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filterPrivacy="1" showInkAnnotation="0" codeName="ThisWorkbook" defaultThemeVersion="124226"/>
  <xr:revisionPtr revIDLastSave="183" documentId="8_{36DB81D5-3AEB-44B2-A064-12C4D8EBE478}" xr6:coauthVersionLast="47" xr6:coauthVersionMax="47" xr10:uidLastSave="{6042AAC3-248A-4A17-97AA-D23C3B582769}"/>
  <bookViews>
    <workbookView xWindow="33720" yWindow="-120" windowWidth="29040" windowHeight="15720" tabRatio="710" xr2:uid="{00000000-000D-0000-FFFF-FFFF00000000}"/>
  </bookViews>
  <sheets>
    <sheet name="Cover" sheetId="41" r:id="rId1"/>
    <sheet name="ChangeLog" sheetId="42" r:id="rId2"/>
    <sheet name="Style Guide" sheetId="2" r:id="rId3"/>
    <sheet name="ToC" sheetId="13" r:id="rId4"/>
    <sheet name="Validation" sheetId="30" r:id="rId5"/>
    <sheet name="F_Inputs" sheetId="39" r:id="rId6"/>
    <sheet name="InpOverride" sheetId="35" r:id="rId7"/>
    <sheet name="Inp_active PR24" sheetId="33" r:id="rId8"/>
    <sheet name="InitialBalance" sheetId="26" r:id="rId9"/>
    <sheet name="RunOffRate" sheetId="27" r:id="rId10"/>
    <sheet name="RealRPIBasedWACC" sheetId="29" r:id="rId11"/>
    <sheet name="RealCPIHBasedWACC" sheetId="28" r:id="rId12"/>
    <sheet name="BYR" sheetId="38" r:id="rId13"/>
    <sheet name="InpR" sheetId="7" r:id="rId14"/>
    <sheet name="Time" sheetId="8" r:id="rId15"/>
    <sheet name="Index" sheetId="16" r:id="rId16"/>
    <sheet name="Calcs-WR" sheetId="21" r:id="rId17"/>
    <sheet name="Calcs-WN" sheetId="12" r:id="rId18"/>
    <sheet name="Calcs-WWN" sheetId="22" r:id="rId19"/>
    <sheet name="Calcs-BR" sheetId="23" r:id="rId20"/>
    <sheet name="Calcs-DMMY" sheetId="24" r:id="rId21"/>
    <sheet name="Adjustments" sheetId="20" r:id="rId22"/>
    <sheet name="Checks" sheetId="9" r:id="rId23"/>
    <sheet name="F_Outputs" sheetId="25" r:id="rId24"/>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ChK_Tol">InpR!$F$128</definedName>
    <definedName name="F" localSheetId="0">{"bal",#N/A,FALSE,"working papers";"income",#N/A,FALSE,"working papers"}</definedName>
    <definedName name="F" hidden="1">{"bal",#N/A,FALSE,"working papers";"income",#N/A,FALSE,"working papers"}</definedName>
    <definedName name="fdraf" localSheetId="0">{"bal",#N/A,FALSE,"working papers";"income",#N/A,FALSE,"working papers"}</definedName>
    <definedName name="fdraf" hidden="1">{"bal",#N/A,FALSE,"working papers";"income",#N/A,FALSE,"working papers"}</definedName>
    <definedName name="Fdraft" localSheetId="0">{"bal",#N/A,FALSE,"working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Titles" localSheetId="21">Adjustments!$A:$F,Adjustments!$1:$2</definedName>
    <definedName name="_xlnm.Print_Titles" localSheetId="19">'Calcs-BR'!$A:$F,'Calcs-BR'!$1:$2</definedName>
    <definedName name="_xlnm.Print_Titles" localSheetId="20">'Calcs-DMMY'!$A:$F,'Calcs-DMMY'!$1:$2</definedName>
    <definedName name="_xlnm.Print_Titles" localSheetId="17">'Calcs-WN'!$A:$F,'Calcs-WN'!$1:$2</definedName>
    <definedName name="_xlnm.Print_Titles" localSheetId="16">'Calcs-WR'!$A:$F,'Calcs-WR'!$1:$2</definedName>
    <definedName name="_xlnm.Print_Titles" localSheetId="18">'Calcs-WWN'!$A:$F,'Calcs-WWN'!$1:$2</definedName>
    <definedName name="_xlnm.Print_Titles" localSheetId="22">Checks!$A:$F,Checks!$1:$3</definedName>
    <definedName name="_xlnm.Print_Titles" localSheetId="15">Index!$A:$F,Index!$1:$2</definedName>
    <definedName name="_xlnm.Print_Titles" localSheetId="13">InpR!$A:$F,InpR!$1:$3</definedName>
    <definedName name="_xlnm.Print_Titles" localSheetId="14">Time!$A:$F,Time!$1:$2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0">5</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localSheetId="0">{"bal",#N/A,FALSE,"working papers";"income",#N/A,FALSE,"working papers"}</definedName>
    <definedName name="wrn.papersdraft" hidden="1">{"bal",#N/A,FALSE,"working papers";"income",#N/A,FALSE,"working papers"}</definedName>
    <definedName name="wrn.wpapers." localSheetId="0">{"bal",#N/A,FALSE,"working papers";"income",#N/A,FALSE,"working papers"}</definedName>
    <definedName name="wrn.wpapers." hidden="1">{"bal",#N/A,FALSE,"working papers";"income",#N/A,FALSE,"working papers"}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2" l="1"/>
  <c r="E17" i="42"/>
  <c r="E12" i="42"/>
  <c r="A1" i="42"/>
  <c r="C7" i="41"/>
  <c r="A1" i="41"/>
  <c r="B5" i="13" s="1"/>
  <c r="F7" i="25" l="1"/>
  <c r="F6" i="25"/>
  <c r="F5" i="25"/>
  <c r="F4" i="25"/>
  <c r="G18" i="9"/>
  <c r="E18" i="9"/>
  <c r="G17" i="9"/>
  <c r="E17" i="9"/>
  <c r="G16" i="9"/>
  <c r="E16" i="9"/>
  <c r="G15" i="9"/>
  <c r="E15" i="9"/>
  <c r="G14" i="9"/>
  <c r="E14" i="9"/>
  <c r="G13" i="9"/>
  <c r="E13" i="9"/>
  <c r="E5" i="9"/>
  <c r="E3" i="9"/>
  <c r="E2" i="9"/>
  <c r="A1" i="9"/>
  <c r="H5" i="13" s="1"/>
  <c r="G35" i="20"/>
  <c r="E35" i="20"/>
  <c r="G34" i="20"/>
  <c r="E34" i="20"/>
  <c r="G33" i="20"/>
  <c r="E33" i="20"/>
  <c r="H32" i="20"/>
  <c r="G32" i="20"/>
  <c r="E32" i="20"/>
  <c r="G29" i="20"/>
  <c r="E29" i="20"/>
  <c r="G28" i="20"/>
  <c r="E28" i="20"/>
  <c r="G27" i="20"/>
  <c r="E27" i="20"/>
  <c r="H26" i="20"/>
  <c r="G26" i="20"/>
  <c r="E26" i="20"/>
  <c r="G23" i="20"/>
  <c r="E23" i="20"/>
  <c r="G22" i="20"/>
  <c r="E22" i="20"/>
  <c r="G21" i="20"/>
  <c r="E21" i="20"/>
  <c r="H20" i="20"/>
  <c r="G20" i="20"/>
  <c r="E20" i="20"/>
  <c r="G17" i="20"/>
  <c r="E17" i="20"/>
  <c r="G16" i="20"/>
  <c r="E16" i="20"/>
  <c r="G15" i="20"/>
  <c r="E15" i="20"/>
  <c r="H14" i="20"/>
  <c r="G14" i="20"/>
  <c r="E14" i="20"/>
  <c r="G11" i="20"/>
  <c r="E11" i="20"/>
  <c r="G10" i="20"/>
  <c r="E10" i="20"/>
  <c r="G9" i="20"/>
  <c r="E9" i="20"/>
  <c r="H8" i="20"/>
  <c r="G8" i="20"/>
  <c r="E8" i="20"/>
  <c r="E6" i="20"/>
  <c r="E3" i="20"/>
  <c r="E2" i="20"/>
  <c r="A1" i="20"/>
  <c r="F5" i="13" s="1"/>
  <c r="I319" i="24"/>
  <c r="G319" i="24"/>
  <c r="F319" i="24"/>
  <c r="E319" i="24"/>
  <c r="I315" i="24"/>
  <c r="G315" i="24"/>
  <c r="F315" i="24"/>
  <c r="E315" i="24"/>
  <c r="I314" i="24"/>
  <c r="G314" i="24"/>
  <c r="F314" i="24"/>
  <c r="E314" i="24"/>
  <c r="I313" i="24"/>
  <c r="G313" i="24"/>
  <c r="F313" i="24"/>
  <c r="E313" i="24"/>
  <c r="I306" i="24"/>
  <c r="G306" i="24"/>
  <c r="F306" i="24"/>
  <c r="E306" i="24"/>
  <c r="I305" i="24"/>
  <c r="G305" i="24"/>
  <c r="F305" i="24"/>
  <c r="E305" i="24"/>
  <c r="I300" i="24"/>
  <c r="H300" i="24"/>
  <c r="G300" i="24"/>
  <c r="F300" i="24"/>
  <c r="E300" i="24"/>
  <c r="I299" i="24"/>
  <c r="F299" i="24"/>
  <c r="E299" i="24"/>
  <c r="I294" i="24"/>
  <c r="H294" i="24"/>
  <c r="G294" i="24"/>
  <c r="F294" i="24"/>
  <c r="E294" i="24"/>
  <c r="I293" i="24"/>
  <c r="F293" i="24"/>
  <c r="E293" i="24"/>
  <c r="R289" i="24"/>
  <c r="L289" i="24"/>
  <c r="K289" i="24"/>
  <c r="J289" i="24"/>
  <c r="I289" i="24"/>
  <c r="H289" i="24"/>
  <c r="G289" i="24"/>
  <c r="F289" i="24"/>
  <c r="E289" i="24"/>
  <c r="R288" i="24"/>
  <c r="Q288" i="24"/>
  <c r="P288" i="24"/>
  <c r="O288" i="24"/>
  <c r="N288" i="24"/>
  <c r="M288" i="24"/>
  <c r="L288" i="24"/>
  <c r="K288" i="24"/>
  <c r="J288" i="24"/>
  <c r="I288" i="24"/>
  <c r="H288" i="24"/>
  <c r="G288" i="24"/>
  <c r="F288" i="24"/>
  <c r="E288" i="24"/>
  <c r="I282" i="24"/>
  <c r="H282" i="24"/>
  <c r="G282" i="24"/>
  <c r="F282" i="24"/>
  <c r="E282" i="24"/>
  <c r="I281" i="24"/>
  <c r="F281" i="24"/>
  <c r="E281" i="24"/>
  <c r="I280" i="24"/>
  <c r="H280" i="24"/>
  <c r="G280" i="24"/>
  <c r="F280" i="24"/>
  <c r="E280" i="24"/>
  <c r="I279" i="24"/>
  <c r="H279" i="24"/>
  <c r="G279" i="24"/>
  <c r="F279" i="24"/>
  <c r="E279" i="24"/>
  <c r="I274" i="24"/>
  <c r="H274" i="24"/>
  <c r="G274" i="24"/>
  <c r="F274" i="24"/>
  <c r="E274" i="24"/>
  <c r="I273" i="24"/>
  <c r="H273" i="24"/>
  <c r="G273" i="24"/>
  <c r="G158" i="24" s="1"/>
  <c r="G160" i="24" s="1"/>
  <c r="F273" i="24"/>
  <c r="E273" i="24"/>
  <c r="I270" i="24"/>
  <c r="H270" i="24"/>
  <c r="G270" i="24"/>
  <c r="F270" i="24"/>
  <c r="E270" i="24"/>
  <c r="I269" i="24"/>
  <c r="G269" i="24"/>
  <c r="F269" i="24"/>
  <c r="E269" i="24"/>
  <c r="R268" i="24"/>
  <c r="L268" i="24"/>
  <c r="K268" i="24"/>
  <c r="J268" i="24"/>
  <c r="I268" i="24"/>
  <c r="H268" i="24"/>
  <c r="G268" i="24"/>
  <c r="F268" i="24"/>
  <c r="E268" i="24"/>
  <c r="I265" i="24"/>
  <c r="H265" i="24"/>
  <c r="G265" i="24"/>
  <c r="F265" i="24"/>
  <c r="E265" i="24"/>
  <c r="I264" i="24"/>
  <c r="H264" i="24"/>
  <c r="G264" i="24"/>
  <c r="F264" i="24"/>
  <c r="E264" i="24"/>
  <c r="I263" i="24"/>
  <c r="H263" i="24"/>
  <c r="G263" i="24"/>
  <c r="F263" i="24"/>
  <c r="E263" i="24"/>
  <c r="I259" i="24"/>
  <c r="H259" i="24"/>
  <c r="G259" i="24"/>
  <c r="F259" i="24"/>
  <c r="E259" i="24"/>
  <c r="J258" i="24"/>
  <c r="I256" i="24"/>
  <c r="G256" i="24"/>
  <c r="F256" i="24"/>
  <c r="E256" i="24"/>
  <c r="I253" i="24"/>
  <c r="H253" i="24"/>
  <c r="F253" i="24"/>
  <c r="I252" i="24"/>
  <c r="H252" i="24"/>
  <c r="G252" i="24"/>
  <c r="F252" i="24"/>
  <c r="E252" i="24"/>
  <c r="G251" i="24"/>
  <c r="E251" i="24"/>
  <c r="I248" i="24"/>
  <c r="H248" i="24"/>
  <c r="G248" i="24"/>
  <c r="F248" i="24"/>
  <c r="E248" i="24"/>
  <c r="I247" i="24"/>
  <c r="H247" i="24"/>
  <c r="G247" i="24"/>
  <c r="F247" i="24"/>
  <c r="E247" i="24"/>
  <c r="R246" i="24"/>
  <c r="L246" i="24"/>
  <c r="K246" i="24"/>
  <c r="J246" i="24"/>
  <c r="I246" i="24"/>
  <c r="H246" i="24"/>
  <c r="G246" i="24"/>
  <c r="F246" i="24"/>
  <c r="E246" i="24"/>
  <c r="I243" i="24"/>
  <c r="H243" i="24"/>
  <c r="G243" i="24"/>
  <c r="F243" i="24"/>
  <c r="E243" i="24"/>
  <c r="I242" i="24"/>
  <c r="H242" i="24"/>
  <c r="G242" i="24"/>
  <c r="F242" i="24"/>
  <c r="E242" i="24"/>
  <c r="J239" i="24"/>
  <c r="I239" i="24"/>
  <c r="H239" i="24"/>
  <c r="G239" i="24"/>
  <c r="F239" i="24"/>
  <c r="E239" i="24"/>
  <c r="I238" i="24"/>
  <c r="H238" i="24"/>
  <c r="G238" i="24"/>
  <c r="F238" i="24"/>
  <c r="E238" i="24"/>
  <c r="I228" i="24"/>
  <c r="G228" i="24"/>
  <c r="F228" i="24"/>
  <c r="E228" i="24"/>
  <c r="I227" i="24"/>
  <c r="G227" i="24"/>
  <c r="F227" i="24"/>
  <c r="E227" i="24"/>
  <c r="I223" i="24"/>
  <c r="H223" i="24"/>
  <c r="G223" i="24"/>
  <c r="F223" i="24"/>
  <c r="E223" i="24"/>
  <c r="I222" i="24"/>
  <c r="G222" i="24"/>
  <c r="F222" i="24"/>
  <c r="E222" i="24"/>
  <c r="I218" i="24"/>
  <c r="H218" i="24"/>
  <c r="G218" i="24"/>
  <c r="F218" i="24"/>
  <c r="E218" i="24"/>
  <c r="I217" i="24"/>
  <c r="G217" i="24"/>
  <c r="F217" i="24"/>
  <c r="E217" i="24"/>
  <c r="R213" i="24"/>
  <c r="L213" i="24"/>
  <c r="K213" i="24"/>
  <c r="J213" i="24"/>
  <c r="I213" i="24"/>
  <c r="H213" i="24"/>
  <c r="G213" i="24"/>
  <c r="F213" i="24"/>
  <c r="E213" i="24"/>
  <c r="R212" i="24"/>
  <c r="Q212" i="24"/>
  <c r="P212" i="24"/>
  <c r="O212" i="24"/>
  <c r="N212" i="24"/>
  <c r="M212" i="24"/>
  <c r="L212" i="24"/>
  <c r="K212" i="24"/>
  <c r="J212" i="24"/>
  <c r="I212" i="24"/>
  <c r="H212" i="24"/>
  <c r="G212" i="24"/>
  <c r="F212" i="24"/>
  <c r="E212" i="24"/>
  <c r="I208" i="24"/>
  <c r="F208" i="24"/>
  <c r="I207" i="24"/>
  <c r="F207" i="24"/>
  <c r="I204" i="24"/>
  <c r="F204" i="24"/>
  <c r="I203" i="24"/>
  <c r="F203" i="24"/>
  <c r="I200" i="24"/>
  <c r="F200" i="24"/>
  <c r="I199" i="24"/>
  <c r="F199" i="24"/>
  <c r="I191" i="24"/>
  <c r="H191" i="24"/>
  <c r="G191" i="24"/>
  <c r="F191" i="24"/>
  <c r="E191" i="24"/>
  <c r="I190" i="24"/>
  <c r="H190" i="24"/>
  <c r="G190" i="24"/>
  <c r="F190" i="24"/>
  <c r="E190" i="24"/>
  <c r="I189" i="24"/>
  <c r="F189" i="24"/>
  <c r="E189" i="24"/>
  <c r="E197" i="24" s="1"/>
  <c r="E208" i="24" s="1"/>
  <c r="I186" i="24"/>
  <c r="F186" i="24"/>
  <c r="E186" i="24"/>
  <c r="E194" i="24" s="1"/>
  <c r="E207" i="24" s="1"/>
  <c r="I185" i="24"/>
  <c r="H185" i="24"/>
  <c r="G185" i="24"/>
  <c r="F185" i="24"/>
  <c r="E185" i="24"/>
  <c r="E193" i="24" s="1"/>
  <c r="E203" i="24" s="1"/>
  <c r="I184" i="24"/>
  <c r="H184" i="24"/>
  <c r="G184" i="24"/>
  <c r="F184" i="24"/>
  <c r="E184" i="24"/>
  <c r="E192" i="24" s="1"/>
  <c r="E199" i="24" s="1"/>
  <c r="I178" i="24"/>
  <c r="H178" i="24"/>
  <c r="G178" i="24"/>
  <c r="F178" i="24"/>
  <c r="E178" i="24"/>
  <c r="J173" i="24"/>
  <c r="J175" i="24" s="1"/>
  <c r="I173" i="24"/>
  <c r="H173" i="24"/>
  <c r="G173" i="24"/>
  <c r="F173" i="24"/>
  <c r="E173" i="24"/>
  <c r="I172" i="24"/>
  <c r="H172" i="24"/>
  <c r="G172" i="24"/>
  <c r="F172" i="24"/>
  <c r="E172" i="24"/>
  <c r="I171" i="24"/>
  <c r="H171" i="24"/>
  <c r="G171" i="24"/>
  <c r="F171" i="24"/>
  <c r="E171" i="24"/>
  <c r="I170" i="24"/>
  <c r="H170" i="24"/>
  <c r="G170" i="24"/>
  <c r="F170" i="24"/>
  <c r="E170" i="24"/>
  <c r="R165" i="24"/>
  <c r="L165" i="24"/>
  <c r="K165" i="24"/>
  <c r="J165" i="24"/>
  <c r="I165" i="24"/>
  <c r="F165" i="24"/>
  <c r="E165" i="24"/>
  <c r="I164" i="24"/>
  <c r="F164" i="24"/>
  <c r="E164" i="24"/>
  <c r="G162" i="24"/>
  <c r="G164" i="24" s="1"/>
  <c r="I161" i="24"/>
  <c r="F161" i="24"/>
  <c r="E161" i="24"/>
  <c r="I160" i="24"/>
  <c r="F160" i="24"/>
  <c r="E160" i="24"/>
  <c r="I157" i="24"/>
  <c r="H157" i="24"/>
  <c r="G157" i="24"/>
  <c r="F157" i="24"/>
  <c r="E157" i="24"/>
  <c r="I156" i="24"/>
  <c r="H156" i="24"/>
  <c r="G156" i="24"/>
  <c r="F156" i="24"/>
  <c r="E156" i="24"/>
  <c r="I153" i="24"/>
  <c r="H153" i="24"/>
  <c r="G153" i="24"/>
  <c r="F153" i="24"/>
  <c r="E153" i="24"/>
  <c r="I152" i="24"/>
  <c r="G152" i="24"/>
  <c r="F152" i="24"/>
  <c r="E152" i="24"/>
  <c r="R151" i="24"/>
  <c r="L151" i="24"/>
  <c r="K151" i="24"/>
  <c r="J151" i="24"/>
  <c r="I151" i="24"/>
  <c r="H151" i="24"/>
  <c r="G151" i="24"/>
  <c r="F151" i="24"/>
  <c r="E151" i="24"/>
  <c r="I148" i="24"/>
  <c r="H148" i="24"/>
  <c r="G148" i="24"/>
  <c r="F148" i="24"/>
  <c r="E148" i="24"/>
  <c r="I147" i="24"/>
  <c r="H147" i="24"/>
  <c r="G147" i="24"/>
  <c r="F147" i="24"/>
  <c r="E147" i="24"/>
  <c r="I146" i="24"/>
  <c r="H146" i="24"/>
  <c r="G146" i="24"/>
  <c r="F146" i="24"/>
  <c r="E146" i="24"/>
  <c r="I143" i="24"/>
  <c r="H143" i="24"/>
  <c r="G143" i="24"/>
  <c r="F143" i="24"/>
  <c r="E143" i="24"/>
  <c r="I142" i="24"/>
  <c r="H142" i="24"/>
  <c r="G142" i="24"/>
  <c r="F142" i="24"/>
  <c r="E142" i="24"/>
  <c r="J141" i="24"/>
  <c r="J146" i="24" s="1"/>
  <c r="I139" i="24"/>
  <c r="G139" i="24"/>
  <c r="F139" i="24"/>
  <c r="E139" i="24"/>
  <c r="G138" i="24"/>
  <c r="E138" i="24"/>
  <c r="I135" i="24"/>
  <c r="H135" i="24"/>
  <c r="G135" i="24"/>
  <c r="F135" i="24"/>
  <c r="E135" i="24"/>
  <c r="I134" i="24"/>
  <c r="H134" i="24"/>
  <c r="G134" i="24"/>
  <c r="F134" i="24"/>
  <c r="E134" i="24"/>
  <c r="R133" i="24"/>
  <c r="L133" i="24"/>
  <c r="K133" i="24"/>
  <c r="J133" i="24"/>
  <c r="I133" i="24"/>
  <c r="H133" i="24"/>
  <c r="G133" i="24"/>
  <c r="F133" i="24"/>
  <c r="E133" i="24"/>
  <c r="I130" i="24"/>
  <c r="H130" i="24"/>
  <c r="G130" i="24"/>
  <c r="F130" i="24"/>
  <c r="E130" i="24"/>
  <c r="I129" i="24"/>
  <c r="H129" i="24"/>
  <c r="G129" i="24"/>
  <c r="F129" i="24"/>
  <c r="E129" i="24"/>
  <c r="J126" i="24"/>
  <c r="I126" i="24"/>
  <c r="H126" i="24"/>
  <c r="G126" i="24"/>
  <c r="F126" i="24"/>
  <c r="E126" i="24"/>
  <c r="I125" i="24"/>
  <c r="H125" i="24"/>
  <c r="G125" i="24"/>
  <c r="F125" i="24"/>
  <c r="E125" i="24"/>
  <c r="G117" i="24"/>
  <c r="G165" i="24" s="1"/>
  <c r="I116" i="24"/>
  <c r="F116" i="24"/>
  <c r="E116" i="24"/>
  <c r="I115" i="24"/>
  <c r="H115" i="24"/>
  <c r="G115" i="24"/>
  <c r="F115" i="24"/>
  <c r="E115" i="24"/>
  <c r="G109" i="24"/>
  <c r="G189" i="24" s="1"/>
  <c r="I108" i="24"/>
  <c r="I188" i="24" s="1"/>
  <c r="H108" i="24"/>
  <c r="H188" i="24" s="1"/>
  <c r="G108" i="24"/>
  <c r="G188" i="24" s="1"/>
  <c r="F108" i="24"/>
  <c r="F188" i="24" s="1"/>
  <c r="E108" i="24"/>
  <c r="E188" i="24" s="1"/>
  <c r="E196" i="24" s="1"/>
  <c r="E204" i="24" s="1"/>
  <c r="I107" i="24"/>
  <c r="I187" i="24" s="1"/>
  <c r="H107" i="24"/>
  <c r="H187" i="24" s="1"/>
  <c r="G107" i="24"/>
  <c r="G187" i="24" s="1"/>
  <c r="F107" i="24"/>
  <c r="F187" i="24" s="1"/>
  <c r="E107" i="24"/>
  <c r="E187" i="24" s="1"/>
  <c r="E195" i="24" s="1"/>
  <c r="E200" i="24" s="1"/>
  <c r="I103" i="24"/>
  <c r="H103" i="24"/>
  <c r="G103" i="24"/>
  <c r="F103" i="24"/>
  <c r="E103" i="24"/>
  <c r="I102" i="24"/>
  <c r="G102" i="24"/>
  <c r="F102" i="24"/>
  <c r="E102" i="24"/>
  <c r="I99" i="24"/>
  <c r="H99" i="24"/>
  <c r="G99" i="24"/>
  <c r="F99" i="24"/>
  <c r="E99" i="24"/>
  <c r="I98" i="24"/>
  <c r="G98" i="24"/>
  <c r="F98" i="24"/>
  <c r="E98" i="24"/>
  <c r="R97" i="24"/>
  <c r="L97" i="24"/>
  <c r="K97" i="24"/>
  <c r="J97" i="24"/>
  <c r="I97" i="24"/>
  <c r="H97" i="24"/>
  <c r="G97" i="24"/>
  <c r="F97" i="24"/>
  <c r="E97" i="24"/>
  <c r="I93" i="24"/>
  <c r="H93" i="24"/>
  <c r="G93" i="24"/>
  <c r="F93" i="24"/>
  <c r="E93" i="24"/>
  <c r="J91" i="24"/>
  <c r="I91" i="24"/>
  <c r="H91" i="24"/>
  <c r="G91" i="24"/>
  <c r="F91" i="24"/>
  <c r="E91" i="24"/>
  <c r="I88" i="24"/>
  <c r="H88" i="24"/>
  <c r="G88" i="24"/>
  <c r="F88" i="24"/>
  <c r="E88" i="24"/>
  <c r="I87" i="24"/>
  <c r="I92" i="24" s="1"/>
  <c r="H87" i="24"/>
  <c r="H92" i="24" s="1"/>
  <c r="G87" i="24"/>
  <c r="G92" i="24" s="1"/>
  <c r="F87" i="24"/>
  <c r="F92" i="24" s="1"/>
  <c r="E87" i="24"/>
  <c r="E92" i="24" s="1"/>
  <c r="J86" i="24"/>
  <c r="I84" i="24"/>
  <c r="G84" i="24"/>
  <c r="F84" i="24"/>
  <c r="E84" i="24"/>
  <c r="G83" i="24"/>
  <c r="E83" i="24"/>
  <c r="I80" i="24"/>
  <c r="G80" i="24"/>
  <c r="F80" i="24"/>
  <c r="E80" i="24"/>
  <c r="I74" i="24"/>
  <c r="H74" i="24"/>
  <c r="G74" i="24"/>
  <c r="F74" i="24"/>
  <c r="E74" i="24"/>
  <c r="I73" i="24"/>
  <c r="H73" i="24"/>
  <c r="G73" i="24"/>
  <c r="F73" i="24"/>
  <c r="E73" i="24"/>
  <c r="R72" i="24"/>
  <c r="L72" i="24"/>
  <c r="K72" i="24"/>
  <c r="J72" i="24"/>
  <c r="I72" i="24"/>
  <c r="H72" i="24"/>
  <c r="G72" i="24"/>
  <c r="F72" i="24"/>
  <c r="E72" i="24"/>
  <c r="I69" i="24"/>
  <c r="H69" i="24"/>
  <c r="G69" i="24"/>
  <c r="F69" i="24"/>
  <c r="E69" i="24"/>
  <c r="I68" i="24"/>
  <c r="H68" i="24"/>
  <c r="G68" i="24"/>
  <c r="F68" i="24"/>
  <c r="E68" i="24"/>
  <c r="G53" i="24"/>
  <c r="I52" i="24"/>
  <c r="H52" i="24"/>
  <c r="G52" i="24"/>
  <c r="F52" i="24"/>
  <c r="E52" i="24"/>
  <c r="I51" i="24"/>
  <c r="H51" i="24"/>
  <c r="G51" i="24"/>
  <c r="F51" i="24"/>
  <c r="E51" i="24"/>
  <c r="I47" i="24"/>
  <c r="H47" i="24"/>
  <c r="G47" i="24"/>
  <c r="F47" i="24"/>
  <c r="E47" i="24"/>
  <c r="I46" i="24"/>
  <c r="G46" i="24"/>
  <c r="F46" i="24"/>
  <c r="E46" i="24"/>
  <c r="R45" i="24"/>
  <c r="L45" i="24"/>
  <c r="K45" i="24"/>
  <c r="J45" i="24"/>
  <c r="I45" i="24"/>
  <c r="H45" i="24"/>
  <c r="G45" i="24"/>
  <c r="F45" i="24"/>
  <c r="E45" i="24"/>
  <c r="I41" i="24"/>
  <c r="H41" i="24"/>
  <c r="G41" i="24"/>
  <c r="F41" i="24"/>
  <c r="E41" i="24"/>
  <c r="I40" i="24"/>
  <c r="H40" i="24"/>
  <c r="G40" i="24"/>
  <c r="F40" i="24"/>
  <c r="E40" i="24"/>
  <c r="I36" i="24"/>
  <c r="H36" i="24"/>
  <c r="G36" i="24"/>
  <c r="F36" i="24"/>
  <c r="E36" i="24"/>
  <c r="I35" i="24"/>
  <c r="H35" i="24"/>
  <c r="G35" i="24"/>
  <c r="F35" i="24"/>
  <c r="E35" i="24"/>
  <c r="J34" i="24"/>
  <c r="I32" i="24"/>
  <c r="G32" i="24"/>
  <c r="F32" i="24"/>
  <c r="E32" i="24"/>
  <c r="G31" i="24"/>
  <c r="E31" i="24"/>
  <c r="I28" i="24"/>
  <c r="H28" i="24"/>
  <c r="G28" i="24"/>
  <c r="F28" i="24"/>
  <c r="E28" i="24"/>
  <c r="I27" i="24"/>
  <c r="I39" i="24" s="1"/>
  <c r="H27" i="24"/>
  <c r="H39" i="24" s="1"/>
  <c r="G27" i="24"/>
  <c r="G39" i="24" s="1"/>
  <c r="F27" i="24"/>
  <c r="F39" i="24" s="1"/>
  <c r="E27" i="24"/>
  <c r="E39" i="24" s="1"/>
  <c r="R26" i="24"/>
  <c r="L26" i="24"/>
  <c r="K26" i="24"/>
  <c r="J26" i="24"/>
  <c r="I26" i="24"/>
  <c r="H26" i="24"/>
  <c r="G26" i="24"/>
  <c r="F26" i="24"/>
  <c r="E26" i="24"/>
  <c r="I23" i="24"/>
  <c r="H23" i="24"/>
  <c r="G23" i="24"/>
  <c r="F23" i="24"/>
  <c r="E23" i="24"/>
  <c r="I22" i="24"/>
  <c r="H22" i="24"/>
  <c r="G22" i="24"/>
  <c r="F22" i="24"/>
  <c r="E22" i="24"/>
  <c r="I18" i="24"/>
  <c r="H18" i="24"/>
  <c r="G18" i="24"/>
  <c r="F18" i="24"/>
  <c r="E18" i="24"/>
  <c r="I17" i="24"/>
  <c r="G17" i="24"/>
  <c r="F17" i="24"/>
  <c r="E17" i="24"/>
  <c r="J14" i="24"/>
  <c r="I14" i="24"/>
  <c r="H14" i="24"/>
  <c r="G14" i="24"/>
  <c r="F14" i="24"/>
  <c r="E14" i="24"/>
  <c r="I13" i="24"/>
  <c r="H13" i="24"/>
  <c r="G13" i="24"/>
  <c r="F13" i="24"/>
  <c r="E13" i="24"/>
  <c r="E6" i="24"/>
  <c r="E3" i="24"/>
  <c r="E2" i="24"/>
  <c r="A1" i="24"/>
  <c r="D23" i="13" s="1"/>
  <c r="I319" i="23"/>
  <c r="G319" i="23"/>
  <c r="F319" i="23"/>
  <c r="E319" i="23"/>
  <c r="I315" i="23"/>
  <c r="G315" i="23"/>
  <c r="F315" i="23"/>
  <c r="E315" i="23"/>
  <c r="I314" i="23"/>
  <c r="G314" i="23"/>
  <c r="F314" i="23"/>
  <c r="E314" i="23"/>
  <c r="I313" i="23"/>
  <c r="G313" i="23"/>
  <c r="F313" i="23"/>
  <c r="E313" i="23"/>
  <c r="I306" i="23"/>
  <c r="G306" i="23"/>
  <c r="F306" i="23"/>
  <c r="E306" i="23"/>
  <c r="I305" i="23"/>
  <c r="G305" i="23"/>
  <c r="F305" i="23"/>
  <c r="E305" i="23"/>
  <c r="I300" i="23"/>
  <c r="H300" i="23"/>
  <c r="G300" i="23"/>
  <c r="F300" i="23"/>
  <c r="E300" i="23"/>
  <c r="I299" i="23"/>
  <c r="F299" i="23"/>
  <c r="E299" i="23"/>
  <c r="I294" i="23"/>
  <c r="H294" i="23"/>
  <c r="G294" i="23"/>
  <c r="F294" i="23"/>
  <c r="E294" i="23"/>
  <c r="I293" i="23"/>
  <c r="F293" i="23"/>
  <c r="E293" i="23"/>
  <c r="R289" i="23"/>
  <c r="L289" i="23"/>
  <c r="K289" i="23"/>
  <c r="K290" i="23" s="1"/>
  <c r="K294" i="23" s="1"/>
  <c r="J289" i="23"/>
  <c r="I289" i="23"/>
  <c r="H289" i="23"/>
  <c r="G289" i="23"/>
  <c r="F289" i="23"/>
  <c r="E289" i="23"/>
  <c r="R288" i="23"/>
  <c r="Q288" i="23"/>
  <c r="P288" i="23"/>
  <c r="O288" i="23"/>
  <c r="N288" i="23"/>
  <c r="M288" i="23"/>
  <c r="L288" i="23"/>
  <c r="K288" i="23"/>
  <c r="J288" i="23"/>
  <c r="I288" i="23"/>
  <c r="H288" i="23"/>
  <c r="G288" i="23"/>
  <c r="F288" i="23"/>
  <c r="E288" i="23"/>
  <c r="I282" i="23"/>
  <c r="H282" i="23"/>
  <c r="G282" i="23"/>
  <c r="F282" i="23"/>
  <c r="E282" i="23"/>
  <c r="I281" i="23"/>
  <c r="F281" i="23"/>
  <c r="E281" i="23"/>
  <c r="I280" i="23"/>
  <c r="H280" i="23"/>
  <c r="G280" i="23"/>
  <c r="F280" i="23"/>
  <c r="E280" i="23"/>
  <c r="I279" i="23"/>
  <c r="H279" i="23"/>
  <c r="G279" i="23"/>
  <c r="F279" i="23"/>
  <c r="E279" i="23"/>
  <c r="I274" i="23"/>
  <c r="H274" i="23"/>
  <c r="G274" i="23"/>
  <c r="F274" i="23"/>
  <c r="E274" i="23"/>
  <c r="I273" i="23"/>
  <c r="H273" i="23"/>
  <c r="G273" i="23"/>
  <c r="F273" i="23"/>
  <c r="E273" i="23"/>
  <c r="I270" i="23"/>
  <c r="H270" i="23"/>
  <c r="G270" i="23"/>
  <c r="F270" i="23"/>
  <c r="E270" i="23"/>
  <c r="I269" i="23"/>
  <c r="G269" i="23"/>
  <c r="F269" i="23"/>
  <c r="E269" i="23"/>
  <c r="R268" i="23"/>
  <c r="L268" i="23"/>
  <c r="K268" i="23"/>
  <c r="J268" i="23"/>
  <c r="I268" i="23"/>
  <c r="H268" i="23"/>
  <c r="G268" i="23"/>
  <c r="F268" i="23"/>
  <c r="E268" i="23"/>
  <c r="I265" i="23"/>
  <c r="H265" i="23"/>
  <c r="G265" i="23"/>
  <c r="F265" i="23"/>
  <c r="E265" i="23"/>
  <c r="I264" i="23"/>
  <c r="H264" i="23"/>
  <c r="G264" i="23"/>
  <c r="F264" i="23"/>
  <c r="E264" i="23"/>
  <c r="I263" i="23"/>
  <c r="H263" i="23"/>
  <c r="G263" i="23"/>
  <c r="F263" i="23"/>
  <c r="E263" i="23"/>
  <c r="I259" i="23"/>
  <c r="H259" i="23"/>
  <c r="G259" i="23"/>
  <c r="F259" i="23"/>
  <c r="E259" i="23"/>
  <c r="J258" i="23"/>
  <c r="J242" i="23" s="1"/>
  <c r="I256" i="23"/>
  <c r="G256" i="23"/>
  <c r="F256" i="23"/>
  <c r="E256" i="23"/>
  <c r="I253" i="23"/>
  <c r="H253" i="23"/>
  <c r="F253" i="23"/>
  <c r="I252" i="23"/>
  <c r="H252" i="23"/>
  <c r="G252" i="23"/>
  <c r="F252" i="23"/>
  <c r="E252" i="23"/>
  <c r="G251" i="23"/>
  <c r="E251" i="23"/>
  <c r="I248" i="23"/>
  <c r="H248" i="23"/>
  <c r="G248" i="23"/>
  <c r="F248" i="23"/>
  <c r="E248" i="23"/>
  <c r="I247" i="23"/>
  <c r="H247" i="23"/>
  <c r="G247" i="23"/>
  <c r="F247" i="23"/>
  <c r="E247" i="23"/>
  <c r="R246" i="23"/>
  <c r="L246" i="23"/>
  <c r="K246" i="23"/>
  <c r="J246" i="23"/>
  <c r="I246" i="23"/>
  <c r="H246" i="23"/>
  <c r="G246" i="23"/>
  <c r="F246" i="23"/>
  <c r="E246" i="23"/>
  <c r="I243" i="23"/>
  <c r="H243" i="23"/>
  <c r="G243" i="23"/>
  <c r="F243" i="23"/>
  <c r="E243" i="23"/>
  <c r="I242" i="23"/>
  <c r="H242" i="23"/>
  <c r="G242" i="23"/>
  <c r="F242" i="23"/>
  <c r="E242" i="23"/>
  <c r="J239" i="23"/>
  <c r="I239" i="23"/>
  <c r="H239" i="23"/>
  <c r="G239" i="23"/>
  <c r="F239" i="23"/>
  <c r="E239" i="23"/>
  <c r="I238" i="23"/>
  <c r="H238" i="23"/>
  <c r="G238" i="23"/>
  <c r="F238" i="23"/>
  <c r="E238" i="23"/>
  <c r="I228" i="23"/>
  <c r="G228" i="23"/>
  <c r="F228" i="23"/>
  <c r="E228" i="23"/>
  <c r="I227" i="23"/>
  <c r="G227" i="23"/>
  <c r="F227" i="23"/>
  <c r="E227" i="23"/>
  <c r="I223" i="23"/>
  <c r="H223" i="23"/>
  <c r="G223" i="23"/>
  <c r="F223" i="23"/>
  <c r="E223" i="23"/>
  <c r="I222" i="23"/>
  <c r="G222" i="23"/>
  <c r="F222" i="23"/>
  <c r="E222" i="23"/>
  <c r="I218" i="23"/>
  <c r="H218" i="23"/>
  <c r="G218" i="23"/>
  <c r="F218" i="23"/>
  <c r="E218" i="23"/>
  <c r="I217" i="23"/>
  <c r="G217" i="23"/>
  <c r="F217" i="23"/>
  <c r="E217" i="23"/>
  <c r="R213" i="23"/>
  <c r="L213" i="23"/>
  <c r="K213" i="23"/>
  <c r="J213" i="23"/>
  <c r="I213" i="23"/>
  <c r="H213" i="23"/>
  <c r="G213" i="23"/>
  <c r="F213" i="23"/>
  <c r="E213" i="23"/>
  <c r="R212" i="23"/>
  <c r="Q212" i="23"/>
  <c r="P212" i="23"/>
  <c r="O212" i="23"/>
  <c r="N212" i="23"/>
  <c r="M212" i="23"/>
  <c r="L212" i="23"/>
  <c r="K212" i="23"/>
  <c r="J212" i="23"/>
  <c r="I212" i="23"/>
  <c r="H212" i="23"/>
  <c r="G212" i="23"/>
  <c r="F212" i="23"/>
  <c r="E212" i="23"/>
  <c r="I208" i="23"/>
  <c r="F208" i="23"/>
  <c r="I207" i="23"/>
  <c r="F207" i="23"/>
  <c r="I204" i="23"/>
  <c r="F204" i="23"/>
  <c r="I203" i="23"/>
  <c r="F203" i="23"/>
  <c r="I200" i="23"/>
  <c r="F200" i="23"/>
  <c r="I199" i="23"/>
  <c r="F199" i="23"/>
  <c r="I191" i="23"/>
  <c r="H191" i="23"/>
  <c r="G191" i="23"/>
  <c r="F191" i="23"/>
  <c r="E191" i="23"/>
  <c r="I190" i="23"/>
  <c r="H190" i="23"/>
  <c r="G190" i="23"/>
  <c r="F190" i="23"/>
  <c r="E190" i="23"/>
  <c r="I189" i="23"/>
  <c r="F189" i="23"/>
  <c r="E189" i="23"/>
  <c r="E197" i="23" s="1"/>
  <c r="E208" i="23" s="1"/>
  <c r="I188" i="23"/>
  <c r="I186" i="23"/>
  <c r="F186" i="23"/>
  <c r="E186" i="23"/>
  <c r="E194" i="23" s="1"/>
  <c r="E207" i="23" s="1"/>
  <c r="I185" i="23"/>
  <c r="H185" i="23"/>
  <c r="G185" i="23"/>
  <c r="F185" i="23"/>
  <c r="E185" i="23"/>
  <c r="E193" i="23" s="1"/>
  <c r="E203" i="23" s="1"/>
  <c r="I184" i="23"/>
  <c r="H184" i="23"/>
  <c r="G184" i="23"/>
  <c r="F184" i="23"/>
  <c r="E184" i="23"/>
  <c r="E192" i="23" s="1"/>
  <c r="E199" i="23" s="1"/>
  <c r="I178" i="23"/>
  <c r="H178" i="23"/>
  <c r="G178" i="23"/>
  <c r="F178" i="23"/>
  <c r="E178" i="23"/>
  <c r="I173" i="23"/>
  <c r="H173" i="23"/>
  <c r="G173" i="23"/>
  <c r="F173" i="23"/>
  <c r="E173" i="23"/>
  <c r="I172" i="23"/>
  <c r="H172" i="23"/>
  <c r="G172" i="23"/>
  <c r="F172" i="23"/>
  <c r="E172" i="23"/>
  <c r="I171" i="23"/>
  <c r="H171" i="23"/>
  <c r="G171" i="23"/>
  <c r="F171" i="23"/>
  <c r="E171" i="23"/>
  <c r="I170" i="23"/>
  <c r="H170" i="23"/>
  <c r="G170" i="23"/>
  <c r="F170" i="23"/>
  <c r="E170" i="23"/>
  <c r="R165" i="23"/>
  <c r="L165" i="23"/>
  <c r="K165" i="23"/>
  <c r="J165" i="23"/>
  <c r="I165" i="23"/>
  <c r="F165" i="23"/>
  <c r="E165" i="23"/>
  <c r="I164" i="23"/>
  <c r="F164" i="23"/>
  <c r="E164" i="23"/>
  <c r="G162" i="23"/>
  <c r="G164" i="23" s="1"/>
  <c r="I161" i="23"/>
  <c r="F161" i="23"/>
  <c r="E161" i="23"/>
  <c r="I160" i="23"/>
  <c r="F160" i="23"/>
  <c r="E160" i="23"/>
  <c r="I157" i="23"/>
  <c r="H157" i="23"/>
  <c r="G157" i="23"/>
  <c r="F157" i="23"/>
  <c r="E157" i="23"/>
  <c r="I156" i="23"/>
  <c r="H156" i="23"/>
  <c r="G156" i="23"/>
  <c r="F156" i="23"/>
  <c r="E156" i="23"/>
  <c r="I153" i="23"/>
  <c r="H153" i="23"/>
  <c r="G153" i="23"/>
  <c r="F153" i="23"/>
  <c r="E153" i="23"/>
  <c r="I152" i="23"/>
  <c r="G152" i="23"/>
  <c r="F152" i="23"/>
  <c r="E152" i="23"/>
  <c r="R151" i="23"/>
  <c r="L151" i="23"/>
  <c r="K151" i="23"/>
  <c r="J151" i="23"/>
  <c r="I151" i="23"/>
  <c r="H151" i="23"/>
  <c r="G151" i="23"/>
  <c r="F151" i="23"/>
  <c r="E151" i="23"/>
  <c r="I148" i="23"/>
  <c r="H148" i="23"/>
  <c r="G148" i="23"/>
  <c r="F148" i="23"/>
  <c r="E148" i="23"/>
  <c r="I147" i="23"/>
  <c r="H147" i="23"/>
  <c r="G147" i="23"/>
  <c r="F147" i="23"/>
  <c r="E147" i="23"/>
  <c r="I146" i="23"/>
  <c r="H146" i="23"/>
  <c r="G146" i="23"/>
  <c r="F146" i="23"/>
  <c r="E146" i="23"/>
  <c r="I143" i="23"/>
  <c r="H143" i="23"/>
  <c r="G143" i="23"/>
  <c r="F143" i="23"/>
  <c r="E143" i="23"/>
  <c r="I142" i="23"/>
  <c r="H142" i="23"/>
  <c r="G142" i="23"/>
  <c r="F142" i="23"/>
  <c r="E142" i="23"/>
  <c r="J141" i="23"/>
  <c r="I139" i="23"/>
  <c r="G139" i="23"/>
  <c r="F139" i="23"/>
  <c r="E139" i="23"/>
  <c r="G138" i="23"/>
  <c r="E138" i="23"/>
  <c r="I135" i="23"/>
  <c r="H135" i="23"/>
  <c r="G135" i="23"/>
  <c r="F135" i="23"/>
  <c r="E135" i="23"/>
  <c r="I134" i="23"/>
  <c r="H134" i="23"/>
  <c r="G134" i="23"/>
  <c r="F134" i="23"/>
  <c r="E134" i="23"/>
  <c r="R133" i="23"/>
  <c r="L133" i="23"/>
  <c r="K133" i="23"/>
  <c r="J133" i="23"/>
  <c r="I133" i="23"/>
  <c r="H133" i="23"/>
  <c r="G133" i="23"/>
  <c r="F133" i="23"/>
  <c r="E133" i="23"/>
  <c r="I130" i="23"/>
  <c r="H130" i="23"/>
  <c r="G130" i="23"/>
  <c r="F130" i="23"/>
  <c r="E130" i="23"/>
  <c r="I129" i="23"/>
  <c r="H129" i="23"/>
  <c r="G129" i="23"/>
  <c r="F129" i="23"/>
  <c r="E129" i="23"/>
  <c r="J126" i="23"/>
  <c r="I126" i="23"/>
  <c r="H126" i="23"/>
  <c r="G126" i="23"/>
  <c r="F126" i="23"/>
  <c r="E126" i="23"/>
  <c r="I125" i="23"/>
  <c r="H125" i="23"/>
  <c r="G125" i="23"/>
  <c r="F125" i="23"/>
  <c r="E125" i="23"/>
  <c r="G117" i="23"/>
  <c r="G165" i="23" s="1"/>
  <c r="I116" i="23"/>
  <c r="F116" i="23"/>
  <c r="E116" i="23"/>
  <c r="I115" i="23"/>
  <c r="H115" i="23"/>
  <c r="G115" i="23"/>
  <c r="F115" i="23"/>
  <c r="E115" i="23"/>
  <c r="G109" i="23"/>
  <c r="G189" i="23" s="1"/>
  <c r="I108" i="23"/>
  <c r="H108" i="23"/>
  <c r="H188" i="23" s="1"/>
  <c r="G108" i="23"/>
  <c r="G188" i="23" s="1"/>
  <c r="F108" i="23"/>
  <c r="F188" i="23" s="1"/>
  <c r="E108" i="23"/>
  <c r="E188" i="23" s="1"/>
  <c r="E196" i="23" s="1"/>
  <c r="E204" i="23" s="1"/>
  <c r="I107" i="23"/>
  <c r="I187" i="23" s="1"/>
  <c r="H107" i="23"/>
  <c r="H187" i="23" s="1"/>
  <c r="G107" i="23"/>
  <c r="G187" i="23" s="1"/>
  <c r="F107" i="23"/>
  <c r="F187" i="23" s="1"/>
  <c r="E107" i="23"/>
  <c r="E187" i="23" s="1"/>
  <c r="E195" i="23" s="1"/>
  <c r="E200" i="23" s="1"/>
  <c r="I103" i="23"/>
  <c r="H103" i="23"/>
  <c r="G103" i="23"/>
  <c r="F103" i="23"/>
  <c r="E103" i="23"/>
  <c r="I102" i="23"/>
  <c r="G102" i="23"/>
  <c r="F102" i="23"/>
  <c r="E102" i="23"/>
  <c r="I99" i="23"/>
  <c r="H99" i="23"/>
  <c r="G99" i="23"/>
  <c r="F99" i="23"/>
  <c r="E99" i="23"/>
  <c r="I98" i="23"/>
  <c r="G98" i="23"/>
  <c r="F98" i="23"/>
  <c r="E98" i="23"/>
  <c r="R97" i="23"/>
  <c r="L97" i="23"/>
  <c r="K97" i="23"/>
  <c r="J97" i="23"/>
  <c r="I97" i="23"/>
  <c r="H97" i="23"/>
  <c r="G97" i="23"/>
  <c r="F97" i="23"/>
  <c r="E97" i="23"/>
  <c r="I93" i="23"/>
  <c r="H93" i="23"/>
  <c r="G93" i="23"/>
  <c r="F93" i="23"/>
  <c r="E93" i="23"/>
  <c r="I91" i="23"/>
  <c r="H91" i="23"/>
  <c r="G91" i="23"/>
  <c r="F91" i="23"/>
  <c r="E91" i="23"/>
  <c r="I88" i="23"/>
  <c r="H88" i="23"/>
  <c r="G88" i="23"/>
  <c r="F88" i="23"/>
  <c r="E88" i="23"/>
  <c r="I87" i="23"/>
  <c r="I92" i="23" s="1"/>
  <c r="H87" i="23"/>
  <c r="H92" i="23" s="1"/>
  <c r="G87" i="23"/>
  <c r="G92" i="23" s="1"/>
  <c r="F87" i="23"/>
  <c r="F92" i="23" s="1"/>
  <c r="E87" i="23"/>
  <c r="E92" i="23" s="1"/>
  <c r="J86" i="23"/>
  <c r="I84" i="23"/>
  <c r="G84" i="23"/>
  <c r="F84" i="23"/>
  <c r="E84" i="23"/>
  <c r="G83" i="23"/>
  <c r="E83" i="23"/>
  <c r="I80" i="23"/>
  <c r="G80" i="23"/>
  <c r="F80" i="23"/>
  <c r="E80" i="23"/>
  <c r="I79" i="23"/>
  <c r="H79" i="23"/>
  <c r="G79" i="23"/>
  <c r="F79" i="23"/>
  <c r="E79" i="23"/>
  <c r="I78" i="23"/>
  <c r="H78" i="23"/>
  <c r="G78" i="23"/>
  <c r="F78" i="23"/>
  <c r="E78" i="23"/>
  <c r="G77" i="23"/>
  <c r="E77" i="23"/>
  <c r="I74" i="23"/>
  <c r="H74" i="23"/>
  <c r="G74" i="23"/>
  <c r="F74" i="23"/>
  <c r="E74" i="23"/>
  <c r="I73" i="23"/>
  <c r="H73" i="23"/>
  <c r="G73" i="23"/>
  <c r="F73" i="23"/>
  <c r="E73" i="23"/>
  <c r="R72" i="23"/>
  <c r="L72" i="23"/>
  <c r="K72" i="23"/>
  <c r="J72" i="23"/>
  <c r="I72" i="23"/>
  <c r="H72" i="23"/>
  <c r="G72" i="23"/>
  <c r="F72" i="23"/>
  <c r="E72" i="23"/>
  <c r="I69" i="23"/>
  <c r="H69" i="23"/>
  <c r="G69" i="23"/>
  <c r="F69" i="23"/>
  <c r="E69" i="23"/>
  <c r="I68" i="23"/>
  <c r="H68" i="23"/>
  <c r="G68" i="23"/>
  <c r="F68" i="23"/>
  <c r="E68" i="23"/>
  <c r="G53" i="23"/>
  <c r="I52" i="23"/>
  <c r="H52" i="23"/>
  <c r="G52" i="23"/>
  <c r="F52" i="23"/>
  <c r="E52" i="23"/>
  <c r="I51" i="23"/>
  <c r="H51" i="23"/>
  <c r="G51" i="23"/>
  <c r="F51" i="23"/>
  <c r="E51" i="23"/>
  <c r="I47" i="23"/>
  <c r="H47" i="23"/>
  <c r="G47" i="23"/>
  <c r="F47" i="23"/>
  <c r="E47" i="23"/>
  <c r="I46" i="23"/>
  <c r="G46" i="23"/>
  <c r="F46" i="23"/>
  <c r="E46" i="23"/>
  <c r="R45" i="23"/>
  <c r="L45" i="23"/>
  <c r="K45" i="23"/>
  <c r="J45" i="23"/>
  <c r="I45" i="23"/>
  <c r="H45" i="23"/>
  <c r="G45" i="23"/>
  <c r="F45" i="23"/>
  <c r="E45" i="23"/>
  <c r="I41" i="23"/>
  <c r="H41" i="23"/>
  <c r="G41" i="23"/>
  <c r="F41" i="23"/>
  <c r="E41" i="23"/>
  <c r="I40" i="23"/>
  <c r="H40" i="23"/>
  <c r="G40" i="23"/>
  <c r="F40" i="23"/>
  <c r="E40" i="23"/>
  <c r="I36" i="23"/>
  <c r="H36" i="23"/>
  <c r="G36" i="23"/>
  <c r="F36" i="23"/>
  <c r="E36" i="23"/>
  <c r="I35" i="23"/>
  <c r="H35" i="23"/>
  <c r="G35" i="23"/>
  <c r="F35" i="23"/>
  <c r="E35" i="23"/>
  <c r="J34" i="23"/>
  <c r="I32" i="23"/>
  <c r="G32" i="23"/>
  <c r="F32" i="23"/>
  <c r="E32" i="23"/>
  <c r="G31" i="23"/>
  <c r="E31" i="23"/>
  <c r="I28" i="23"/>
  <c r="H28" i="23"/>
  <c r="G28" i="23"/>
  <c r="F28" i="23"/>
  <c r="E28" i="23"/>
  <c r="I27" i="23"/>
  <c r="I39" i="23" s="1"/>
  <c r="H27" i="23"/>
  <c r="H39" i="23" s="1"/>
  <c r="G27" i="23"/>
  <c r="G39" i="23" s="1"/>
  <c r="F27" i="23"/>
  <c r="F39" i="23" s="1"/>
  <c r="E27" i="23"/>
  <c r="E39" i="23" s="1"/>
  <c r="R26" i="23"/>
  <c r="L26" i="23"/>
  <c r="K26" i="23"/>
  <c r="J26" i="23"/>
  <c r="I26" i="23"/>
  <c r="H26" i="23"/>
  <c r="G26" i="23"/>
  <c r="F26" i="23"/>
  <c r="E26" i="23"/>
  <c r="I23" i="23"/>
  <c r="H23" i="23"/>
  <c r="G23" i="23"/>
  <c r="F23" i="23"/>
  <c r="E23" i="23"/>
  <c r="I22" i="23"/>
  <c r="H22" i="23"/>
  <c r="G22" i="23"/>
  <c r="F22" i="23"/>
  <c r="E22" i="23"/>
  <c r="I18" i="23"/>
  <c r="H18" i="23"/>
  <c r="G18" i="23"/>
  <c r="F18" i="23"/>
  <c r="E18" i="23"/>
  <c r="I17" i="23"/>
  <c r="G17" i="23"/>
  <c r="F17" i="23"/>
  <c r="E17" i="23"/>
  <c r="J14" i="23"/>
  <c r="I14" i="23"/>
  <c r="H14" i="23"/>
  <c r="G14" i="23"/>
  <c r="F14" i="23"/>
  <c r="E14" i="23"/>
  <c r="I13" i="23"/>
  <c r="H13" i="23"/>
  <c r="G13" i="23"/>
  <c r="F13" i="23"/>
  <c r="E13" i="23"/>
  <c r="E6" i="23"/>
  <c r="E3" i="23"/>
  <c r="E2" i="23"/>
  <c r="A1" i="23"/>
  <c r="D20" i="13" s="1"/>
  <c r="I319" i="22"/>
  <c r="G319" i="22"/>
  <c r="F319" i="22"/>
  <c r="E319" i="22"/>
  <c r="I315" i="22"/>
  <c r="G315" i="22"/>
  <c r="F315" i="22"/>
  <c r="E315" i="22"/>
  <c r="I314" i="22"/>
  <c r="G314" i="22"/>
  <c r="F314" i="22"/>
  <c r="E314" i="22"/>
  <c r="I313" i="22"/>
  <c r="G313" i="22"/>
  <c r="F313" i="22"/>
  <c r="E313" i="22"/>
  <c r="I306" i="22"/>
  <c r="G306" i="22"/>
  <c r="F306" i="22"/>
  <c r="E306" i="22"/>
  <c r="I305" i="22"/>
  <c r="G305" i="22"/>
  <c r="F305" i="22"/>
  <c r="E305" i="22"/>
  <c r="I300" i="22"/>
  <c r="H300" i="22"/>
  <c r="G300" i="22"/>
  <c r="F300" i="22"/>
  <c r="E300" i="22"/>
  <c r="I299" i="22"/>
  <c r="F299" i="22"/>
  <c r="E299" i="22"/>
  <c r="I294" i="22"/>
  <c r="H294" i="22"/>
  <c r="G294" i="22"/>
  <c r="F294" i="22"/>
  <c r="E294" i="22"/>
  <c r="I293" i="22"/>
  <c r="F293" i="22"/>
  <c r="E293" i="22"/>
  <c r="R289" i="22"/>
  <c r="L289" i="22"/>
  <c r="K289" i="22"/>
  <c r="J289" i="22"/>
  <c r="I289" i="22"/>
  <c r="H289" i="22"/>
  <c r="G289" i="22"/>
  <c r="F289" i="22"/>
  <c r="E289" i="22"/>
  <c r="R288" i="22"/>
  <c r="Q288" i="22"/>
  <c r="P288" i="22"/>
  <c r="O288" i="22"/>
  <c r="N288" i="22"/>
  <c r="M288" i="22"/>
  <c r="L288" i="22"/>
  <c r="K288" i="22"/>
  <c r="J288" i="22"/>
  <c r="I288" i="22"/>
  <c r="H288" i="22"/>
  <c r="G288" i="22"/>
  <c r="F288" i="22"/>
  <c r="E288" i="22"/>
  <c r="I282" i="22"/>
  <c r="H282" i="22"/>
  <c r="G282" i="22"/>
  <c r="F282" i="22"/>
  <c r="E282" i="22"/>
  <c r="I281" i="22"/>
  <c r="F281" i="22"/>
  <c r="E281" i="22"/>
  <c r="I280" i="22"/>
  <c r="H280" i="22"/>
  <c r="G280" i="22"/>
  <c r="F280" i="22"/>
  <c r="E280" i="22"/>
  <c r="I279" i="22"/>
  <c r="H279" i="22"/>
  <c r="G279" i="22"/>
  <c r="F279" i="22"/>
  <c r="E279" i="22"/>
  <c r="I274" i="22"/>
  <c r="H274" i="22"/>
  <c r="G274" i="22"/>
  <c r="F274" i="22"/>
  <c r="E274" i="22"/>
  <c r="I273" i="22"/>
  <c r="H273" i="22"/>
  <c r="G273" i="22"/>
  <c r="F273" i="22"/>
  <c r="E273" i="22"/>
  <c r="I270" i="22"/>
  <c r="H270" i="22"/>
  <c r="G270" i="22"/>
  <c r="F270" i="22"/>
  <c r="E270" i="22"/>
  <c r="I269" i="22"/>
  <c r="G269" i="22"/>
  <c r="F269" i="22"/>
  <c r="E269" i="22"/>
  <c r="R268" i="22"/>
  <c r="L268" i="22"/>
  <c r="K268" i="22"/>
  <c r="J268" i="22"/>
  <c r="I268" i="22"/>
  <c r="H268" i="22"/>
  <c r="G268" i="22"/>
  <c r="F268" i="22"/>
  <c r="E268" i="22"/>
  <c r="I265" i="22"/>
  <c r="H265" i="22"/>
  <c r="G265" i="22"/>
  <c r="F265" i="22"/>
  <c r="E265" i="22"/>
  <c r="I264" i="22"/>
  <c r="H264" i="22"/>
  <c r="G264" i="22"/>
  <c r="F264" i="22"/>
  <c r="E264" i="22"/>
  <c r="I263" i="22"/>
  <c r="H263" i="22"/>
  <c r="G263" i="22"/>
  <c r="F263" i="22"/>
  <c r="E263" i="22"/>
  <c r="I259" i="22"/>
  <c r="H259" i="22"/>
  <c r="G259" i="22"/>
  <c r="F259" i="22"/>
  <c r="E259" i="22"/>
  <c r="J258" i="22"/>
  <c r="J242" i="22" s="1"/>
  <c r="I256" i="22"/>
  <c r="G256" i="22"/>
  <c r="F256" i="22"/>
  <c r="E256" i="22"/>
  <c r="I253" i="22"/>
  <c r="H253" i="22"/>
  <c r="F253" i="22"/>
  <c r="I252" i="22"/>
  <c r="H252" i="22"/>
  <c r="G252" i="22"/>
  <c r="F252" i="22"/>
  <c r="E252" i="22"/>
  <c r="G251" i="22"/>
  <c r="E251" i="22"/>
  <c r="I248" i="22"/>
  <c r="H248" i="22"/>
  <c r="G248" i="22"/>
  <c r="F248" i="22"/>
  <c r="E248" i="22"/>
  <c r="I247" i="22"/>
  <c r="H247" i="22"/>
  <c r="G247" i="22"/>
  <c r="F247" i="22"/>
  <c r="E247" i="22"/>
  <c r="R246" i="22"/>
  <c r="L246" i="22"/>
  <c r="K246" i="22"/>
  <c r="J246" i="22"/>
  <c r="I246" i="22"/>
  <c r="H246" i="22"/>
  <c r="G246" i="22"/>
  <c r="F246" i="22"/>
  <c r="E246" i="22"/>
  <c r="I243" i="22"/>
  <c r="H243" i="22"/>
  <c r="G243" i="22"/>
  <c r="F243" i="22"/>
  <c r="E243" i="22"/>
  <c r="I242" i="22"/>
  <c r="H242" i="22"/>
  <c r="G242" i="22"/>
  <c r="F242" i="22"/>
  <c r="E242" i="22"/>
  <c r="J239" i="22"/>
  <c r="I239" i="22"/>
  <c r="H239" i="22"/>
  <c r="G239" i="22"/>
  <c r="F239" i="22"/>
  <c r="E239" i="22"/>
  <c r="I238" i="22"/>
  <c r="H238" i="22"/>
  <c r="G238" i="22"/>
  <c r="F238" i="22"/>
  <c r="E238" i="22"/>
  <c r="I228" i="22"/>
  <c r="G228" i="22"/>
  <c r="F228" i="22"/>
  <c r="E228" i="22"/>
  <c r="I227" i="22"/>
  <c r="G227" i="22"/>
  <c r="F227" i="22"/>
  <c r="E227" i="22"/>
  <c r="I223" i="22"/>
  <c r="H223" i="22"/>
  <c r="G223" i="22"/>
  <c r="F223" i="22"/>
  <c r="E223" i="22"/>
  <c r="I222" i="22"/>
  <c r="G222" i="22"/>
  <c r="F222" i="22"/>
  <c r="E222" i="22"/>
  <c r="I218" i="22"/>
  <c r="H218" i="22"/>
  <c r="G218" i="22"/>
  <c r="F218" i="22"/>
  <c r="E218" i="22"/>
  <c r="I217" i="22"/>
  <c r="G217" i="22"/>
  <c r="F217" i="22"/>
  <c r="E217" i="22"/>
  <c r="R213" i="22"/>
  <c r="L213" i="22"/>
  <c r="K213" i="22"/>
  <c r="J213" i="22"/>
  <c r="I213" i="22"/>
  <c r="H213" i="22"/>
  <c r="G213" i="22"/>
  <c r="F213" i="22"/>
  <c r="E213" i="22"/>
  <c r="R212" i="22"/>
  <c r="Q212" i="22"/>
  <c r="P212" i="22"/>
  <c r="O212" i="22"/>
  <c r="N212" i="22"/>
  <c r="M212" i="22"/>
  <c r="L212" i="22"/>
  <c r="K212" i="22"/>
  <c r="J212" i="22"/>
  <c r="I212" i="22"/>
  <c r="H212" i="22"/>
  <c r="G212" i="22"/>
  <c r="F212" i="22"/>
  <c r="E212" i="22"/>
  <c r="I208" i="22"/>
  <c r="F208" i="22"/>
  <c r="I207" i="22"/>
  <c r="F207" i="22"/>
  <c r="I204" i="22"/>
  <c r="F204" i="22"/>
  <c r="I203" i="22"/>
  <c r="F203" i="22"/>
  <c r="I200" i="22"/>
  <c r="F200" i="22"/>
  <c r="I199" i="22"/>
  <c r="F199" i="22"/>
  <c r="I191" i="22"/>
  <c r="H191" i="22"/>
  <c r="G191" i="22"/>
  <c r="F191" i="22"/>
  <c r="E191" i="22"/>
  <c r="I190" i="22"/>
  <c r="H190" i="22"/>
  <c r="G190" i="22"/>
  <c r="F190" i="22"/>
  <c r="E190" i="22"/>
  <c r="I189" i="22"/>
  <c r="F189" i="22"/>
  <c r="E189" i="22"/>
  <c r="E197" i="22" s="1"/>
  <c r="E208" i="22" s="1"/>
  <c r="I186" i="22"/>
  <c r="F186" i="22"/>
  <c r="E186" i="22"/>
  <c r="E194" i="22" s="1"/>
  <c r="E207" i="22" s="1"/>
  <c r="I185" i="22"/>
  <c r="H185" i="22"/>
  <c r="G185" i="22"/>
  <c r="F185" i="22"/>
  <c r="E185" i="22"/>
  <c r="E193" i="22" s="1"/>
  <c r="E203" i="22" s="1"/>
  <c r="I184" i="22"/>
  <c r="H184" i="22"/>
  <c r="G184" i="22"/>
  <c r="F184" i="22"/>
  <c r="E184" i="22"/>
  <c r="E192" i="22" s="1"/>
  <c r="E199" i="22" s="1"/>
  <c r="I178" i="22"/>
  <c r="H178" i="22"/>
  <c r="G178" i="22"/>
  <c r="F178" i="22"/>
  <c r="E178" i="22"/>
  <c r="I173" i="22"/>
  <c r="H173" i="22"/>
  <c r="G173" i="22"/>
  <c r="F173" i="22"/>
  <c r="E173" i="22"/>
  <c r="I172" i="22"/>
  <c r="H172" i="22"/>
  <c r="G172" i="22"/>
  <c r="F172" i="22"/>
  <c r="E172" i="22"/>
  <c r="I171" i="22"/>
  <c r="H171" i="22"/>
  <c r="G171" i="22"/>
  <c r="F171" i="22"/>
  <c r="E171" i="22"/>
  <c r="I170" i="22"/>
  <c r="H170" i="22"/>
  <c r="G170" i="22"/>
  <c r="F170" i="22"/>
  <c r="E170" i="22"/>
  <c r="R165" i="22"/>
  <c r="L165" i="22"/>
  <c r="K165" i="22"/>
  <c r="J165" i="22"/>
  <c r="I165" i="22"/>
  <c r="F165" i="22"/>
  <c r="E165" i="22"/>
  <c r="I164" i="22"/>
  <c r="F164" i="22"/>
  <c r="E164" i="22"/>
  <c r="G162" i="22"/>
  <c r="G164" i="22" s="1"/>
  <c r="I161" i="22"/>
  <c r="F161" i="22"/>
  <c r="E161" i="22"/>
  <c r="I160" i="22"/>
  <c r="F160" i="22"/>
  <c r="E160" i="22"/>
  <c r="I157" i="22"/>
  <c r="H157" i="22"/>
  <c r="G157" i="22"/>
  <c r="F157" i="22"/>
  <c r="E157" i="22"/>
  <c r="I156" i="22"/>
  <c r="H156" i="22"/>
  <c r="G156" i="22"/>
  <c r="F156" i="22"/>
  <c r="E156" i="22"/>
  <c r="I153" i="22"/>
  <c r="H153" i="22"/>
  <c r="G153" i="22"/>
  <c r="F153" i="22"/>
  <c r="E153" i="22"/>
  <c r="I152" i="22"/>
  <c r="G152" i="22"/>
  <c r="F152" i="22"/>
  <c r="E152" i="22"/>
  <c r="R151" i="22"/>
  <c r="L151" i="22"/>
  <c r="K151" i="22"/>
  <c r="J151" i="22"/>
  <c r="I151" i="22"/>
  <c r="H151" i="22"/>
  <c r="G151" i="22"/>
  <c r="F151" i="22"/>
  <c r="E151" i="22"/>
  <c r="I148" i="22"/>
  <c r="H148" i="22"/>
  <c r="G148" i="22"/>
  <c r="F148" i="22"/>
  <c r="E148" i="22"/>
  <c r="I147" i="22"/>
  <c r="H147" i="22"/>
  <c r="G147" i="22"/>
  <c r="F147" i="22"/>
  <c r="E147" i="22"/>
  <c r="I146" i="22"/>
  <c r="H146" i="22"/>
  <c r="G146" i="22"/>
  <c r="F146" i="22"/>
  <c r="E146" i="22"/>
  <c r="I143" i="22"/>
  <c r="H143" i="22"/>
  <c r="G143" i="22"/>
  <c r="F143" i="22"/>
  <c r="E143" i="22"/>
  <c r="I142" i="22"/>
  <c r="H142" i="22"/>
  <c r="G142" i="22"/>
  <c r="F142" i="22"/>
  <c r="E142" i="22"/>
  <c r="J141" i="22"/>
  <c r="J134" i="22" s="1"/>
  <c r="I139" i="22"/>
  <c r="G139" i="22"/>
  <c r="F139" i="22"/>
  <c r="E139" i="22"/>
  <c r="G138" i="22"/>
  <c r="E138" i="22"/>
  <c r="I135" i="22"/>
  <c r="H135" i="22"/>
  <c r="G135" i="22"/>
  <c r="F135" i="22"/>
  <c r="E135" i="22"/>
  <c r="I134" i="22"/>
  <c r="H134" i="22"/>
  <c r="G134" i="22"/>
  <c r="F134" i="22"/>
  <c r="E134" i="22"/>
  <c r="R133" i="22"/>
  <c r="L133" i="22"/>
  <c r="K133" i="22"/>
  <c r="J133" i="22"/>
  <c r="I133" i="22"/>
  <c r="H133" i="22"/>
  <c r="G133" i="22"/>
  <c r="F133" i="22"/>
  <c r="E133" i="22"/>
  <c r="I130" i="22"/>
  <c r="H130" i="22"/>
  <c r="G130" i="22"/>
  <c r="F130" i="22"/>
  <c r="E130" i="22"/>
  <c r="I129" i="22"/>
  <c r="H129" i="22"/>
  <c r="G129" i="22"/>
  <c r="F129" i="22"/>
  <c r="E129" i="22"/>
  <c r="J126" i="22"/>
  <c r="I126" i="22"/>
  <c r="H126" i="22"/>
  <c r="G126" i="22"/>
  <c r="F126" i="22"/>
  <c r="E126" i="22"/>
  <c r="I125" i="22"/>
  <c r="H125" i="22"/>
  <c r="G125" i="22"/>
  <c r="F125" i="22"/>
  <c r="E125" i="22"/>
  <c r="G117" i="22"/>
  <c r="G165" i="22" s="1"/>
  <c r="I116" i="22"/>
  <c r="F116" i="22"/>
  <c r="E116" i="22"/>
  <c r="I115" i="22"/>
  <c r="H115" i="22"/>
  <c r="G115" i="22"/>
  <c r="F115" i="22"/>
  <c r="E115" i="22"/>
  <c r="G109" i="22"/>
  <c r="G189" i="22" s="1"/>
  <c r="I108" i="22"/>
  <c r="I188" i="22" s="1"/>
  <c r="H108" i="22"/>
  <c r="H188" i="22" s="1"/>
  <c r="G108" i="22"/>
  <c r="G188" i="22" s="1"/>
  <c r="F108" i="22"/>
  <c r="F188" i="22" s="1"/>
  <c r="E108" i="22"/>
  <c r="E188" i="22" s="1"/>
  <c r="E196" i="22" s="1"/>
  <c r="E204" i="22" s="1"/>
  <c r="I107" i="22"/>
  <c r="I187" i="22" s="1"/>
  <c r="H107" i="22"/>
  <c r="H187" i="22" s="1"/>
  <c r="G107" i="22"/>
  <c r="G187" i="22" s="1"/>
  <c r="F107" i="22"/>
  <c r="F187" i="22" s="1"/>
  <c r="E107" i="22"/>
  <c r="E187" i="22" s="1"/>
  <c r="E195" i="22" s="1"/>
  <c r="E200" i="22" s="1"/>
  <c r="I103" i="22"/>
  <c r="H103" i="22"/>
  <c r="G103" i="22"/>
  <c r="F103" i="22"/>
  <c r="E103" i="22"/>
  <c r="I102" i="22"/>
  <c r="G102" i="22"/>
  <c r="F102" i="22"/>
  <c r="E102" i="22"/>
  <c r="I99" i="22"/>
  <c r="H99" i="22"/>
  <c r="G99" i="22"/>
  <c r="F99" i="22"/>
  <c r="E99" i="22"/>
  <c r="I98" i="22"/>
  <c r="G98" i="22"/>
  <c r="F98" i="22"/>
  <c r="E98" i="22"/>
  <c r="R97" i="22"/>
  <c r="L97" i="22"/>
  <c r="K97" i="22"/>
  <c r="J97" i="22"/>
  <c r="I97" i="22"/>
  <c r="H97" i="22"/>
  <c r="G97" i="22"/>
  <c r="F97" i="22"/>
  <c r="E97" i="22"/>
  <c r="I93" i="22"/>
  <c r="H93" i="22"/>
  <c r="G93" i="22"/>
  <c r="F93" i="22"/>
  <c r="E93" i="22"/>
  <c r="I91" i="22"/>
  <c r="H91" i="22"/>
  <c r="G91" i="22"/>
  <c r="F91" i="22"/>
  <c r="E91" i="22"/>
  <c r="I88" i="22"/>
  <c r="H88" i="22"/>
  <c r="G88" i="22"/>
  <c r="F88" i="22"/>
  <c r="E88" i="22"/>
  <c r="I87" i="22"/>
  <c r="I92" i="22" s="1"/>
  <c r="H87" i="22"/>
  <c r="H92" i="22" s="1"/>
  <c r="G87" i="22"/>
  <c r="G92" i="22" s="1"/>
  <c r="F87" i="22"/>
  <c r="F92" i="22" s="1"/>
  <c r="E87" i="22"/>
  <c r="E92" i="22" s="1"/>
  <c r="J86" i="22"/>
  <c r="J91" i="22" s="1"/>
  <c r="I84" i="22"/>
  <c r="G84" i="22"/>
  <c r="F84" i="22"/>
  <c r="E84" i="22"/>
  <c r="G83" i="22"/>
  <c r="E83" i="22"/>
  <c r="I80" i="22"/>
  <c r="G80" i="22"/>
  <c r="F80" i="22"/>
  <c r="E80" i="22"/>
  <c r="I79" i="22"/>
  <c r="H79" i="22"/>
  <c r="G79" i="22"/>
  <c r="F79" i="22"/>
  <c r="E79" i="22"/>
  <c r="I78" i="22"/>
  <c r="H78" i="22"/>
  <c r="G78" i="22"/>
  <c r="F78" i="22"/>
  <c r="E78" i="22"/>
  <c r="G77" i="22"/>
  <c r="E77" i="22"/>
  <c r="I74" i="22"/>
  <c r="H74" i="22"/>
  <c r="G74" i="22"/>
  <c r="F74" i="22"/>
  <c r="E74" i="22"/>
  <c r="I73" i="22"/>
  <c r="H73" i="22"/>
  <c r="G73" i="22"/>
  <c r="F73" i="22"/>
  <c r="E73" i="22"/>
  <c r="R72" i="22"/>
  <c r="L72" i="22"/>
  <c r="K72" i="22"/>
  <c r="J72" i="22"/>
  <c r="I72" i="22"/>
  <c r="H72" i="22"/>
  <c r="G72" i="22"/>
  <c r="F72" i="22"/>
  <c r="E72" i="22"/>
  <c r="I69" i="22"/>
  <c r="H69" i="22"/>
  <c r="G69" i="22"/>
  <c r="F69" i="22"/>
  <c r="E69" i="22"/>
  <c r="I68" i="22"/>
  <c r="H68" i="22"/>
  <c r="G68" i="22"/>
  <c r="F68" i="22"/>
  <c r="E68" i="22"/>
  <c r="G53" i="22"/>
  <c r="I52" i="22"/>
  <c r="H52" i="22"/>
  <c r="G52" i="22"/>
  <c r="F52" i="22"/>
  <c r="E52" i="22"/>
  <c r="I51" i="22"/>
  <c r="H51" i="22"/>
  <c r="G51" i="22"/>
  <c r="F51" i="22"/>
  <c r="E51" i="22"/>
  <c r="I47" i="22"/>
  <c r="H47" i="22"/>
  <c r="G47" i="22"/>
  <c r="F47" i="22"/>
  <c r="E47" i="22"/>
  <c r="I46" i="22"/>
  <c r="G46" i="22"/>
  <c r="F46" i="22"/>
  <c r="E46" i="22"/>
  <c r="R45" i="22"/>
  <c r="L45" i="22"/>
  <c r="K45" i="22"/>
  <c r="J45" i="22"/>
  <c r="I45" i="22"/>
  <c r="H45" i="22"/>
  <c r="G45" i="22"/>
  <c r="F45" i="22"/>
  <c r="E45" i="22"/>
  <c r="I41" i="22"/>
  <c r="H41" i="22"/>
  <c r="G41" i="22"/>
  <c r="F41" i="22"/>
  <c r="E41" i="22"/>
  <c r="I40" i="22"/>
  <c r="H40" i="22"/>
  <c r="G40" i="22"/>
  <c r="F40" i="22"/>
  <c r="E40" i="22"/>
  <c r="I36" i="22"/>
  <c r="H36" i="22"/>
  <c r="G36" i="22"/>
  <c r="F36" i="22"/>
  <c r="E36" i="22"/>
  <c r="I35" i="22"/>
  <c r="H35" i="22"/>
  <c r="G35" i="22"/>
  <c r="F35" i="22"/>
  <c r="E35" i="22"/>
  <c r="J34" i="22"/>
  <c r="J27" i="22" s="1"/>
  <c r="J39" i="22" s="1"/>
  <c r="I32" i="22"/>
  <c r="G32" i="22"/>
  <c r="F32" i="22"/>
  <c r="E32" i="22"/>
  <c r="G31" i="22"/>
  <c r="E31" i="22"/>
  <c r="I28" i="22"/>
  <c r="H28" i="22"/>
  <c r="G28" i="22"/>
  <c r="F28" i="22"/>
  <c r="E28" i="22"/>
  <c r="I27" i="22"/>
  <c r="I39" i="22" s="1"/>
  <c r="H27" i="22"/>
  <c r="H39" i="22" s="1"/>
  <c r="G27" i="22"/>
  <c r="G39" i="22" s="1"/>
  <c r="F27" i="22"/>
  <c r="F39" i="22" s="1"/>
  <c r="E27" i="22"/>
  <c r="E39" i="22" s="1"/>
  <c r="R26" i="22"/>
  <c r="L26" i="22"/>
  <c r="K26" i="22"/>
  <c r="J26" i="22"/>
  <c r="I26" i="22"/>
  <c r="H26" i="22"/>
  <c r="G26" i="22"/>
  <c r="F26" i="22"/>
  <c r="E26" i="22"/>
  <c r="I23" i="22"/>
  <c r="H23" i="22"/>
  <c r="G23" i="22"/>
  <c r="F23" i="22"/>
  <c r="E23" i="22"/>
  <c r="I22" i="22"/>
  <c r="H22" i="22"/>
  <c r="G22" i="22"/>
  <c r="F22" i="22"/>
  <c r="E22" i="22"/>
  <c r="I18" i="22"/>
  <c r="H18" i="22"/>
  <c r="G18" i="22"/>
  <c r="F18" i="22"/>
  <c r="E18" i="22"/>
  <c r="I17" i="22"/>
  <c r="G17" i="22"/>
  <c r="F17" i="22"/>
  <c r="E17" i="22"/>
  <c r="J14" i="22"/>
  <c r="I14" i="22"/>
  <c r="H14" i="22"/>
  <c r="G14" i="22"/>
  <c r="F14" i="22"/>
  <c r="E14" i="22"/>
  <c r="I13" i="22"/>
  <c r="H13" i="22"/>
  <c r="G13" i="22"/>
  <c r="F13" i="22"/>
  <c r="E13" i="22"/>
  <c r="E6" i="22"/>
  <c r="E3" i="22"/>
  <c r="E2" i="22"/>
  <c r="A1" i="22"/>
  <c r="D17" i="13" s="1"/>
  <c r="I319" i="12"/>
  <c r="G319" i="12"/>
  <c r="F319" i="12"/>
  <c r="E319" i="12"/>
  <c r="I315" i="12"/>
  <c r="G315" i="12"/>
  <c r="F315" i="12"/>
  <c r="E315" i="12"/>
  <c r="I314" i="12"/>
  <c r="G314" i="12"/>
  <c r="F314" i="12"/>
  <c r="E314" i="12"/>
  <c r="I313" i="12"/>
  <c r="G313" i="12"/>
  <c r="F313" i="12"/>
  <c r="E313" i="12"/>
  <c r="I306" i="12"/>
  <c r="G306" i="12"/>
  <c r="F306" i="12"/>
  <c r="E306" i="12"/>
  <c r="I305" i="12"/>
  <c r="G305" i="12"/>
  <c r="F305" i="12"/>
  <c r="E305" i="12"/>
  <c r="I300" i="12"/>
  <c r="H300" i="12"/>
  <c r="G300" i="12"/>
  <c r="F300" i="12"/>
  <c r="E300" i="12"/>
  <c r="I299" i="12"/>
  <c r="F299" i="12"/>
  <c r="E299" i="12"/>
  <c r="I294" i="12"/>
  <c r="H294" i="12"/>
  <c r="G294" i="12"/>
  <c r="F294" i="12"/>
  <c r="E294" i="12"/>
  <c r="I293" i="12"/>
  <c r="F293" i="12"/>
  <c r="E293" i="12"/>
  <c r="R289" i="12"/>
  <c r="L289" i="12"/>
  <c r="K289" i="12"/>
  <c r="J289" i="12"/>
  <c r="I289" i="12"/>
  <c r="H289" i="12"/>
  <c r="G289" i="12"/>
  <c r="F289" i="12"/>
  <c r="E289" i="12"/>
  <c r="R288" i="12"/>
  <c r="Q288" i="12"/>
  <c r="P288" i="12"/>
  <c r="O288" i="12"/>
  <c r="N288" i="12"/>
  <c r="M288" i="12"/>
  <c r="L288" i="12"/>
  <c r="K288" i="12"/>
  <c r="J288" i="12"/>
  <c r="I288" i="12"/>
  <c r="H288" i="12"/>
  <c r="G288" i="12"/>
  <c r="F288" i="12"/>
  <c r="E288" i="12"/>
  <c r="I282" i="12"/>
  <c r="H282" i="12"/>
  <c r="G282" i="12"/>
  <c r="F282" i="12"/>
  <c r="E282" i="12"/>
  <c r="I281" i="12"/>
  <c r="F281" i="12"/>
  <c r="E281" i="12"/>
  <c r="I280" i="12"/>
  <c r="H280" i="12"/>
  <c r="G280" i="12"/>
  <c r="F280" i="12"/>
  <c r="E280" i="12"/>
  <c r="I279" i="12"/>
  <c r="H279" i="12"/>
  <c r="G279" i="12"/>
  <c r="F279" i="12"/>
  <c r="E279" i="12"/>
  <c r="I274" i="12"/>
  <c r="H274" i="12"/>
  <c r="G274" i="12"/>
  <c r="F274" i="12"/>
  <c r="E274" i="12"/>
  <c r="I273" i="12"/>
  <c r="H273" i="12"/>
  <c r="G273" i="12"/>
  <c r="G275" i="12" s="1"/>
  <c r="G281" i="12" s="1"/>
  <c r="F273" i="12"/>
  <c r="E273" i="12"/>
  <c r="I270" i="12"/>
  <c r="H270" i="12"/>
  <c r="G270" i="12"/>
  <c r="F270" i="12"/>
  <c r="E270" i="12"/>
  <c r="I269" i="12"/>
  <c r="G269" i="12"/>
  <c r="F269" i="12"/>
  <c r="E269" i="12"/>
  <c r="R268" i="12"/>
  <c r="L268" i="12"/>
  <c r="K268" i="12"/>
  <c r="J268" i="12"/>
  <c r="I268" i="12"/>
  <c r="H268" i="12"/>
  <c r="G268" i="12"/>
  <c r="F268" i="12"/>
  <c r="E268" i="12"/>
  <c r="I265" i="12"/>
  <c r="H265" i="12"/>
  <c r="G265" i="12"/>
  <c r="F265" i="12"/>
  <c r="E265" i="12"/>
  <c r="I264" i="12"/>
  <c r="H264" i="12"/>
  <c r="G264" i="12"/>
  <c r="F264" i="12"/>
  <c r="E264" i="12"/>
  <c r="I263" i="12"/>
  <c r="H263" i="12"/>
  <c r="G263" i="12"/>
  <c r="F263" i="12"/>
  <c r="E263" i="12"/>
  <c r="I259" i="12"/>
  <c r="H259" i="12"/>
  <c r="G259" i="12"/>
  <c r="F259" i="12"/>
  <c r="E259" i="12"/>
  <c r="J258" i="12"/>
  <c r="J242" i="12" s="1"/>
  <c r="I256" i="12"/>
  <c r="G256" i="12"/>
  <c r="F256" i="12"/>
  <c r="E256" i="12"/>
  <c r="I253" i="12"/>
  <c r="H253" i="12"/>
  <c r="F253" i="12"/>
  <c r="I252" i="12"/>
  <c r="H252" i="12"/>
  <c r="G252" i="12"/>
  <c r="F252" i="12"/>
  <c r="E252" i="12"/>
  <c r="G251" i="12"/>
  <c r="E251" i="12"/>
  <c r="I248" i="12"/>
  <c r="H248" i="12"/>
  <c r="G248" i="12"/>
  <c r="F248" i="12"/>
  <c r="E248" i="12"/>
  <c r="I247" i="12"/>
  <c r="H247" i="12"/>
  <c r="G247" i="12"/>
  <c r="F247" i="12"/>
  <c r="E247" i="12"/>
  <c r="R246" i="12"/>
  <c r="L246" i="12"/>
  <c r="K246" i="12"/>
  <c r="J246" i="12"/>
  <c r="I246" i="12"/>
  <c r="H246" i="12"/>
  <c r="G246" i="12"/>
  <c r="F246" i="12"/>
  <c r="E246" i="12"/>
  <c r="I243" i="12"/>
  <c r="H243" i="12"/>
  <c r="G243" i="12"/>
  <c r="F243" i="12"/>
  <c r="E243" i="12"/>
  <c r="I242" i="12"/>
  <c r="H242" i="12"/>
  <c r="G242" i="12"/>
  <c r="F242" i="12"/>
  <c r="E242" i="12"/>
  <c r="J239" i="12"/>
  <c r="I239" i="12"/>
  <c r="H239" i="12"/>
  <c r="G239" i="12"/>
  <c r="F239" i="12"/>
  <c r="E239" i="12"/>
  <c r="I238" i="12"/>
  <c r="H238" i="12"/>
  <c r="G238" i="12"/>
  <c r="F238" i="12"/>
  <c r="E238" i="12"/>
  <c r="I228" i="12"/>
  <c r="G228" i="12"/>
  <c r="F228" i="12"/>
  <c r="E228" i="12"/>
  <c r="I227" i="12"/>
  <c r="G227" i="12"/>
  <c r="F227" i="12"/>
  <c r="E227" i="12"/>
  <c r="I223" i="12"/>
  <c r="H223" i="12"/>
  <c r="G223" i="12"/>
  <c r="F223" i="12"/>
  <c r="E223" i="12"/>
  <c r="I222" i="12"/>
  <c r="G222" i="12"/>
  <c r="F222" i="12"/>
  <c r="E222" i="12"/>
  <c r="I218" i="12"/>
  <c r="H218" i="12"/>
  <c r="G218" i="12"/>
  <c r="F218" i="12"/>
  <c r="E218" i="12"/>
  <c r="I217" i="12"/>
  <c r="G217" i="12"/>
  <c r="F217" i="12"/>
  <c r="E217" i="12"/>
  <c r="R213" i="12"/>
  <c r="L213" i="12"/>
  <c r="K213" i="12"/>
  <c r="J213" i="12"/>
  <c r="I213" i="12"/>
  <c r="H213" i="12"/>
  <c r="G213" i="12"/>
  <c r="F213" i="12"/>
  <c r="E213" i="12"/>
  <c r="R212" i="12"/>
  <c r="Q212" i="12"/>
  <c r="P212" i="12"/>
  <c r="O212" i="12"/>
  <c r="N212" i="12"/>
  <c r="M212" i="12"/>
  <c r="L212" i="12"/>
  <c r="K212" i="12"/>
  <c r="J212" i="12"/>
  <c r="I212" i="12"/>
  <c r="H212" i="12"/>
  <c r="G212" i="12"/>
  <c r="F212" i="12"/>
  <c r="E212" i="12"/>
  <c r="I208" i="12"/>
  <c r="F208" i="12"/>
  <c r="I207" i="12"/>
  <c r="F207" i="12"/>
  <c r="I204" i="12"/>
  <c r="F204" i="12"/>
  <c r="I203" i="12"/>
  <c r="F203" i="12"/>
  <c r="I200" i="12"/>
  <c r="F200" i="12"/>
  <c r="I199" i="12"/>
  <c r="F199" i="12"/>
  <c r="G195" i="12"/>
  <c r="G200" i="12" s="1"/>
  <c r="G193" i="12"/>
  <c r="G203" i="12" s="1"/>
  <c r="I191" i="12"/>
  <c r="H191" i="12"/>
  <c r="G191" i="12"/>
  <c r="F191" i="12"/>
  <c r="E191" i="12"/>
  <c r="I190" i="12"/>
  <c r="H190" i="12"/>
  <c r="G190" i="12"/>
  <c r="F190" i="12"/>
  <c r="E190" i="12"/>
  <c r="I189" i="12"/>
  <c r="F189" i="12"/>
  <c r="E189" i="12"/>
  <c r="E197" i="12" s="1"/>
  <c r="E208" i="12" s="1"/>
  <c r="I186" i="12"/>
  <c r="F186" i="12"/>
  <c r="E186" i="12"/>
  <c r="E194" i="12" s="1"/>
  <c r="E207" i="12" s="1"/>
  <c r="I185" i="12"/>
  <c r="H185" i="12"/>
  <c r="G185" i="12"/>
  <c r="F185" i="12"/>
  <c r="E185" i="12"/>
  <c r="E193" i="12" s="1"/>
  <c r="E203" i="12" s="1"/>
  <c r="I184" i="12"/>
  <c r="H184" i="12"/>
  <c r="G184" i="12"/>
  <c r="F184" i="12"/>
  <c r="E184" i="12"/>
  <c r="E192" i="12" s="1"/>
  <c r="E199" i="12" s="1"/>
  <c r="I178" i="12"/>
  <c r="H178" i="12"/>
  <c r="G178" i="12"/>
  <c r="F178" i="12"/>
  <c r="E178" i="12"/>
  <c r="I173" i="12"/>
  <c r="H173" i="12"/>
  <c r="G173" i="12"/>
  <c r="F173" i="12"/>
  <c r="E173" i="12"/>
  <c r="I172" i="12"/>
  <c r="H172" i="12"/>
  <c r="G172" i="12"/>
  <c r="F172" i="12"/>
  <c r="E172" i="12"/>
  <c r="I171" i="12"/>
  <c r="H171" i="12"/>
  <c r="G171" i="12"/>
  <c r="F171" i="12"/>
  <c r="E171" i="12"/>
  <c r="I170" i="12"/>
  <c r="H170" i="12"/>
  <c r="G170" i="12"/>
  <c r="F170" i="12"/>
  <c r="E170" i="12"/>
  <c r="R165" i="12"/>
  <c r="L165" i="12"/>
  <c r="K165" i="12"/>
  <c r="J165" i="12"/>
  <c r="I165" i="12"/>
  <c r="F165" i="12"/>
  <c r="E165" i="12"/>
  <c r="I164" i="12"/>
  <c r="F164" i="12"/>
  <c r="E164" i="12"/>
  <c r="G162" i="12"/>
  <c r="G164" i="12" s="1"/>
  <c r="I161" i="12"/>
  <c r="F161" i="12"/>
  <c r="E161" i="12"/>
  <c r="I160" i="12"/>
  <c r="F160" i="12"/>
  <c r="E160" i="12"/>
  <c r="I157" i="12"/>
  <c r="H157" i="12"/>
  <c r="G157" i="12"/>
  <c r="F157" i="12"/>
  <c r="E157" i="12"/>
  <c r="I156" i="12"/>
  <c r="H156" i="12"/>
  <c r="G156" i="12"/>
  <c r="F156" i="12"/>
  <c r="E156" i="12"/>
  <c r="I153" i="12"/>
  <c r="H153" i="12"/>
  <c r="G153" i="12"/>
  <c r="F153" i="12"/>
  <c r="E153" i="12"/>
  <c r="I152" i="12"/>
  <c r="G152" i="12"/>
  <c r="F152" i="12"/>
  <c r="E152" i="12"/>
  <c r="R151" i="12"/>
  <c r="L151" i="12"/>
  <c r="K151" i="12"/>
  <c r="J151" i="12"/>
  <c r="I151" i="12"/>
  <c r="H151" i="12"/>
  <c r="G151" i="12"/>
  <c r="F151" i="12"/>
  <c r="E151" i="12"/>
  <c r="I148" i="12"/>
  <c r="H148" i="12"/>
  <c r="G148" i="12"/>
  <c r="F148" i="12"/>
  <c r="E148" i="12"/>
  <c r="I147" i="12"/>
  <c r="H147" i="12"/>
  <c r="G147" i="12"/>
  <c r="F147" i="12"/>
  <c r="E147" i="12"/>
  <c r="I146" i="12"/>
  <c r="H146" i="12"/>
  <c r="G146" i="12"/>
  <c r="F146" i="12"/>
  <c r="E146" i="12"/>
  <c r="I143" i="12"/>
  <c r="H143" i="12"/>
  <c r="G143" i="12"/>
  <c r="F143" i="12"/>
  <c r="E143" i="12"/>
  <c r="I142" i="12"/>
  <c r="H142" i="12"/>
  <c r="G142" i="12"/>
  <c r="F142" i="12"/>
  <c r="E142" i="12"/>
  <c r="J141" i="12"/>
  <c r="I139" i="12"/>
  <c r="G139" i="12"/>
  <c r="F139" i="12"/>
  <c r="E139" i="12"/>
  <c r="G138" i="12"/>
  <c r="E138" i="12"/>
  <c r="I135" i="12"/>
  <c r="H135" i="12"/>
  <c r="G135" i="12"/>
  <c r="F135" i="12"/>
  <c r="E135" i="12"/>
  <c r="I134" i="12"/>
  <c r="H134" i="12"/>
  <c r="G134" i="12"/>
  <c r="F134" i="12"/>
  <c r="E134" i="12"/>
  <c r="R133" i="12"/>
  <c r="L133" i="12"/>
  <c r="K133" i="12"/>
  <c r="J133" i="12"/>
  <c r="I133" i="12"/>
  <c r="H133" i="12"/>
  <c r="G133" i="12"/>
  <c r="F133" i="12"/>
  <c r="E133" i="12"/>
  <c r="I130" i="12"/>
  <c r="H130" i="12"/>
  <c r="G130" i="12"/>
  <c r="F130" i="12"/>
  <c r="E130" i="12"/>
  <c r="I129" i="12"/>
  <c r="H129" i="12"/>
  <c r="G129" i="12"/>
  <c r="F129" i="12"/>
  <c r="E129" i="12"/>
  <c r="J126" i="12"/>
  <c r="I126" i="12"/>
  <c r="H126" i="12"/>
  <c r="G126" i="12"/>
  <c r="F126" i="12"/>
  <c r="E126" i="12"/>
  <c r="I125" i="12"/>
  <c r="H125" i="12"/>
  <c r="G125" i="12"/>
  <c r="F125" i="12"/>
  <c r="E125" i="12"/>
  <c r="G117" i="12"/>
  <c r="G165" i="12" s="1"/>
  <c r="I116" i="12"/>
  <c r="F116" i="12"/>
  <c r="E116" i="12"/>
  <c r="I115" i="12"/>
  <c r="H115" i="12"/>
  <c r="G115" i="12"/>
  <c r="F115" i="12"/>
  <c r="E115" i="12"/>
  <c r="G109" i="12"/>
  <c r="I108" i="12"/>
  <c r="I188" i="12" s="1"/>
  <c r="H108" i="12"/>
  <c r="H188" i="12" s="1"/>
  <c r="G108" i="12"/>
  <c r="G188" i="12" s="1"/>
  <c r="F108" i="12"/>
  <c r="F188" i="12" s="1"/>
  <c r="E108" i="12"/>
  <c r="E188" i="12" s="1"/>
  <c r="E196" i="12" s="1"/>
  <c r="E204" i="12" s="1"/>
  <c r="I107" i="12"/>
  <c r="I187" i="12" s="1"/>
  <c r="H107" i="12"/>
  <c r="H187" i="12" s="1"/>
  <c r="G107" i="12"/>
  <c r="G187" i="12" s="1"/>
  <c r="F107" i="12"/>
  <c r="F187" i="12" s="1"/>
  <c r="E107" i="12"/>
  <c r="E187" i="12" s="1"/>
  <c r="E195" i="12" s="1"/>
  <c r="E200" i="12" s="1"/>
  <c r="I103" i="12"/>
  <c r="H103" i="12"/>
  <c r="G103" i="12"/>
  <c r="F103" i="12"/>
  <c r="E103" i="12"/>
  <c r="I102" i="12"/>
  <c r="G102" i="12"/>
  <c r="F102" i="12"/>
  <c r="E102" i="12"/>
  <c r="I99" i="12"/>
  <c r="H99" i="12"/>
  <c r="G99" i="12"/>
  <c r="F99" i="12"/>
  <c r="E99" i="12"/>
  <c r="I98" i="12"/>
  <c r="G98" i="12"/>
  <c r="F98" i="12"/>
  <c r="E98" i="12"/>
  <c r="R97" i="12"/>
  <c r="L97" i="12"/>
  <c r="K97" i="12"/>
  <c r="J97" i="12"/>
  <c r="I97" i="12"/>
  <c r="H97" i="12"/>
  <c r="G97" i="12"/>
  <c r="F97" i="12"/>
  <c r="E97" i="12"/>
  <c r="I93" i="12"/>
  <c r="H93" i="12"/>
  <c r="G93" i="12"/>
  <c r="F93" i="12"/>
  <c r="E93" i="12"/>
  <c r="I91" i="12"/>
  <c r="H91" i="12"/>
  <c r="G91" i="12"/>
  <c r="F91" i="12"/>
  <c r="E91" i="12"/>
  <c r="I88" i="12"/>
  <c r="H88" i="12"/>
  <c r="G88" i="12"/>
  <c r="F88" i="12"/>
  <c r="E88" i="12"/>
  <c r="I87" i="12"/>
  <c r="I92" i="12" s="1"/>
  <c r="H87" i="12"/>
  <c r="H92" i="12" s="1"/>
  <c r="G87" i="12"/>
  <c r="G92" i="12" s="1"/>
  <c r="F87" i="12"/>
  <c r="F92" i="12" s="1"/>
  <c r="E87" i="12"/>
  <c r="E92" i="12" s="1"/>
  <c r="J86" i="12"/>
  <c r="I84" i="12"/>
  <c r="G84" i="12"/>
  <c r="F84" i="12"/>
  <c r="E84" i="12"/>
  <c r="G83" i="12"/>
  <c r="E83" i="12"/>
  <c r="I80" i="12"/>
  <c r="G80" i="12"/>
  <c r="F80" i="12"/>
  <c r="E80" i="12"/>
  <c r="I79" i="12"/>
  <c r="H79" i="12"/>
  <c r="G79" i="12"/>
  <c r="F79" i="12"/>
  <c r="E79" i="12"/>
  <c r="I78" i="12"/>
  <c r="H78" i="12"/>
  <c r="G78" i="12"/>
  <c r="F78" i="12"/>
  <c r="E78" i="12"/>
  <c r="G77" i="12"/>
  <c r="E77" i="12"/>
  <c r="I74" i="12"/>
  <c r="H74" i="12"/>
  <c r="G74" i="12"/>
  <c r="F74" i="12"/>
  <c r="E74" i="12"/>
  <c r="I73" i="12"/>
  <c r="H73" i="12"/>
  <c r="G73" i="12"/>
  <c r="F73" i="12"/>
  <c r="E73" i="12"/>
  <c r="R72" i="12"/>
  <c r="L72" i="12"/>
  <c r="K72" i="12"/>
  <c r="J72" i="12"/>
  <c r="I72" i="12"/>
  <c r="H72" i="12"/>
  <c r="G72" i="12"/>
  <c r="F72" i="12"/>
  <c r="E72" i="12"/>
  <c r="I69" i="12"/>
  <c r="H69" i="12"/>
  <c r="G69" i="12"/>
  <c r="F69" i="12"/>
  <c r="E69" i="12"/>
  <c r="I68" i="12"/>
  <c r="H68" i="12"/>
  <c r="G68" i="12"/>
  <c r="F68" i="12"/>
  <c r="E68" i="12"/>
  <c r="G53" i="12"/>
  <c r="I52" i="12"/>
  <c r="H52" i="12"/>
  <c r="G52" i="12"/>
  <c r="F52" i="12"/>
  <c r="E52" i="12"/>
  <c r="I51" i="12"/>
  <c r="H51" i="12"/>
  <c r="G51" i="12"/>
  <c r="F51" i="12"/>
  <c r="E51" i="12"/>
  <c r="I47" i="12"/>
  <c r="H47" i="12"/>
  <c r="G47" i="12"/>
  <c r="F47" i="12"/>
  <c r="E47" i="12"/>
  <c r="I46" i="12"/>
  <c r="G46" i="12"/>
  <c r="F46" i="12"/>
  <c r="E46" i="12"/>
  <c r="R45" i="12"/>
  <c r="L45" i="12"/>
  <c r="K45" i="12"/>
  <c r="J45" i="12"/>
  <c r="I45" i="12"/>
  <c r="H45" i="12"/>
  <c r="G45" i="12"/>
  <c r="F45" i="12"/>
  <c r="E45" i="12"/>
  <c r="I41" i="12"/>
  <c r="H41" i="12"/>
  <c r="G41" i="12"/>
  <c r="F41" i="12"/>
  <c r="E41" i="12"/>
  <c r="I40" i="12"/>
  <c r="H40" i="12"/>
  <c r="G40" i="12"/>
  <c r="F40" i="12"/>
  <c r="E40" i="12"/>
  <c r="I36" i="12"/>
  <c r="H36" i="12"/>
  <c r="G36" i="12"/>
  <c r="F36" i="12"/>
  <c r="E36" i="12"/>
  <c r="I35" i="12"/>
  <c r="H35" i="12"/>
  <c r="G35" i="12"/>
  <c r="F35" i="12"/>
  <c r="E35" i="12"/>
  <c r="J34" i="12"/>
  <c r="J22" i="12" s="1"/>
  <c r="I32" i="12"/>
  <c r="G32" i="12"/>
  <c r="F32" i="12"/>
  <c r="E32" i="12"/>
  <c r="G31" i="12"/>
  <c r="E31" i="12"/>
  <c r="I28" i="12"/>
  <c r="H28" i="12"/>
  <c r="G28" i="12"/>
  <c r="F28" i="12"/>
  <c r="E28" i="12"/>
  <c r="I27" i="12"/>
  <c r="I39" i="12" s="1"/>
  <c r="H27" i="12"/>
  <c r="H39" i="12" s="1"/>
  <c r="G27" i="12"/>
  <c r="G39" i="12" s="1"/>
  <c r="F27" i="12"/>
  <c r="F39" i="12" s="1"/>
  <c r="E27" i="12"/>
  <c r="E39" i="12" s="1"/>
  <c r="R26" i="12"/>
  <c r="L26" i="12"/>
  <c r="K26" i="12"/>
  <c r="J26" i="12"/>
  <c r="I26" i="12"/>
  <c r="H26" i="12"/>
  <c r="G26" i="12"/>
  <c r="F26" i="12"/>
  <c r="E26" i="12"/>
  <c r="I23" i="12"/>
  <c r="H23" i="12"/>
  <c r="G23" i="12"/>
  <c r="F23" i="12"/>
  <c r="E23" i="12"/>
  <c r="I22" i="12"/>
  <c r="H22" i="12"/>
  <c r="G22" i="12"/>
  <c r="F22" i="12"/>
  <c r="E22" i="12"/>
  <c r="I18" i="12"/>
  <c r="H18" i="12"/>
  <c r="G18" i="12"/>
  <c r="F18" i="12"/>
  <c r="E18" i="12"/>
  <c r="I17" i="12"/>
  <c r="G17" i="12"/>
  <c r="F17" i="12"/>
  <c r="E17" i="12"/>
  <c r="J14" i="12"/>
  <c r="I14" i="12"/>
  <c r="H14" i="12"/>
  <c r="G14" i="12"/>
  <c r="F14" i="12"/>
  <c r="E14" i="12"/>
  <c r="I13" i="12"/>
  <c r="H13" i="12"/>
  <c r="G13" i="12"/>
  <c r="F13" i="12"/>
  <c r="E13" i="12"/>
  <c r="E6" i="12"/>
  <c r="E3" i="12"/>
  <c r="E2" i="12"/>
  <c r="A1" i="12"/>
  <c r="D14" i="13" s="1"/>
  <c r="I319" i="21"/>
  <c r="G319" i="21"/>
  <c r="F319" i="21"/>
  <c r="E319" i="21"/>
  <c r="I315" i="21"/>
  <c r="G315" i="21"/>
  <c r="F315" i="21"/>
  <c r="E315" i="21"/>
  <c r="I314" i="21"/>
  <c r="G314" i="21"/>
  <c r="F314" i="21"/>
  <c r="E314" i="21"/>
  <c r="I313" i="21"/>
  <c r="G313" i="21"/>
  <c r="F313" i="21"/>
  <c r="E313" i="21"/>
  <c r="I306" i="21"/>
  <c r="G306" i="21"/>
  <c r="F306" i="21"/>
  <c r="E306" i="21"/>
  <c r="I305" i="21"/>
  <c r="G305" i="21"/>
  <c r="F305" i="21"/>
  <c r="E305" i="21"/>
  <c r="I300" i="21"/>
  <c r="H300" i="21"/>
  <c r="G300" i="21"/>
  <c r="F300" i="21"/>
  <c r="E300" i="21"/>
  <c r="I299" i="21"/>
  <c r="F299" i="21"/>
  <c r="E299" i="21"/>
  <c r="I294" i="21"/>
  <c r="H294" i="21"/>
  <c r="G294" i="21"/>
  <c r="F294" i="21"/>
  <c r="E294" i="21"/>
  <c r="I293" i="21"/>
  <c r="F293" i="21"/>
  <c r="E293" i="21"/>
  <c r="R289" i="21"/>
  <c r="L289" i="21"/>
  <c r="K289" i="21"/>
  <c r="J289" i="21"/>
  <c r="I289" i="21"/>
  <c r="H289" i="21"/>
  <c r="G289" i="21"/>
  <c r="F289" i="21"/>
  <c r="E289" i="21"/>
  <c r="R288" i="21"/>
  <c r="Q288" i="21"/>
  <c r="P288" i="21"/>
  <c r="O288" i="21"/>
  <c r="N288" i="21"/>
  <c r="M288" i="21"/>
  <c r="L288" i="21"/>
  <c r="K288" i="21"/>
  <c r="J288" i="21"/>
  <c r="I288" i="21"/>
  <c r="H288" i="21"/>
  <c r="G288" i="21"/>
  <c r="F288" i="21"/>
  <c r="E288" i="21"/>
  <c r="I282" i="21"/>
  <c r="H282" i="21"/>
  <c r="G282" i="21"/>
  <c r="F282" i="21"/>
  <c r="E282" i="21"/>
  <c r="I281" i="21"/>
  <c r="F281" i="21"/>
  <c r="E281" i="21"/>
  <c r="I280" i="21"/>
  <c r="H280" i="21"/>
  <c r="G280" i="21"/>
  <c r="F280" i="21"/>
  <c r="E280" i="21"/>
  <c r="I279" i="21"/>
  <c r="H279" i="21"/>
  <c r="G279" i="21"/>
  <c r="F279" i="21"/>
  <c r="E279" i="21"/>
  <c r="I274" i="21"/>
  <c r="H274" i="21"/>
  <c r="G274" i="21"/>
  <c r="F274" i="21"/>
  <c r="E274" i="21"/>
  <c r="I273" i="21"/>
  <c r="H273" i="21"/>
  <c r="G273" i="21"/>
  <c r="F273" i="21"/>
  <c r="E273" i="21"/>
  <c r="I270" i="21"/>
  <c r="H270" i="21"/>
  <c r="G270" i="21"/>
  <c r="F270" i="21"/>
  <c r="E270" i="21"/>
  <c r="I269" i="21"/>
  <c r="G269" i="21"/>
  <c r="F269" i="21"/>
  <c r="E269" i="21"/>
  <c r="R268" i="21"/>
  <c r="L268" i="21"/>
  <c r="K268" i="21"/>
  <c r="J268" i="21"/>
  <c r="I268" i="21"/>
  <c r="H268" i="21"/>
  <c r="G268" i="21"/>
  <c r="F268" i="21"/>
  <c r="E268" i="21"/>
  <c r="I265" i="21"/>
  <c r="H265" i="21"/>
  <c r="G265" i="21"/>
  <c r="F265" i="21"/>
  <c r="E265" i="21"/>
  <c r="I264" i="21"/>
  <c r="H264" i="21"/>
  <c r="G264" i="21"/>
  <c r="F264" i="21"/>
  <c r="E264" i="21"/>
  <c r="I263" i="21"/>
  <c r="H263" i="21"/>
  <c r="G263" i="21"/>
  <c r="F263" i="21"/>
  <c r="E263" i="21"/>
  <c r="I259" i="21"/>
  <c r="H259" i="21"/>
  <c r="G259" i="21"/>
  <c r="F259" i="21"/>
  <c r="E259" i="21"/>
  <c r="J258" i="21"/>
  <c r="I256" i="21"/>
  <c r="G256" i="21"/>
  <c r="F256" i="21"/>
  <c r="E256" i="21"/>
  <c r="I253" i="21"/>
  <c r="H253" i="21"/>
  <c r="F253" i="21"/>
  <c r="I252" i="21"/>
  <c r="H252" i="21"/>
  <c r="G252" i="21"/>
  <c r="F252" i="21"/>
  <c r="E252" i="21"/>
  <c r="G251" i="21"/>
  <c r="E251" i="21"/>
  <c r="I248" i="21"/>
  <c r="H248" i="21"/>
  <c r="G248" i="21"/>
  <c r="F248" i="21"/>
  <c r="E248" i="21"/>
  <c r="I247" i="21"/>
  <c r="H247" i="21"/>
  <c r="G247" i="21"/>
  <c r="F247" i="21"/>
  <c r="E247" i="21"/>
  <c r="R246" i="21"/>
  <c r="L246" i="21"/>
  <c r="K246" i="21"/>
  <c r="J246" i="21"/>
  <c r="I246" i="21"/>
  <c r="H246" i="21"/>
  <c r="G246" i="21"/>
  <c r="F246" i="21"/>
  <c r="E246" i="21"/>
  <c r="I243" i="21"/>
  <c r="H243" i="21"/>
  <c r="G243" i="21"/>
  <c r="F243" i="21"/>
  <c r="E243" i="21"/>
  <c r="I242" i="21"/>
  <c r="H242" i="21"/>
  <c r="G242" i="21"/>
  <c r="F242" i="21"/>
  <c r="E242" i="21"/>
  <c r="J239" i="21"/>
  <c r="I239" i="21"/>
  <c r="H239" i="21"/>
  <c r="G239" i="21"/>
  <c r="F239" i="21"/>
  <c r="E239" i="21"/>
  <c r="I238" i="21"/>
  <c r="H238" i="21"/>
  <c r="G238" i="21"/>
  <c r="F238" i="21"/>
  <c r="E238" i="21"/>
  <c r="I228" i="21"/>
  <c r="G228" i="21"/>
  <c r="F228" i="21"/>
  <c r="E228" i="21"/>
  <c r="I227" i="21"/>
  <c r="G227" i="21"/>
  <c r="F227" i="21"/>
  <c r="E227" i="21"/>
  <c r="I223" i="21"/>
  <c r="H223" i="21"/>
  <c r="G223" i="21"/>
  <c r="F223" i="21"/>
  <c r="E223" i="21"/>
  <c r="I222" i="21"/>
  <c r="G222" i="21"/>
  <c r="F222" i="21"/>
  <c r="E222" i="21"/>
  <c r="I218" i="21"/>
  <c r="H218" i="21"/>
  <c r="G218" i="21"/>
  <c r="F218" i="21"/>
  <c r="E218" i="21"/>
  <c r="I217" i="21"/>
  <c r="G217" i="21"/>
  <c r="F217" i="21"/>
  <c r="E217" i="21"/>
  <c r="R213" i="21"/>
  <c r="L213" i="21"/>
  <c r="K213" i="21"/>
  <c r="J213" i="21"/>
  <c r="I213" i="21"/>
  <c r="H213" i="21"/>
  <c r="G213" i="21"/>
  <c r="F213" i="21"/>
  <c r="E213" i="21"/>
  <c r="R212" i="21"/>
  <c r="Q212" i="21"/>
  <c r="P212" i="21"/>
  <c r="O212" i="21"/>
  <c r="N212" i="21"/>
  <c r="M212" i="21"/>
  <c r="L212" i="21"/>
  <c r="K212" i="21"/>
  <c r="J212" i="21"/>
  <c r="I212" i="21"/>
  <c r="H212" i="21"/>
  <c r="G212" i="21"/>
  <c r="F212" i="21"/>
  <c r="E212" i="21"/>
  <c r="I208" i="21"/>
  <c r="F208" i="21"/>
  <c r="I207" i="21"/>
  <c r="F207" i="21"/>
  <c r="I204" i="21"/>
  <c r="F204" i="21"/>
  <c r="I203" i="21"/>
  <c r="F203" i="21"/>
  <c r="I200" i="21"/>
  <c r="F200" i="21"/>
  <c r="I199" i="21"/>
  <c r="F199" i="21"/>
  <c r="G197" i="21"/>
  <c r="G208" i="21" s="1"/>
  <c r="I191" i="21"/>
  <c r="H191" i="21"/>
  <c r="G191" i="21"/>
  <c r="F191" i="21"/>
  <c r="E191" i="21"/>
  <c r="E15" i="42" s="1"/>
  <c r="I190" i="21"/>
  <c r="H190" i="21"/>
  <c r="G190" i="21"/>
  <c r="F190" i="21"/>
  <c r="E190" i="21"/>
  <c r="I189" i="21"/>
  <c r="F189" i="21"/>
  <c r="E189" i="21"/>
  <c r="E197" i="21" s="1"/>
  <c r="E208" i="21" s="1"/>
  <c r="I186" i="21"/>
  <c r="F186" i="21"/>
  <c r="E186" i="21"/>
  <c r="E194" i="21" s="1"/>
  <c r="E207" i="21" s="1"/>
  <c r="I185" i="21"/>
  <c r="H185" i="21"/>
  <c r="G185" i="21"/>
  <c r="F185" i="21"/>
  <c r="E185" i="21"/>
  <c r="E193" i="21" s="1"/>
  <c r="E203" i="21" s="1"/>
  <c r="I184" i="21"/>
  <c r="H184" i="21"/>
  <c r="G184" i="21"/>
  <c r="F184" i="21"/>
  <c r="E184" i="21"/>
  <c r="E192" i="21" s="1"/>
  <c r="I178" i="21"/>
  <c r="H178" i="21"/>
  <c r="G178" i="21"/>
  <c r="F178" i="21"/>
  <c r="E178" i="21"/>
  <c r="I173" i="21"/>
  <c r="I79" i="21" s="1"/>
  <c r="H173" i="21"/>
  <c r="G173" i="21"/>
  <c r="G79" i="21" s="1"/>
  <c r="F173" i="21"/>
  <c r="F79" i="21" s="1"/>
  <c r="E173" i="21"/>
  <c r="I172" i="21"/>
  <c r="I78" i="21" s="1"/>
  <c r="H172" i="21"/>
  <c r="H78" i="21" s="1"/>
  <c r="G172" i="21"/>
  <c r="G78" i="21" s="1"/>
  <c r="F172" i="21"/>
  <c r="F78" i="21" s="1"/>
  <c r="E172" i="21"/>
  <c r="E78" i="21" s="1"/>
  <c r="I171" i="21"/>
  <c r="H171" i="21"/>
  <c r="G171" i="21"/>
  <c r="F171" i="21"/>
  <c r="E171" i="21"/>
  <c r="I170" i="21"/>
  <c r="H170" i="21"/>
  <c r="G170" i="21"/>
  <c r="F170" i="21"/>
  <c r="E170" i="21"/>
  <c r="R165" i="21"/>
  <c r="L165" i="21"/>
  <c r="K165" i="21"/>
  <c r="J165" i="21"/>
  <c r="I165" i="21"/>
  <c r="F165" i="21"/>
  <c r="E165" i="21"/>
  <c r="I164" i="21"/>
  <c r="F164" i="21"/>
  <c r="E164" i="21"/>
  <c r="G162" i="21"/>
  <c r="G164" i="21" s="1"/>
  <c r="I161" i="21"/>
  <c r="F161" i="21"/>
  <c r="E161" i="21"/>
  <c r="I160" i="21"/>
  <c r="F160" i="21"/>
  <c r="E160" i="21"/>
  <c r="I157" i="21"/>
  <c r="H157" i="21"/>
  <c r="G157" i="21"/>
  <c r="F157" i="21"/>
  <c r="E157" i="21"/>
  <c r="I156" i="21"/>
  <c r="H156" i="21"/>
  <c r="G156" i="21"/>
  <c r="F156" i="21"/>
  <c r="E156" i="21"/>
  <c r="I153" i="21"/>
  <c r="H153" i="21"/>
  <c r="G153" i="21"/>
  <c r="F153" i="21"/>
  <c r="E153" i="21"/>
  <c r="I152" i="21"/>
  <c r="G152" i="21"/>
  <c r="F152" i="21"/>
  <c r="E152" i="21"/>
  <c r="R151" i="21"/>
  <c r="L151" i="21"/>
  <c r="K151" i="21"/>
  <c r="J151" i="21"/>
  <c r="I151" i="21"/>
  <c r="H151" i="21"/>
  <c r="G151" i="21"/>
  <c r="F151" i="21"/>
  <c r="E151" i="21"/>
  <c r="I148" i="21"/>
  <c r="H148" i="21"/>
  <c r="G148" i="21"/>
  <c r="F148" i="21"/>
  <c r="E148" i="21"/>
  <c r="I147" i="21"/>
  <c r="H147" i="21"/>
  <c r="G147" i="21"/>
  <c r="F147" i="21"/>
  <c r="E147" i="21"/>
  <c r="I146" i="21"/>
  <c r="H146" i="21"/>
  <c r="G146" i="21"/>
  <c r="F146" i="21"/>
  <c r="E146" i="21"/>
  <c r="I143" i="21"/>
  <c r="H143" i="21"/>
  <c r="G143" i="21"/>
  <c r="F143" i="21"/>
  <c r="E143" i="21"/>
  <c r="I142" i="21"/>
  <c r="H142" i="21"/>
  <c r="G142" i="21"/>
  <c r="F142" i="21"/>
  <c r="E142" i="21"/>
  <c r="J141" i="21"/>
  <c r="J146" i="21" s="1"/>
  <c r="I139" i="21"/>
  <c r="G139" i="21"/>
  <c r="F139" i="21"/>
  <c r="E139" i="21"/>
  <c r="G138" i="21"/>
  <c r="E138" i="21"/>
  <c r="I135" i="21"/>
  <c r="H135" i="21"/>
  <c r="G135" i="21"/>
  <c r="F135" i="21"/>
  <c r="E135" i="21"/>
  <c r="I134" i="21"/>
  <c r="H134" i="21"/>
  <c r="G134" i="21"/>
  <c r="F134" i="21"/>
  <c r="E134" i="21"/>
  <c r="R133" i="21"/>
  <c r="L133" i="21"/>
  <c r="K133" i="21"/>
  <c r="J133" i="21"/>
  <c r="I133" i="21"/>
  <c r="H133" i="21"/>
  <c r="G133" i="21"/>
  <c r="F133" i="21"/>
  <c r="E133" i="21"/>
  <c r="I130" i="21"/>
  <c r="H130" i="21"/>
  <c r="G130" i="21"/>
  <c r="F130" i="21"/>
  <c r="E130" i="21"/>
  <c r="I129" i="21"/>
  <c r="H129" i="21"/>
  <c r="G129" i="21"/>
  <c r="F129" i="21"/>
  <c r="E129" i="21"/>
  <c r="J126" i="21"/>
  <c r="I126" i="21"/>
  <c r="H126" i="21"/>
  <c r="G126" i="21"/>
  <c r="F126" i="21"/>
  <c r="E126" i="21"/>
  <c r="I125" i="21"/>
  <c r="H125" i="21"/>
  <c r="G125" i="21"/>
  <c r="F125" i="21"/>
  <c r="E125" i="21"/>
  <c r="G117" i="21"/>
  <c r="G165" i="21" s="1"/>
  <c r="I116" i="21"/>
  <c r="F116" i="21"/>
  <c r="E116" i="21"/>
  <c r="I115" i="21"/>
  <c r="H115" i="21"/>
  <c r="G115" i="21"/>
  <c r="F115" i="21"/>
  <c r="E115" i="21"/>
  <c r="G109" i="21"/>
  <c r="G116" i="21" s="1"/>
  <c r="I108" i="21"/>
  <c r="I188" i="21" s="1"/>
  <c r="H108" i="21"/>
  <c r="H188" i="21" s="1"/>
  <c r="G108" i="21"/>
  <c r="G188" i="21" s="1"/>
  <c r="F108" i="21"/>
  <c r="F188" i="21" s="1"/>
  <c r="E108" i="21"/>
  <c r="E188" i="21" s="1"/>
  <c r="E196" i="21" s="1"/>
  <c r="E204" i="21" s="1"/>
  <c r="I107" i="21"/>
  <c r="I187" i="21" s="1"/>
  <c r="H107" i="21"/>
  <c r="H187" i="21" s="1"/>
  <c r="G107" i="21"/>
  <c r="G187" i="21" s="1"/>
  <c r="F107" i="21"/>
  <c r="F187" i="21" s="1"/>
  <c r="E107" i="21"/>
  <c r="E187" i="21" s="1"/>
  <c r="E195" i="21" s="1"/>
  <c r="E200" i="21" s="1"/>
  <c r="I103" i="21"/>
  <c r="H103" i="21"/>
  <c r="G103" i="21"/>
  <c r="F103" i="21"/>
  <c r="E103" i="21"/>
  <c r="I102" i="21"/>
  <c r="G102" i="21"/>
  <c r="F102" i="21"/>
  <c r="E102" i="21"/>
  <c r="I99" i="21"/>
  <c r="H99" i="21"/>
  <c r="G99" i="21"/>
  <c r="F99" i="21"/>
  <c r="E99" i="21"/>
  <c r="I98" i="21"/>
  <c r="G98" i="21"/>
  <c r="F98" i="21"/>
  <c r="E98" i="21"/>
  <c r="R97" i="21"/>
  <c r="L97" i="21"/>
  <c r="K97" i="21"/>
  <c r="J97" i="21"/>
  <c r="I97" i="21"/>
  <c r="H97" i="21"/>
  <c r="G97" i="21"/>
  <c r="F97" i="21"/>
  <c r="E97" i="21"/>
  <c r="I93" i="21"/>
  <c r="H93" i="21"/>
  <c r="G93" i="21"/>
  <c r="F93" i="21"/>
  <c r="E93" i="21"/>
  <c r="H92" i="21"/>
  <c r="I91" i="21"/>
  <c r="H91" i="21"/>
  <c r="G91" i="21"/>
  <c r="F91" i="21"/>
  <c r="E91" i="21"/>
  <c r="I88" i="21"/>
  <c r="H88" i="21"/>
  <c r="G88" i="21"/>
  <c r="F88" i="21"/>
  <c r="E88" i="21"/>
  <c r="I87" i="21"/>
  <c r="I92" i="21" s="1"/>
  <c r="H87" i="21"/>
  <c r="G87" i="21"/>
  <c r="G92" i="21" s="1"/>
  <c r="F87" i="21"/>
  <c r="F92" i="21" s="1"/>
  <c r="E87" i="21"/>
  <c r="E92" i="21" s="1"/>
  <c r="J86" i="21"/>
  <c r="J68" i="21" s="1"/>
  <c r="I84" i="21"/>
  <c r="G84" i="21"/>
  <c r="F84" i="21"/>
  <c r="E84" i="21"/>
  <c r="G83" i="21"/>
  <c r="E83" i="21"/>
  <c r="E13" i="42" s="1"/>
  <c r="I80" i="21"/>
  <c r="G80" i="21"/>
  <c r="F80" i="21"/>
  <c r="E80" i="21"/>
  <c r="H79" i="21"/>
  <c r="G77" i="21"/>
  <c r="E77" i="21"/>
  <c r="I74" i="21"/>
  <c r="H74" i="21"/>
  <c r="G74" i="21"/>
  <c r="F74" i="21"/>
  <c r="E74" i="21"/>
  <c r="I73" i="21"/>
  <c r="H73" i="21"/>
  <c r="G73" i="21"/>
  <c r="F73" i="21"/>
  <c r="E73" i="21"/>
  <c r="R72" i="21"/>
  <c r="L72" i="21"/>
  <c r="K72" i="21"/>
  <c r="J72" i="21"/>
  <c r="I72" i="21"/>
  <c r="H72" i="21"/>
  <c r="G72" i="21"/>
  <c r="F72" i="21"/>
  <c r="E72" i="21"/>
  <c r="I69" i="21"/>
  <c r="H69" i="21"/>
  <c r="G69" i="21"/>
  <c r="F69" i="21"/>
  <c r="E69" i="21"/>
  <c r="I68" i="21"/>
  <c r="H68" i="21"/>
  <c r="G68" i="21"/>
  <c r="F68" i="21"/>
  <c r="E68" i="21"/>
  <c r="G53" i="21"/>
  <c r="I52" i="21"/>
  <c r="H52" i="21"/>
  <c r="G52" i="21"/>
  <c r="F52" i="21"/>
  <c r="E52" i="21"/>
  <c r="I51" i="21"/>
  <c r="H51" i="21"/>
  <c r="G51" i="21"/>
  <c r="F51" i="21"/>
  <c r="E51" i="21"/>
  <c r="I47" i="21"/>
  <c r="H47" i="21"/>
  <c r="G47" i="21"/>
  <c r="F47" i="21"/>
  <c r="E47" i="21"/>
  <c r="I46" i="21"/>
  <c r="G46" i="21"/>
  <c r="F46" i="21"/>
  <c r="E46" i="21"/>
  <c r="R45" i="21"/>
  <c r="L45" i="21"/>
  <c r="K45" i="21"/>
  <c r="J45" i="21"/>
  <c r="I45" i="21"/>
  <c r="H45" i="21"/>
  <c r="G45" i="21"/>
  <c r="F45" i="21"/>
  <c r="E45" i="21"/>
  <c r="I41" i="21"/>
  <c r="H41" i="21"/>
  <c r="G41" i="21"/>
  <c r="F41" i="21"/>
  <c r="E41" i="21"/>
  <c r="I40" i="21"/>
  <c r="H40" i="21"/>
  <c r="G40" i="21"/>
  <c r="F40" i="21"/>
  <c r="E40" i="21"/>
  <c r="I36" i="21"/>
  <c r="H36" i="21"/>
  <c r="G36" i="21"/>
  <c r="F36" i="21"/>
  <c r="E36" i="21"/>
  <c r="I35" i="21"/>
  <c r="H35" i="21"/>
  <c r="G35" i="21"/>
  <c r="F35" i="21"/>
  <c r="E35" i="21"/>
  <c r="J34" i="21"/>
  <c r="J22" i="21" s="1"/>
  <c r="I32" i="21"/>
  <c r="G32" i="21"/>
  <c r="F32" i="21"/>
  <c r="E32" i="21"/>
  <c r="G31" i="21"/>
  <c r="E31" i="21"/>
  <c r="I28" i="21"/>
  <c r="H28" i="21"/>
  <c r="G28" i="21"/>
  <c r="F28" i="21"/>
  <c r="E28" i="21"/>
  <c r="I27" i="21"/>
  <c r="I39" i="21" s="1"/>
  <c r="H27" i="21"/>
  <c r="H39" i="21" s="1"/>
  <c r="G27" i="21"/>
  <c r="G39" i="21" s="1"/>
  <c r="F27" i="21"/>
  <c r="F39" i="21" s="1"/>
  <c r="E27" i="21"/>
  <c r="E39" i="21" s="1"/>
  <c r="R26" i="21"/>
  <c r="L26" i="21"/>
  <c r="K26" i="21"/>
  <c r="J26" i="21"/>
  <c r="I26" i="21"/>
  <c r="H26" i="21"/>
  <c r="G26" i="21"/>
  <c r="F26" i="21"/>
  <c r="E26" i="21"/>
  <c r="I23" i="21"/>
  <c r="H23" i="21"/>
  <c r="G23" i="21"/>
  <c r="F23" i="21"/>
  <c r="E23" i="21"/>
  <c r="I22" i="21"/>
  <c r="H22" i="21"/>
  <c r="G22" i="21"/>
  <c r="F22" i="21"/>
  <c r="E22" i="21"/>
  <c r="I18" i="21"/>
  <c r="H18" i="21"/>
  <c r="G18" i="21"/>
  <c r="F18" i="21"/>
  <c r="E18" i="21"/>
  <c r="I17" i="21"/>
  <c r="G17" i="21"/>
  <c r="F17" i="21"/>
  <c r="E17" i="21"/>
  <c r="J14" i="21"/>
  <c r="I14" i="21"/>
  <c r="H14" i="21"/>
  <c r="G14" i="21"/>
  <c r="F14" i="21"/>
  <c r="E14" i="21"/>
  <c r="I13" i="21"/>
  <c r="H13" i="21"/>
  <c r="G13" i="21"/>
  <c r="F13" i="21"/>
  <c r="E13" i="21"/>
  <c r="E6" i="21"/>
  <c r="E3" i="21"/>
  <c r="E2" i="21"/>
  <c r="A1" i="21"/>
  <c r="D11" i="13" s="1"/>
  <c r="G134" i="16"/>
  <c r="E134" i="16"/>
  <c r="G133" i="16"/>
  <c r="E133" i="16"/>
  <c r="G130" i="16"/>
  <c r="E130" i="16"/>
  <c r="G129" i="16"/>
  <c r="E129" i="16"/>
  <c r="I126" i="16"/>
  <c r="G126" i="16"/>
  <c r="E126" i="16"/>
  <c r="G125" i="16"/>
  <c r="E125" i="16"/>
  <c r="G124" i="16"/>
  <c r="E124" i="16"/>
  <c r="G120" i="16"/>
  <c r="E120" i="16"/>
  <c r="G119" i="16"/>
  <c r="E119" i="16"/>
  <c r="I116" i="16"/>
  <c r="G116" i="16"/>
  <c r="E116" i="16"/>
  <c r="G115" i="16"/>
  <c r="E115" i="16"/>
  <c r="J112" i="16"/>
  <c r="J111" i="16"/>
  <c r="J191" i="12" s="1"/>
  <c r="R108" i="16"/>
  <c r="R114" i="16" s="1"/>
  <c r="G108" i="16"/>
  <c r="G114" i="16" s="1"/>
  <c r="E108" i="16"/>
  <c r="E114" i="16" s="1"/>
  <c r="R107" i="16"/>
  <c r="G107" i="16"/>
  <c r="E107" i="16"/>
  <c r="R106" i="16"/>
  <c r="G106" i="16"/>
  <c r="E106" i="16"/>
  <c r="R105" i="16"/>
  <c r="G105" i="16"/>
  <c r="E105" i="16"/>
  <c r="R104" i="16"/>
  <c r="G104" i="16"/>
  <c r="E104" i="16"/>
  <c r="R103" i="16"/>
  <c r="G103" i="16"/>
  <c r="E103" i="16"/>
  <c r="R102" i="16"/>
  <c r="G102" i="16"/>
  <c r="E102" i="16"/>
  <c r="R101" i="16"/>
  <c r="G101" i="16"/>
  <c r="E101" i="16"/>
  <c r="R100" i="16"/>
  <c r="G100" i="16"/>
  <c r="E100" i="16"/>
  <c r="R99" i="16"/>
  <c r="G99" i="16"/>
  <c r="E99" i="16"/>
  <c r="R98" i="16"/>
  <c r="G98" i="16"/>
  <c r="E98" i="16"/>
  <c r="R97" i="16"/>
  <c r="G97" i="16"/>
  <c r="E97" i="16"/>
  <c r="I93" i="16"/>
  <c r="G93" i="16"/>
  <c r="E93" i="16"/>
  <c r="G92" i="16"/>
  <c r="E92" i="16"/>
  <c r="J89" i="16"/>
  <c r="J130" i="16" s="1"/>
  <c r="R86" i="16"/>
  <c r="R91" i="16" s="1"/>
  <c r="J86" i="16"/>
  <c r="J91" i="16" s="1"/>
  <c r="G86" i="16"/>
  <c r="G91" i="16" s="1"/>
  <c r="E86" i="16"/>
  <c r="E91" i="16" s="1"/>
  <c r="R85" i="16"/>
  <c r="J85" i="16"/>
  <c r="G85" i="16"/>
  <c r="E85" i="16"/>
  <c r="R84" i="16"/>
  <c r="J84" i="16"/>
  <c r="G84" i="16"/>
  <c r="E84" i="16"/>
  <c r="R83" i="16"/>
  <c r="J83" i="16"/>
  <c r="G83" i="16"/>
  <c r="E83" i="16"/>
  <c r="R82" i="16"/>
  <c r="J82" i="16"/>
  <c r="G82" i="16"/>
  <c r="E82" i="16"/>
  <c r="R81" i="16"/>
  <c r="J81" i="16"/>
  <c r="G81" i="16"/>
  <c r="E81" i="16"/>
  <c r="R80" i="16"/>
  <c r="J80" i="16"/>
  <c r="G80" i="16"/>
  <c r="E80" i="16"/>
  <c r="R79" i="16"/>
  <c r="J79" i="16"/>
  <c r="G79" i="16"/>
  <c r="E79" i="16"/>
  <c r="R78" i="16"/>
  <c r="J78" i="16"/>
  <c r="G78" i="16"/>
  <c r="E78" i="16"/>
  <c r="R77" i="16"/>
  <c r="J77" i="16"/>
  <c r="G77" i="16"/>
  <c r="E77" i="16"/>
  <c r="R76" i="16"/>
  <c r="J76" i="16"/>
  <c r="G76" i="16"/>
  <c r="E76" i="16"/>
  <c r="R75" i="16"/>
  <c r="J75" i="16"/>
  <c r="G75" i="16"/>
  <c r="E75" i="16"/>
  <c r="G70" i="16"/>
  <c r="E70" i="16"/>
  <c r="G69" i="16"/>
  <c r="E69" i="16"/>
  <c r="G66" i="16"/>
  <c r="E66" i="16"/>
  <c r="G65" i="16"/>
  <c r="E65" i="16"/>
  <c r="I62" i="16"/>
  <c r="G62" i="16"/>
  <c r="E62" i="16"/>
  <c r="G61" i="16"/>
  <c r="E61" i="16"/>
  <c r="G60" i="16"/>
  <c r="E60" i="16"/>
  <c r="G56" i="16"/>
  <c r="E56" i="16"/>
  <c r="G55" i="16"/>
  <c r="E55" i="16"/>
  <c r="I52" i="16"/>
  <c r="G52" i="16"/>
  <c r="E52" i="16"/>
  <c r="G51" i="16"/>
  <c r="E51" i="16"/>
  <c r="J48" i="16"/>
  <c r="J125" i="21" s="1"/>
  <c r="J47" i="16"/>
  <c r="J172" i="22" s="1"/>
  <c r="J174" i="22" s="1"/>
  <c r="R44" i="16"/>
  <c r="R50" i="16" s="1"/>
  <c r="R253" i="12" s="1"/>
  <c r="Q44" i="16"/>
  <c r="Q50" i="16" s="1"/>
  <c r="P44" i="16"/>
  <c r="P50" i="16" s="1"/>
  <c r="P253" i="21" s="1"/>
  <c r="O44" i="16"/>
  <c r="O50" i="16" s="1"/>
  <c r="N44" i="16"/>
  <c r="N50" i="16" s="1"/>
  <c r="M44" i="16"/>
  <c r="M50" i="16" s="1"/>
  <c r="L44" i="16"/>
  <c r="L50" i="16" s="1"/>
  <c r="L253" i="24" s="1"/>
  <c r="K44" i="16"/>
  <c r="K50" i="16" s="1"/>
  <c r="J44" i="16"/>
  <c r="J50" i="16" s="1"/>
  <c r="J253" i="24" s="1"/>
  <c r="G44" i="16"/>
  <c r="G50" i="16" s="1"/>
  <c r="E44" i="16"/>
  <c r="E50" i="16" s="1"/>
  <c r="R43" i="16"/>
  <c r="Q43" i="16"/>
  <c r="P43" i="16"/>
  <c r="O43" i="16"/>
  <c r="N43" i="16"/>
  <c r="M43" i="16"/>
  <c r="L43" i="16"/>
  <c r="K43" i="16"/>
  <c r="J43" i="16"/>
  <c r="G43" i="16"/>
  <c r="E43" i="16"/>
  <c r="R42" i="16"/>
  <c r="Q42" i="16"/>
  <c r="P42" i="16"/>
  <c r="O42" i="16"/>
  <c r="N42" i="16"/>
  <c r="M42" i="16"/>
  <c r="L42" i="16"/>
  <c r="K42" i="16"/>
  <c r="J42" i="16"/>
  <c r="G42" i="16"/>
  <c r="E42" i="16"/>
  <c r="R41" i="16"/>
  <c r="Q41" i="16"/>
  <c r="P41" i="16"/>
  <c r="O41" i="16"/>
  <c r="N41" i="16"/>
  <c r="M41" i="16"/>
  <c r="L41" i="16"/>
  <c r="K41" i="16"/>
  <c r="J41" i="16"/>
  <c r="G41" i="16"/>
  <c r="E41" i="16"/>
  <c r="R40" i="16"/>
  <c r="Q40" i="16"/>
  <c r="P40" i="16"/>
  <c r="O40" i="16"/>
  <c r="N40" i="16"/>
  <c r="M40" i="16"/>
  <c r="L40" i="16"/>
  <c r="K40" i="16"/>
  <c r="J40" i="16"/>
  <c r="G40" i="16"/>
  <c r="E40" i="16"/>
  <c r="R39" i="16"/>
  <c r="Q39" i="16"/>
  <c r="P39" i="16"/>
  <c r="O39" i="16"/>
  <c r="N39" i="16"/>
  <c r="M39" i="16"/>
  <c r="L39" i="16"/>
  <c r="K39" i="16"/>
  <c r="J39" i="16"/>
  <c r="G39" i="16"/>
  <c r="E39" i="16"/>
  <c r="R38" i="16"/>
  <c r="Q38" i="16"/>
  <c r="P38" i="16"/>
  <c r="O38" i="16"/>
  <c r="N38" i="16"/>
  <c r="M38" i="16"/>
  <c r="L38" i="16"/>
  <c r="K38" i="16"/>
  <c r="J38" i="16"/>
  <c r="G38" i="16"/>
  <c r="E38" i="16"/>
  <c r="R37" i="16"/>
  <c r="Q37" i="16"/>
  <c r="P37" i="16"/>
  <c r="O37" i="16"/>
  <c r="N37" i="16"/>
  <c r="M37" i="16"/>
  <c r="L37" i="16"/>
  <c r="K37" i="16"/>
  <c r="J37" i="16"/>
  <c r="G37" i="16"/>
  <c r="E37" i="16"/>
  <c r="R36" i="16"/>
  <c r="Q36" i="16"/>
  <c r="P36" i="16"/>
  <c r="O36" i="16"/>
  <c r="N36" i="16"/>
  <c r="M36" i="16"/>
  <c r="L36" i="16"/>
  <c r="K36" i="16"/>
  <c r="J36" i="16"/>
  <c r="G36" i="16"/>
  <c r="E36" i="16"/>
  <c r="R35" i="16"/>
  <c r="Q35" i="16"/>
  <c r="P35" i="16"/>
  <c r="O35" i="16"/>
  <c r="N35" i="16"/>
  <c r="M35" i="16"/>
  <c r="L35" i="16"/>
  <c r="K35" i="16"/>
  <c r="J35" i="16"/>
  <c r="G35" i="16"/>
  <c r="E35" i="16"/>
  <c r="R34" i="16"/>
  <c r="Q34" i="16"/>
  <c r="P34" i="16"/>
  <c r="O34" i="16"/>
  <c r="N34" i="16"/>
  <c r="M34" i="16"/>
  <c r="L34" i="16"/>
  <c r="K34" i="16"/>
  <c r="J34" i="16"/>
  <c r="G34" i="16"/>
  <c r="E34" i="16"/>
  <c r="R33" i="16"/>
  <c r="Q33" i="16"/>
  <c r="P33" i="16"/>
  <c r="O33" i="16"/>
  <c r="N33" i="16"/>
  <c r="M33" i="16"/>
  <c r="L33" i="16"/>
  <c r="K33" i="16"/>
  <c r="J33" i="16"/>
  <c r="G33" i="16"/>
  <c r="E33" i="16"/>
  <c r="I29" i="16"/>
  <c r="G29" i="16"/>
  <c r="E29" i="16"/>
  <c r="G28" i="16"/>
  <c r="E28" i="16"/>
  <c r="J25" i="16"/>
  <c r="J66" i="16" s="1"/>
  <c r="R22" i="16"/>
  <c r="R27" i="16" s="1"/>
  <c r="Q22" i="16"/>
  <c r="Q27" i="16" s="1"/>
  <c r="P22" i="16"/>
  <c r="P27" i="16" s="1"/>
  <c r="O22" i="16"/>
  <c r="O27" i="16" s="1"/>
  <c r="N22" i="16"/>
  <c r="N27" i="16" s="1"/>
  <c r="M22" i="16"/>
  <c r="M27" i="16" s="1"/>
  <c r="L22" i="16"/>
  <c r="L27" i="16" s="1"/>
  <c r="K22" i="16"/>
  <c r="K27" i="16" s="1"/>
  <c r="J22" i="16"/>
  <c r="J27" i="16" s="1"/>
  <c r="G22" i="16"/>
  <c r="G27" i="16" s="1"/>
  <c r="E22" i="16"/>
  <c r="E27" i="16" s="1"/>
  <c r="R21" i="16"/>
  <c r="Q21" i="16"/>
  <c r="P21" i="16"/>
  <c r="O21" i="16"/>
  <c r="N21" i="16"/>
  <c r="M21" i="16"/>
  <c r="L21" i="16"/>
  <c r="K21" i="16"/>
  <c r="J21" i="16"/>
  <c r="G21" i="16"/>
  <c r="E21" i="16"/>
  <c r="R20" i="16"/>
  <c r="Q20" i="16"/>
  <c r="P20" i="16"/>
  <c r="O20" i="16"/>
  <c r="N20" i="16"/>
  <c r="M20" i="16"/>
  <c r="L20" i="16"/>
  <c r="K20" i="16"/>
  <c r="J20" i="16"/>
  <c r="G20" i="16"/>
  <c r="E20" i="16"/>
  <c r="R19" i="16"/>
  <c r="Q19" i="16"/>
  <c r="P19" i="16"/>
  <c r="O19" i="16"/>
  <c r="N19" i="16"/>
  <c r="M19" i="16"/>
  <c r="L19" i="16"/>
  <c r="K19" i="16"/>
  <c r="J19" i="16"/>
  <c r="G19" i="16"/>
  <c r="E19" i="16"/>
  <c r="R18" i="16"/>
  <c r="Q18" i="16"/>
  <c r="P18" i="16"/>
  <c r="O18" i="16"/>
  <c r="N18" i="16"/>
  <c r="M18" i="16"/>
  <c r="L18" i="16"/>
  <c r="K18" i="16"/>
  <c r="J18" i="16"/>
  <c r="G18" i="16"/>
  <c r="E18" i="16"/>
  <c r="R17" i="16"/>
  <c r="Q17" i="16"/>
  <c r="P17" i="16"/>
  <c r="O17" i="16"/>
  <c r="N17" i="16"/>
  <c r="M17" i="16"/>
  <c r="L17" i="16"/>
  <c r="K17" i="16"/>
  <c r="J17" i="16"/>
  <c r="G17" i="16"/>
  <c r="E17" i="16"/>
  <c r="R16" i="16"/>
  <c r="Q16" i="16"/>
  <c r="P16" i="16"/>
  <c r="O16" i="16"/>
  <c r="N16" i="16"/>
  <c r="M16" i="16"/>
  <c r="L16" i="16"/>
  <c r="K16" i="16"/>
  <c r="J16" i="16"/>
  <c r="G16" i="16"/>
  <c r="E16" i="16"/>
  <c r="R15" i="16"/>
  <c r="Q15" i="16"/>
  <c r="P15" i="16"/>
  <c r="O15" i="16"/>
  <c r="N15" i="16"/>
  <c r="M15" i="16"/>
  <c r="L15" i="16"/>
  <c r="K15" i="16"/>
  <c r="J15" i="16"/>
  <c r="G15" i="16"/>
  <c r="E15" i="16"/>
  <c r="R14" i="16"/>
  <c r="Q14" i="16"/>
  <c r="P14" i="16"/>
  <c r="O14" i="16"/>
  <c r="N14" i="16"/>
  <c r="M14" i="16"/>
  <c r="L14" i="16"/>
  <c r="K14" i="16"/>
  <c r="J14" i="16"/>
  <c r="G14" i="16"/>
  <c r="E14" i="16"/>
  <c r="R13" i="16"/>
  <c r="Q13" i="16"/>
  <c r="P13" i="16"/>
  <c r="O13" i="16"/>
  <c r="N13" i="16"/>
  <c r="M13" i="16"/>
  <c r="L13" i="16"/>
  <c r="K13" i="16"/>
  <c r="J13" i="16"/>
  <c r="G13" i="16"/>
  <c r="E13" i="16"/>
  <c r="R12" i="16"/>
  <c r="Q12" i="16"/>
  <c r="P12" i="16"/>
  <c r="O12" i="16"/>
  <c r="N12" i="16"/>
  <c r="M12" i="16"/>
  <c r="L12" i="16"/>
  <c r="K12" i="16"/>
  <c r="J12" i="16"/>
  <c r="G12" i="16"/>
  <c r="E12" i="16"/>
  <c r="R11" i="16"/>
  <c r="Q11" i="16"/>
  <c r="P11" i="16"/>
  <c r="O11" i="16"/>
  <c r="N11" i="16"/>
  <c r="M11" i="16"/>
  <c r="L11" i="16"/>
  <c r="K11" i="16"/>
  <c r="J11" i="16"/>
  <c r="G11" i="16"/>
  <c r="E11" i="16"/>
  <c r="E6" i="16"/>
  <c r="E3" i="16"/>
  <c r="E2" i="16"/>
  <c r="A1" i="16"/>
  <c r="D8" i="13" s="1"/>
  <c r="I85" i="8"/>
  <c r="G85" i="8"/>
  <c r="F85" i="8"/>
  <c r="E85" i="8"/>
  <c r="I84" i="8"/>
  <c r="H84" i="8"/>
  <c r="G84" i="8"/>
  <c r="F84" i="8"/>
  <c r="E84" i="8"/>
  <c r="G83" i="8"/>
  <c r="F83" i="8"/>
  <c r="E83" i="8"/>
  <c r="G82" i="8"/>
  <c r="F82" i="8"/>
  <c r="E82" i="8"/>
  <c r="G77" i="8"/>
  <c r="E77" i="8"/>
  <c r="G76" i="8"/>
  <c r="E76" i="8"/>
  <c r="G75" i="8"/>
  <c r="E75" i="8"/>
  <c r="G74" i="8"/>
  <c r="E74" i="8"/>
  <c r="I67" i="8"/>
  <c r="G67" i="8"/>
  <c r="F67" i="8"/>
  <c r="E67" i="8"/>
  <c r="I64" i="8"/>
  <c r="I179" i="12" s="1"/>
  <c r="G64" i="8"/>
  <c r="G179" i="21" s="1"/>
  <c r="F64" i="8"/>
  <c r="F179" i="23" s="1"/>
  <c r="E64" i="8"/>
  <c r="I58" i="8"/>
  <c r="G58" i="8"/>
  <c r="F58" i="8"/>
  <c r="E58" i="8"/>
  <c r="I57" i="8"/>
  <c r="G57" i="8"/>
  <c r="F57" i="8"/>
  <c r="E57" i="8"/>
  <c r="I53" i="8"/>
  <c r="G53" i="8"/>
  <c r="F53" i="8"/>
  <c r="E53" i="8"/>
  <c r="I52" i="8"/>
  <c r="G52" i="8"/>
  <c r="F52" i="8"/>
  <c r="E52" i="8"/>
  <c r="I49" i="8"/>
  <c r="H49" i="8"/>
  <c r="G49" i="8"/>
  <c r="F49" i="8"/>
  <c r="E49" i="8"/>
  <c r="G48" i="8"/>
  <c r="E48" i="8"/>
  <c r="I45" i="8"/>
  <c r="J46" i="8" s="1"/>
  <c r="J52" i="8" s="1"/>
  <c r="G45" i="8"/>
  <c r="F45" i="8"/>
  <c r="E45" i="8"/>
  <c r="I39" i="8"/>
  <c r="H39" i="8"/>
  <c r="G39" i="8"/>
  <c r="F39" i="8"/>
  <c r="E39" i="8"/>
  <c r="G38" i="8"/>
  <c r="F38" i="8"/>
  <c r="E38" i="8"/>
  <c r="I33" i="8"/>
  <c r="H33" i="8"/>
  <c r="G33" i="8"/>
  <c r="F33" i="8"/>
  <c r="E33" i="8"/>
  <c r="G32" i="8"/>
  <c r="F32" i="8"/>
  <c r="E32" i="8"/>
  <c r="I26" i="8"/>
  <c r="H26" i="8"/>
  <c r="G26" i="8"/>
  <c r="F26" i="8"/>
  <c r="E26" i="8"/>
  <c r="I25" i="8"/>
  <c r="H25" i="8"/>
  <c r="G25" i="8"/>
  <c r="F25" i="8"/>
  <c r="E25" i="8"/>
  <c r="I21" i="8"/>
  <c r="G21" i="8"/>
  <c r="F21" i="8"/>
  <c r="E21" i="8"/>
  <c r="G20" i="8"/>
  <c r="E20" i="8"/>
  <c r="G17" i="8"/>
  <c r="F17" i="8"/>
  <c r="F18" i="8" s="1"/>
  <c r="F20" i="8" s="1"/>
  <c r="E17" i="8"/>
  <c r="I14" i="8"/>
  <c r="H14" i="8"/>
  <c r="G14" i="8"/>
  <c r="F14" i="8"/>
  <c r="E14" i="8"/>
  <c r="J11" i="8"/>
  <c r="J6" i="8" s="1"/>
  <c r="E6" i="8"/>
  <c r="E3" i="8"/>
  <c r="E2" i="8"/>
  <c r="A1" i="8"/>
  <c r="D5" i="13" s="1"/>
  <c r="F17" i="7"/>
  <c r="F48" i="8" s="1"/>
  <c r="E6" i="7"/>
  <c r="E5" i="7"/>
  <c r="E3" i="7"/>
  <c r="E2" i="7"/>
  <c r="A1" i="7"/>
  <c r="B17" i="13" s="1"/>
  <c r="F138" i="38"/>
  <c r="F137" i="38"/>
  <c r="F136" i="38"/>
  <c r="G135" i="38"/>
  <c r="G134" i="38"/>
  <c r="G133" i="38"/>
  <c r="G132" i="38"/>
  <c r="G131" i="38"/>
  <c r="F130" i="38"/>
  <c r="F129" i="38"/>
  <c r="F128" i="38"/>
  <c r="F127" i="38"/>
  <c r="F126" i="38"/>
  <c r="F125" i="38"/>
  <c r="F124" i="38"/>
  <c r="F123" i="38"/>
  <c r="F122" i="38"/>
  <c r="F121" i="38"/>
  <c r="M27" i="33"/>
  <c r="Q81" i="7" s="1"/>
  <c r="Q108" i="16" s="1"/>
  <c r="Q114" i="16" s="1"/>
  <c r="L27" i="33"/>
  <c r="P81" i="7" s="1"/>
  <c r="P108" i="16" s="1"/>
  <c r="P114" i="16" s="1"/>
  <c r="K27" i="33"/>
  <c r="O81" i="7" s="1"/>
  <c r="O108" i="16" s="1"/>
  <c r="O114" i="16" s="1"/>
  <c r="J27" i="33"/>
  <c r="N81" i="7" s="1"/>
  <c r="N108" i="16" s="1"/>
  <c r="N114" i="16" s="1"/>
  <c r="I27" i="33"/>
  <c r="M81" i="7" s="1"/>
  <c r="M108" i="16" s="1"/>
  <c r="M114" i="16" s="1"/>
  <c r="H27" i="33"/>
  <c r="L81" i="7" s="1"/>
  <c r="L108" i="16" s="1"/>
  <c r="L114" i="16" s="1"/>
  <c r="G27" i="33"/>
  <c r="K81" i="7" s="1"/>
  <c r="K108" i="16" s="1"/>
  <c r="K114" i="16" s="1"/>
  <c r="F27" i="33"/>
  <c r="J81" i="7" s="1"/>
  <c r="J108" i="16" s="1"/>
  <c r="J114" i="16" s="1"/>
  <c r="E27" i="33"/>
  <c r="D27" i="33"/>
  <c r="C27" i="33"/>
  <c r="B27" i="33"/>
  <c r="M26" i="33"/>
  <c r="Q80" i="7" s="1"/>
  <c r="Q107" i="16" s="1"/>
  <c r="L26" i="33"/>
  <c r="P80" i="7" s="1"/>
  <c r="P107" i="16" s="1"/>
  <c r="K26" i="33"/>
  <c r="O80" i="7" s="1"/>
  <c r="O107" i="16" s="1"/>
  <c r="J26" i="33"/>
  <c r="N80" i="7" s="1"/>
  <c r="N107" i="16" s="1"/>
  <c r="I26" i="33"/>
  <c r="M80" i="7" s="1"/>
  <c r="M107" i="16" s="1"/>
  <c r="H26" i="33"/>
  <c r="L80" i="7" s="1"/>
  <c r="L107" i="16" s="1"/>
  <c r="G26" i="33"/>
  <c r="K80" i="7" s="1"/>
  <c r="K107" i="16" s="1"/>
  <c r="F26" i="33"/>
  <c r="J80" i="7" s="1"/>
  <c r="J107" i="16" s="1"/>
  <c r="E26" i="33"/>
  <c r="D26" i="33"/>
  <c r="C26" i="33"/>
  <c r="B26" i="33"/>
  <c r="M25" i="33"/>
  <c r="Q79" i="7" s="1"/>
  <c r="Q106" i="16" s="1"/>
  <c r="L25" i="33"/>
  <c r="P79" i="7" s="1"/>
  <c r="P106" i="16" s="1"/>
  <c r="K25" i="33"/>
  <c r="O79" i="7" s="1"/>
  <c r="O106" i="16" s="1"/>
  <c r="J25" i="33"/>
  <c r="N79" i="7" s="1"/>
  <c r="N106" i="16" s="1"/>
  <c r="I25" i="33"/>
  <c r="M79" i="7" s="1"/>
  <c r="M106" i="16" s="1"/>
  <c r="H25" i="33"/>
  <c r="L79" i="7" s="1"/>
  <c r="L106" i="16" s="1"/>
  <c r="G25" i="33"/>
  <c r="K79" i="7" s="1"/>
  <c r="K106" i="16" s="1"/>
  <c r="F25" i="33"/>
  <c r="J79" i="7" s="1"/>
  <c r="J106" i="16" s="1"/>
  <c r="E25" i="33"/>
  <c r="D25" i="33"/>
  <c r="C25" i="33"/>
  <c r="B25" i="33"/>
  <c r="M24" i="33"/>
  <c r="Q78" i="7" s="1"/>
  <c r="Q105" i="16" s="1"/>
  <c r="L24" i="33"/>
  <c r="P78" i="7" s="1"/>
  <c r="P105" i="16" s="1"/>
  <c r="K24" i="33"/>
  <c r="O78" i="7" s="1"/>
  <c r="O105" i="16" s="1"/>
  <c r="J24" i="33"/>
  <c r="N78" i="7" s="1"/>
  <c r="N105" i="16" s="1"/>
  <c r="I24" i="33"/>
  <c r="M78" i="7" s="1"/>
  <c r="M105" i="16" s="1"/>
  <c r="H24" i="33"/>
  <c r="L78" i="7" s="1"/>
  <c r="L105" i="16" s="1"/>
  <c r="G24" i="33"/>
  <c r="K78" i="7" s="1"/>
  <c r="K105" i="16" s="1"/>
  <c r="F24" i="33"/>
  <c r="J78" i="7" s="1"/>
  <c r="J105" i="16" s="1"/>
  <c r="E24" i="33"/>
  <c r="D24" i="33"/>
  <c r="C24" i="33"/>
  <c r="B24" i="33"/>
  <c r="M23" i="33"/>
  <c r="Q77" i="7" s="1"/>
  <c r="Q104" i="16" s="1"/>
  <c r="L23" i="33"/>
  <c r="P77" i="7" s="1"/>
  <c r="P104" i="16" s="1"/>
  <c r="K23" i="33"/>
  <c r="O77" i="7" s="1"/>
  <c r="O104" i="16" s="1"/>
  <c r="J23" i="33"/>
  <c r="N77" i="7" s="1"/>
  <c r="N104" i="16" s="1"/>
  <c r="I23" i="33"/>
  <c r="M77" i="7" s="1"/>
  <c r="M104" i="16" s="1"/>
  <c r="H23" i="33"/>
  <c r="L77" i="7" s="1"/>
  <c r="L104" i="16" s="1"/>
  <c r="G23" i="33"/>
  <c r="K77" i="7" s="1"/>
  <c r="K104" i="16" s="1"/>
  <c r="F23" i="33"/>
  <c r="J77" i="7" s="1"/>
  <c r="J104" i="16" s="1"/>
  <c r="E23" i="33"/>
  <c r="D23" i="33"/>
  <c r="C23" i="33"/>
  <c r="B23" i="33"/>
  <c r="M22" i="33"/>
  <c r="Q76" i="7" s="1"/>
  <c r="Q103" i="16" s="1"/>
  <c r="L22" i="33"/>
  <c r="P76" i="7" s="1"/>
  <c r="P103" i="16" s="1"/>
  <c r="K22" i="33"/>
  <c r="O76" i="7" s="1"/>
  <c r="O103" i="16" s="1"/>
  <c r="J22" i="33"/>
  <c r="N76" i="7" s="1"/>
  <c r="N103" i="16" s="1"/>
  <c r="I22" i="33"/>
  <c r="M76" i="7" s="1"/>
  <c r="M103" i="16" s="1"/>
  <c r="H22" i="33"/>
  <c r="L76" i="7" s="1"/>
  <c r="L103" i="16" s="1"/>
  <c r="G22" i="33"/>
  <c r="K76" i="7" s="1"/>
  <c r="K103" i="16" s="1"/>
  <c r="F22" i="33"/>
  <c r="J76" i="7" s="1"/>
  <c r="J103" i="16" s="1"/>
  <c r="E22" i="33"/>
  <c r="D22" i="33"/>
  <c r="C22" i="33"/>
  <c r="B22" i="33"/>
  <c r="M21" i="33"/>
  <c r="Q75" i="7" s="1"/>
  <c r="Q102" i="16" s="1"/>
  <c r="L21" i="33"/>
  <c r="P75" i="7" s="1"/>
  <c r="P102" i="16" s="1"/>
  <c r="K21" i="33"/>
  <c r="O75" i="7" s="1"/>
  <c r="O102" i="16" s="1"/>
  <c r="J21" i="33"/>
  <c r="N75" i="7" s="1"/>
  <c r="N102" i="16" s="1"/>
  <c r="I21" i="33"/>
  <c r="M75" i="7" s="1"/>
  <c r="M102" i="16" s="1"/>
  <c r="H21" i="33"/>
  <c r="L75" i="7" s="1"/>
  <c r="L102" i="16" s="1"/>
  <c r="G21" i="33"/>
  <c r="K75" i="7" s="1"/>
  <c r="K102" i="16" s="1"/>
  <c r="F21" i="33"/>
  <c r="J75" i="7" s="1"/>
  <c r="J102" i="16" s="1"/>
  <c r="E21" i="33"/>
  <c r="D21" i="33"/>
  <c r="C21" i="33"/>
  <c r="B21" i="33"/>
  <c r="M20" i="33"/>
  <c r="Q74" i="7" s="1"/>
  <c r="Q101" i="16" s="1"/>
  <c r="L20" i="33"/>
  <c r="P74" i="7" s="1"/>
  <c r="P101" i="16" s="1"/>
  <c r="K20" i="33"/>
  <c r="O74" i="7" s="1"/>
  <c r="O101" i="16" s="1"/>
  <c r="J20" i="33"/>
  <c r="N74" i="7" s="1"/>
  <c r="N101" i="16" s="1"/>
  <c r="I20" i="33"/>
  <c r="M74" i="7" s="1"/>
  <c r="M101" i="16" s="1"/>
  <c r="H20" i="33"/>
  <c r="L74" i="7" s="1"/>
  <c r="L101" i="16" s="1"/>
  <c r="G20" i="33"/>
  <c r="K74" i="7" s="1"/>
  <c r="K101" i="16" s="1"/>
  <c r="F20" i="33"/>
  <c r="J74" i="7" s="1"/>
  <c r="J101" i="16" s="1"/>
  <c r="E20" i="33"/>
  <c r="D20" i="33"/>
  <c r="C20" i="33"/>
  <c r="B20" i="33"/>
  <c r="M19" i="33"/>
  <c r="Q73" i="7" s="1"/>
  <c r="Q100" i="16" s="1"/>
  <c r="L19" i="33"/>
  <c r="P73" i="7" s="1"/>
  <c r="P100" i="16" s="1"/>
  <c r="K19" i="33"/>
  <c r="O73" i="7" s="1"/>
  <c r="O100" i="16" s="1"/>
  <c r="J19" i="33"/>
  <c r="N73" i="7" s="1"/>
  <c r="N100" i="16" s="1"/>
  <c r="I19" i="33"/>
  <c r="M73" i="7" s="1"/>
  <c r="M100" i="16" s="1"/>
  <c r="H19" i="33"/>
  <c r="L73" i="7" s="1"/>
  <c r="L100" i="16" s="1"/>
  <c r="G19" i="33"/>
  <c r="K73" i="7" s="1"/>
  <c r="K100" i="16" s="1"/>
  <c r="F19" i="33"/>
  <c r="J73" i="7" s="1"/>
  <c r="J100" i="16" s="1"/>
  <c r="E19" i="33"/>
  <c r="D19" i="33"/>
  <c r="C19" i="33"/>
  <c r="B19" i="33"/>
  <c r="M18" i="33"/>
  <c r="Q72" i="7" s="1"/>
  <c r="Q99" i="16" s="1"/>
  <c r="L18" i="33"/>
  <c r="P72" i="7" s="1"/>
  <c r="P99" i="16" s="1"/>
  <c r="K18" i="33"/>
  <c r="O72" i="7" s="1"/>
  <c r="O99" i="16" s="1"/>
  <c r="J18" i="33"/>
  <c r="N72" i="7" s="1"/>
  <c r="N99" i="16" s="1"/>
  <c r="I18" i="33"/>
  <c r="M72" i="7" s="1"/>
  <c r="M99" i="16" s="1"/>
  <c r="H18" i="33"/>
  <c r="L72" i="7" s="1"/>
  <c r="L99" i="16" s="1"/>
  <c r="G18" i="33"/>
  <c r="K72" i="7" s="1"/>
  <c r="K99" i="16" s="1"/>
  <c r="F18" i="33"/>
  <c r="J72" i="7" s="1"/>
  <c r="J99" i="16" s="1"/>
  <c r="E18" i="33"/>
  <c r="D18" i="33"/>
  <c r="C18" i="33"/>
  <c r="B18" i="33"/>
  <c r="M17" i="33"/>
  <c r="Q71" i="7" s="1"/>
  <c r="Q98" i="16" s="1"/>
  <c r="L17" i="33"/>
  <c r="P71" i="7" s="1"/>
  <c r="P98" i="16" s="1"/>
  <c r="K17" i="33"/>
  <c r="O71" i="7" s="1"/>
  <c r="O98" i="16" s="1"/>
  <c r="J17" i="33"/>
  <c r="N71" i="7" s="1"/>
  <c r="N98" i="16" s="1"/>
  <c r="I17" i="33"/>
  <c r="M71" i="7" s="1"/>
  <c r="M98" i="16" s="1"/>
  <c r="H17" i="33"/>
  <c r="L71" i="7" s="1"/>
  <c r="L98" i="16" s="1"/>
  <c r="G17" i="33"/>
  <c r="K71" i="7" s="1"/>
  <c r="K98" i="16" s="1"/>
  <c r="F17" i="33"/>
  <c r="J71" i="7" s="1"/>
  <c r="J98" i="16" s="1"/>
  <c r="E17" i="33"/>
  <c r="D17" i="33"/>
  <c r="C17" i="33"/>
  <c r="B17" i="33"/>
  <c r="M16" i="33"/>
  <c r="Q70" i="7" s="1"/>
  <c r="Q97" i="16" s="1"/>
  <c r="L16" i="33"/>
  <c r="P70" i="7" s="1"/>
  <c r="P97" i="16" s="1"/>
  <c r="K16" i="33"/>
  <c r="O70" i="7" s="1"/>
  <c r="O97" i="16" s="1"/>
  <c r="J16" i="33"/>
  <c r="N70" i="7" s="1"/>
  <c r="N97" i="16" s="1"/>
  <c r="I16" i="33"/>
  <c r="M70" i="7" s="1"/>
  <c r="M97" i="16" s="1"/>
  <c r="H16" i="33"/>
  <c r="L70" i="7" s="1"/>
  <c r="L97" i="16" s="1"/>
  <c r="G16" i="33"/>
  <c r="K70" i="7" s="1"/>
  <c r="K97" i="16" s="1"/>
  <c r="F16" i="33"/>
  <c r="J70" i="7" s="1"/>
  <c r="J97" i="16" s="1"/>
  <c r="E16" i="33"/>
  <c r="D16" i="33"/>
  <c r="C16" i="33"/>
  <c r="B16" i="33"/>
  <c r="M15" i="33"/>
  <c r="Q67" i="7" s="1"/>
  <c r="Q86" i="16" s="1"/>
  <c r="Q91" i="16" s="1"/>
  <c r="L15" i="33"/>
  <c r="P67" i="7" s="1"/>
  <c r="P86" i="16" s="1"/>
  <c r="P91" i="16" s="1"/>
  <c r="K15" i="33"/>
  <c r="O67" i="7" s="1"/>
  <c r="O86" i="16" s="1"/>
  <c r="O91" i="16" s="1"/>
  <c r="J15" i="33"/>
  <c r="N67" i="7" s="1"/>
  <c r="N86" i="16" s="1"/>
  <c r="N91" i="16" s="1"/>
  <c r="I15" i="33"/>
  <c r="M67" i="7" s="1"/>
  <c r="M86" i="16" s="1"/>
  <c r="M91" i="16" s="1"/>
  <c r="H15" i="33"/>
  <c r="L67" i="7" s="1"/>
  <c r="L86" i="16" s="1"/>
  <c r="L91" i="16" s="1"/>
  <c r="G15" i="33"/>
  <c r="K67" i="7" s="1"/>
  <c r="K86" i="16" s="1"/>
  <c r="K91" i="16" s="1"/>
  <c r="F15" i="33"/>
  <c r="E15" i="33"/>
  <c r="D15" i="33"/>
  <c r="C15" i="33"/>
  <c r="B15" i="33"/>
  <c r="M14" i="33"/>
  <c r="Q66" i="7" s="1"/>
  <c r="Q85" i="16" s="1"/>
  <c r="L14" i="33"/>
  <c r="P66" i="7" s="1"/>
  <c r="P85" i="16" s="1"/>
  <c r="K14" i="33"/>
  <c r="O66" i="7" s="1"/>
  <c r="O85" i="16" s="1"/>
  <c r="J14" i="33"/>
  <c r="N66" i="7" s="1"/>
  <c r="N85" i="16" s="1"/>
  <c r="I14" i="33"/>
  <c r="M66" i="7" s="1"/>
  <c r="M85" i="16" s="1"/>
  <c r="H14" i="33"/>
  <c r="L66" i="7" s="1"/>
  <c r="L85" i="16" s="1"/>
  <c r="G14" i="33"/>
  <c r="K66" i="7" s="1"/>
  <c r="K85" i="16" s="1"/>
  <c r="F14" i="33"/>
  <c r="E14" i="33"/>
  <c r="D14" i="33"/>
  <c r="C14" i="33"/>
  <c r="B14" i="33"/>
  <c r="M13" i="33"/>
  <c r="Q65" i="7" s="1"/>
  <c r="Q84" i="16" s="1"/>
  <c r="L13" i="33"/>
  <c r="P65" i="7" s="1"/>
  <c r="P84" i="16" s="1"/>
  <c r="K13" i="33"/>
  <c r="O65" i="7" s="1"/>
  <c r="O84" i="16" s="1"/>
  <c r="J13" i="33"/>
  <c r="N65" i="7" s="1"/>
  <c r="N84" i="16" s="1"/>
  <c r="I13" i="33"/>
  <c r="M65" i="7" s="1"/>
  <c r="M84" i="16" s="1"/>
  <c r="H13" i="33"/>
  <c r="L65" i="7" s="1"/>
  <c r="L84" i="16" s="1"/>
  <c r="G13" i="33"/>
  <c r="K65" i="7" s="1"/>
  <c r="K84" i="16" s="1"/>
  <c r="F13" i="33"/>
  <c r="E13" i="33"/>
  <c r="D13" i="33"/>
  <c r="C13" i="33"/>
  <c r="B13" i="33"/>
  <c r="M12" i="33"/>
  <c r="Q64" i="7" s="1"/>
  <c r="Q83" i="16" s="1"/>
  <c r="L12" i="33"/>
  <c r="P64" i="7" s="1"/>
  <c r="P83" i="16" s="1"/>
  <c r="K12" i="33"/>
  <c r="O64" i="7" s="1"/>
  <c r="O83" i="16" s="1"/>
  <c r="J12" i="33"/>
  <c r="N64" i="7" s="1"/>
  <c r="N83" i="16" s="1"/>
  <c r="I12" i="33"/>
  <c r="M64" i="7" s="1"/>
  <c r="M83" i="16" s="1"/>
  <c r="H12" i="33"/>
  <c r="L64" i="7" s="1"/>
  <c r="L83" i="16" s="1"/>
  <c r="G12" i="33"/>
  <c r="K64" i="7" s="1"/>
  <c r="K83" i="16" s="1"/>
  <c r="F12" i="33"/>
  <c r="E12" i="33"/>
  <c r="D12" i="33"/>
  <c r="C12" i="33"/>
  <c r="B12" i="33"/>
  <c r="M11" i="33"/>
  <c r="Q63" i="7" s="1"/>
  <c r="Q82" i="16" s="1"/>
  <c r="L11" i="33"/>
  <c r="P63" i="7" s="1"/>
  <c r="P82" i="16" s="1"/>
  <c r="K11" i="33"/>
  <c r="O63" i="7" s="1"/>
  <c r="O82" i="16" s="1"/>
  <c r="J11" i="33"/>
  <c r="N63" i="7" s="1"/>
  <c r="N82" i="16" s="1"/>
  <c r="I11" i="33"/>
  <c r="M63" i="7" s="1"/>
  <c r="M82" i="16" s="1"/>
  <c r="H11" i="33"/>
  <c r="L63" i="7" s="1"/>
  <c r="L82" i="16" s="1"/>
  <c r="G11" i="33"/>
  <c r="K63" i="7" s="1"/>
  <c r="K82" i="16" s="1"/>
  <c r="F11" i="33"/>
  <c r="E11" i="33"/>
  <c r="D11" i="33"/>
  <c r="C11" i="33"/>
  <c r="B11" i="33"/>
  <c r="M10" i="33"/>
  <c r="Q62" i="7" s="1"/>
  <c r="Q81" i="16" s="1"/>
  <c r="L10" i="33"/>
  <c r="P62" i="7" s="1"/>
  <c r="P81" i="16" s="1"/>
  <c r="K10" i="33"/>
  <c r="O62" i="7" s="1"/>
  <c r="O81" i="16" s="1"/>
  <c r="J10" i="33"/>
  <c r="N62" i="7" s="1"/>
  <c r="N81" i="16" s="1"/>
  <c r="I10" i="33"/>
  <c r="M62" i="7" s="1"/>
  <c r="M81" i="16" s="1"/>
  <c r="H10" i="33"/>
  <c r="L62" i="7" s="1"/>
  <c r="L81" i="16" s="1"/>
  <c r="G10" i="33"/>
  <c r="K62" i="7" s="1"/>
  <c r="K81" i="16" s="1"/>
  <c r="F10" i="33"/>
  <c r="E10" i="33"/>
  <c r="D10" i="33"/>
  <c r="C10" i="33"/>
  <c r="B10" i="33"/>
  <c r="M9" i="33"/>
  <c r="Q61" i="7" s="1"/>
  <c r="Q80" i="16" s="1"/>
  <c r="L9" i="33"/>
  <c r="P61" i="7" s="1"/>
  <c r="P80" i="16" s="1"/>
  <c r="K9" i="33"/>
  <c r="O61" i="7" s="1"/>
  <c r="O80" i="16" s="1"/>
  <c r="J9" i="33"/>
  <c r="N61" i="7" s="1"/>
  <c r="N80" i="16" s="1"/>
  <c r="I9" i="33"/>
  <c r="M61" i="7" s="1"/>
  <c r="M80" i="16" s="1"/>
  <c r="H9" i="33"/>
  <c r="L61" i="7" s="1"/>
  <c r="L80" i="16" s="1"/>
  <c r="G9" i="33"/>
  <c r="K61" i="7" s="1"/>
  <c r="K80" i="16" s="1"/>
  <c r="F9" i="33"/>
  <c r="E9" i="33"/>
  <c r="D9" i="33"/>
  <c r="C9" i="33"/>
  <c r="B9" i="33"/>
  <c r="M8" i="33"/>
  <c r="Q60" i="7" s="1"/>
  <c r="Q79" i="16" s="1"/>
  <c r="L8" i="33"/>
  <c r="P60" i="7" s="1"/>
  <c r="P79" i="16" s="1"/>
  <c r="K8" i="33"/>
  <c r="O60" i="7" s="1"/>
  <c r="O79" i="16" s="1"/>
  <c r="J8" i="33"/>
  <c r="N60" i="7" s="1"/>
  <c r="N79" i="16" s="1"/>
  <c r="I8" i="33"/>
  <c r="M60" i="7" s="1"/>
  <c r="M79" i="16" s="1"/>
  <c r="H8" i="33"/>
  <c r="L60" i="7" s="1"/>
  <c r="L79" i="16" s="1"/>
  <c r="G8" i="33"/>
  <c r="K60" i="7" s="1"/>
  <c r="K79" i="16" s="1"/>
  <c r="F8" i="33"/>
  <c r="E8" i="33"/>
  <c r="D8" i="33"/>
  <c r="C8" i="33"/>
  <c r="B8" i="33"/>
  <c r="A8" i="33"/>
  <c r="M7" i="33"/>
  <c r="Q59" i="7" s="1"/>
  <c r="Q78" i="16" s="1"/>
  <c r="L7" i="33"/>
  <c r="P59" i="7" s="1"/>
  <c r="P78" i="16" s="1"/>
  <c r="K7" i="33"/>
  <c r="O59" i="7" s="1"/>
  <c r="O78" i="16" s="1"/>
  <c r="J7" i="33"/>
  <c r="N59" i="7" s="1"/>
  <c r="N78" i="16" s="1"/>
  <c r="I7" i="33"/>
  <c r="M59" i="7" s="1"/>
  <c r="M78" i="16" s="1"/>
  <c r="H7" i="33"/>
  <c r="L59" i="7" s="1"/>
  <c r="L78" i="16" s="1"/>
  <c r="G7" i="33"/>
  <c r="K59" i="7" s="1"/>
  <c r="K78" i="16" s="1"/>
  <c r="F7" i="33"/>
  <c r="E7" i="33"/>
  <c r="D7" i="33"/>
  <c r="C7" i="33"/>
  <c r="B7" i="33"/>
  <c r="M6" i="33"/>
  <c r="Q58" i="7" s="1"/>
  <c r="Q77" i="16" s="1"/>
  <c r="L6" i="33"/>
  <c r="P58" i="7" s="1"/>
  <c r="P77" i="16" s="1"/>
  <c r="K6" i="33"/>
  <c r="O58" i="7" s="1"/>
  <c r="O77" i="16" s="1"/>
  <c r="J6" i="33"/>
  <c r="N58" i="7" s="1"/>
  <c r="N77" i="16" s="1"/>
  <c r="I6" i="33"/>
  <c r="M58" i="7" s="1"/>
  <c r="M77" i="16" s="1"/>
  <c r="H6" i="33"/>
  <c r="L58" i="7" s="1"/>
  <c r="L77" i="16" s="1"/>
  <c r="G6" i="33"/>
  <c r="K58" i="7" s="1"/>
  <c r="K77" i="16" s="1"/>
  <c r="F6" i="33"/>
  <c r="E6" i="33"/>
  <c r="D6" i="33"/>
  <c r="C6" i="33"/>
  <c r="B6" i="33"/>
  <c r="M5" i="33"/>
  <c r="Q57" i="7" s="1"/>
  <c r="Q76" i="16" s="1"/>
  <c r="L5" i="33"/>
  <c r="P57" i="7" s="1"/>
  <c r="P76" i="16" s="1"/>
  <c r="K5" i="33"/>
  <c r="O57" i="7" s="1"/>
  <c r="O76" i="16" s="1"/>
  <c r="J5" i="33"/>
  <c r="N57" i="7" s="1"/>
  <c r="N76" i="16" s="1"/>
  <c r="I5" i="33"/>
  <c r="M57" i="7" s="1"/>
  <c r="M76" i="16" s="1"/>
  <c r="H5" i="33"/>
  <c r="L57" i="7" s="1"/>
  <c r="L76" i="16" s="1"/>
  <c r="G5" i="33"/>
  <c r="K57" i="7" s="1"/>
  <c r="K76" i="16" s="1"/>
  <c r="F5" i="33"/>
  <c r="E5" i="33"/>
  <c r="D5" i="33"/>
  <c r="C5" i="33"/>
  <c r="B5" i="33"/>
  <c r="A5" i="33"/>
  <c r="M4" i="33"/>
  <c r="Q56" i="7" s="1"/>
  <c r="Q75" i="16" s="1"/>
  <c r="L4" i="33"/>
  <c r="P56" i="7" s="1"/>
  <c r="P75" i="16" s="1"/>
  <c r="K4" i="33"/>
  <c r="O56" i="7" s="1"/>
  <c r="O75" i="16" s="1"/>
  <c r="J4" i="33"/>
  <c r="N56" i="7" s="1"/>
  <c r="N75" i="16" s="1"/>
  <c r="I4" i="33"/>
  <c r="M56" i="7" s="1"/>
  <c r="M75" i="16" s="1"/>
  <c r="H4" i="33"/>
  <c r="L56" i="7" s="1"/>
  <c r="L75" i="16" s="1"/>
  <c r="G4" i="33"/>
  <c r="K56" i="7" s="1"/>
  <c r="K75" i="16" s="1"/>
  <c r="F4" i="33"/>
  <c r="E4" i="33"/>
  <c r="D4" i="33"/>
  <c r="C4" i="33"/>
  <c r="B4" i="33"/>
  <c r="A1" i="33"/>
  <c r="E27" i="35"/>
  <c r="D27" i="35"/>
  <c r="C27" i="35"/>
  <c r="B27" i="35"/>
  <c r="A27" i="35"/>
  <c r="A27" i="33" s="1"/>
  <c r="E26" i="35"/>
  <c r="D26" i="35"/>
  <c r="C26" i="35"/>
  <c r="B26" i="35"/>
  <c r="A26" i="35"/>
  <c r="A26" i="33" s="1"/>
  <c r="E25" i="35"/>
  <c r="D25" i="35"/>
  <c r="C25" i="35"/>
  <c r="B25" i="35"/>
  <c r="A25" i="35"/>
  <c r="A25" i="33" s="1"/>
  <c r="E24" i="35"/>
  <c r="D24" i="35"/>
  <c r="C24" i="35"/>
  <c r="B24" i="35"/>
  <c r="A24" i="35"/>
  <c r="A24" i="33" s="1"/>
  <c r="E23" i="35"/>
  <c r="D23" i="35"/>
  <c r="C23" i="35"/>
  <c r="B23" i="35"/>
  <c r="A23" i="35"/>
  <c r="A23" i="33" s="1"/>
  <c r="E22" i="35"/>
  <c r="D22" i="35"/>
  <c r="C22" i="35"/>
  <c r="B22" i="35"/>
  <c r="A22" i="35"/>
  <c r="A22" i="33" s="1"/>
  <c r="E21" i="35"/>
  <c r="D21" i="35"/>
  <c r="C21" i="35"/>
  <c r="B21" i="35"/>
  <c r="A21" i="35"/>
  <c r="A21" i="33" s="1"/>
  <c r="E20" i="35"/>
  <c r="D20" i="35"/>
  <c r="C20" i="35"/>
  <c r="B20" i="35"/>
  <c r="A20" i="35"/>
  <c r="A20" i="33" s="1"/>
  <c r="E19" i="35"/>
  <c r="D19" i="35"/>
  <c r="C19" i="35"/>
  <c r="B19" i="35"/>
  <c r="A19" i="35"/>
  <c r="A19" i="33" s="1"/>
  <c r="E18" i="35"/>
  <c r="D18" i="35"/>
  <c r="C18" i="35"/>
  <c r="B18" i="35"/>
  <c r="A18" i="35"/>
  <c r="A18" i="33" s="1"/>
  <c r="E17" i="35"/>
  <c r="D17" i="35"/>
  <c r="C17" i="35"/>
  <c r="B17" i="35"/>
  <c r="A17" i="35"/>
  <c r="A17" i="33" s="1"/>
  <c r="E16" i="35"/>
  <c r="D16" i="35"/>
  <c r="C16" i="35"/>
  <c r="B16" i="35"/>
  <c r="A16" i="35"/>
  <c r="A16" i="33" s="1"/>
  <c r="E15" i="35"/>
  <c r="D15" i="35"/>
  <c r="C15" i="35"/>
  <c r="B15" i="35"/>
  <c r="A15" i="35"/>
  <c r="A15" i="33" s="1"/>
  <c r="E14" i="35"/>
  <c r="D14" i="35"/>
  <c r="C14" i="35"/>
  <c r="B14" i="35"/>
  <c r="A14" i="35"/>
  <c r="A14" i="33" s="1"/>
  <c r="E13" i="35"/>
  <c r="D13" i="35"/>
  <c r="C13" i="35"/>
  <c r="B13" i="35"/>
  <c r="A13" i="35"/>
  <c r="A13" i="33" s="1"/>
  <c r="E12" i="35"/>
  <c r="D12" i="35"/>
  <c r="C12" i="35"/>
  <c r="B12" i="35"/>
  <c r="A12" i="35"/>
  <c r="A12" i="33" s="1"/>
  <c r="E11" i="35"/>
  <c r="D11" i="35"/>
  <c r="C11" i="35"/>
  <c r="B11" i="35"/>
  <c r="A11" i="35"/>
  <c r="A11" i="33" s="1"/>
  <c r="E10" i="35"/>
  <c r="D10" i="35"/>
  <c r="C10" i="35"/>
  <c r="B10" i="35"/>
  <c r="A10" i="35"/>
  <c r="A10" i="33" s="1"/>
  <c r="E9" i="35"/>
  <c r="D9" i="35"/>
  <c r="C9" i="35"/>
  <c r="B9" i="35"/>
  <c r="A9" i="35"/>
  <c r="A9" i="33" s="1"/>
  <c r="E8" i="35"/>
  <c r="D8" i="35"/>
  <c r="C8" i="35"/>
  <c r="B8" i="35"/>
  <c r="A8" i="35"/>
  <c r="E7" i="35"/>
  <c r="D7" i="35"/>
  <c r="C7" i="35"/>
  <c r="B7" i="35"/>
  <c r="A7" i="35"/>
  <c r="A7" i="33" s="1"/>
  <c r="E6" i="35"/>
  <c r="D6" i="35"/>
  <c r="C6" i="35"/>
  <c r="B6" i="35"/>
  <c r="A6" i="35"/>
  <c r="A6" i="33" s="1"/>
  <c r="E5" i="35"/>
  <c r="D5" i="35"/>
  <c r="C5" i="35"/>
  <c r="B5" i="35"/>
  <c r="A5" i="35"/>
  <c r="E4" i="35"/>
  <c r="D4" i="35"/>
  <c r="C4" i="35"/>
  <c r="B4" i="35"/>
  <c r="A4" i="35"/>
  <c r="A4" i="33" s="1"/>
  <c r="F88" i="7" s="1"/>
  <c r="A1" i="35"/>
  <c r="A1" i="30"/>
  <c r="A1" i="13"/>
  <c r="B11" i="13" s="1"/>
  <c r="A1" i="2"/>
  <c r="B8" i="13" s="1"/>
  <c r="E199" i="21" l="1"/>
  <c r="E16" i="42"/>
  <c r="E79" i="21"/>
  <c r="E14" i="42"/>
  <c r="J127" i="21"/>
  <c r="J130" i="21" s="1"/>
  <c r="J173" i="21"/>
  <c r="J175" i="21" s="1"/>
  <c r="J27" i="12"/>
  <c r="J39" i="12" s="1"/>
  <c r="Q24" i="16"/>
  <c r="Q28" i="16" s="1"/>
  <c r="J68" i="22"/>
  <c r="R24" i="16"/>
  <c r="R28" i="16" s="1"/>
  <c r="J91" i="21"/>
  <c r="P253" i="22"/>
  <c r="J6" i="24"/>
  <c r="J14" i="8"/>
  <c r="J15" i="8" s="1"/>
  <c r="J21" i="8" s="1"/>
  <c r="J22" i="8" s="1"/>
  <c r="J129" i="22"/>
  <c r="J22" i="22"/>
  <c r="J146" i="22"/>
  <c r="J6" i="12"/>
  <c r="J6" i="7"/>
  <c r="J79" i="23"/>
  <c r="J214" i="12"/>
  <c r="K290" i="21"/>
  <c r="K218" i="21" s="1"/>
  <c r="J190" i="12"/>
  <c r="J194" i="12" s="1"/>
  <c r="K290" i="12"/>
  <c r="K294" i="12" s="1"/>
  <c r="G158" i="12"/>
  <c r="G160" i="12" s="1"/>
  <c r="P253" i="23"/>
  <c r="J247" i="23"/>
  <c r="K214" i="21"/>
  <c r="J263" i="23"/>
  <c r="J191" i="23"/>
  <c r="J196" i="23" s="1"/>
  <c r="J204" i="23" s="1"/>
  <c r="R214" i="23"/>
  <c r="J191" i="24"/>
  <c r="J197" i="24" s="1"/>
  <c r="J208" i="24" s="1"/>
  <c r="J73" i="21"/>
  <c r="J79" i="22"/>
  <c r="J173" i="12"/>
  <c r="J175" i="12" s="1"/>
  <c r="J73" i="22"/>
  <c r="J191" i="21"/>
  <c r="J195" i="21" s="1"/>
  <c r="J200" i="21" s="1"/>
  <c r="J27" i="21"/>
  <c r="J39" i="21" s="1"/>
  <c r="K290" i="22"/>
  <c r="K218" i="22" s="1"/>
  <c r="I179" i="22"/>
  <c r="J18" i="21"/>
  <c r="J190" i="21"/>
  <c r="J193" i="21" s="1"/>
  <c r="J78" i="23"/>
  <c r="J13" i="12"/>
  <c r="J15" i="12" s="1"/>
  <c r="J23" i="12" s="1"/>
  <c r="J24" i="12" s="1"/>
  <c r="G161" i="24"/>
  <c r="J238" i="24"/>
  <c r="J240" i="24" s="1"/>
  <c r="J243" i="24" s="1"/>
  <c r="K214" i="23"/>
  <c r="R290" i="22"/>
  <c r="R300" i="22" s="1"/>
  <c r="J214" i="24"/>
  <c r="R290" i="12"/>
  <c r="R300" i="12" s="1"/>
  <c r="N24" i="16"/>
  <c r="N28" i="16" s="1"/>
  <c r="O46" i="16"/>
  <c r="O252" i="24" s="1"/>
  <c r="J282" i="21"/>
  <c r="J285" i="21" s="1"/>
  <c r="J6" i="22"/>
  <c r="G161" i="23"/>
  <c r="J54" i="8"/>
  <c r="J269" i="23" s="1"/>
  <c r="J6" i="20"/>
  <c r="G116" i="24"/>
  <c r="J238" i="21"/>
  <c r="J240" i="21" s="1"/>
  <c r="J243" i="21" s="1"/>
  <c r="J46" i="16"/>
  <c r="J252" i="23" s="1"/>
  <c r="K46" i="16"/>
  <c r="K252" i="21" s="1"/>
  <c r="L290" i="22"/>
  <c r="L294" i="22" s="1"/>
  <c r="M24" i="16"/>
  <c r="L290" i="24"/>
  <c r="L294" i="24" s="1"/>
  <c r="L24" i="16"/>
  <c r="L290" i="12"/>
  <c r="L223" i="12" s="1"/>
  <c r="L214" i="12"/>
  <c r="N113" i="7"/>
  <c r="N213" i="12" s="1"/>
  <c r="M113" i="7"/>
  <c r="M213" i="12" s="1"/>
  <c r="P24" i="16"/>
  <c r="L46" i="16"/>
  <c r="J93" i="16"/>
  <c r="J242" i="24"/>
  <c r="J263" i="24"/>
  <c r="M46" i="16"/>
  <c r="M252" i="23" s="1"/>
  <c r="N46" i="16"/>
  <c r="N252" i="24" s="1"/>
  <c r="G285" i="24"/>
  <c r="J65" i="8"/>
  <c r="J67" i="8" s="1"/>
  <c r="J68" i="8" s="1"/>
  <c r="G179" i="12"/>
  <c r="G275" i="23"/>
  <c r="G281" i="23" s="1"/>
  <c r="G284" i="23"/>
  <c r="G299" i="23" s="1"/>
  <c r="G196" i="23"/>
  <c r="G204" i="23" s="1"/>
  <c r="G194" i="23"/>
  <c r="G207" i="23" s="1"/>
  <c r="P108" i="7"/>
  <c r="P97" i="23" s="1"/>
  <c r="R290" i="23"/>
  <c r="M109" i="7"/>
  <c r="M151" i="24" s="1"/>
  <c r="G193" i="24"/>
  <c r="G203" i="24" s="1"/>
  <c r="G197" i="24"/>
  <c r="G208" i="24" s="1"/>
  <c r="J126" i="16"/>
  <c r="J52" i="16"/>
  <c r="O88" i="16"/>
  <c r="O92" i="16" s="1"/>
  <c r="Q88" i="16"/>
  <c r="Q92" i="16" s="1"/>
  <c r="G283" i="24"/>
  <c r="G293" i="24" s="1"/>
  <c r="I179" i="24"/>
  <c r="I179" i="23"/>
  <c r="I179" i="21"/>
  <c r="G189" i="12"/>
  <c r="G116" i="12"/>
  <c r="G161" i="12"/>
  <c r="J247" i="24"/>
  <c r="J24" i="16"/>
  <c r="Q46" i="16"/>
  <c r="Q252" i="12" s="1"/>
  <c r="K24" i="16"/>
  <c r="J29" i="16"/>
  <c r="J129" i="21"/>
  <c r="J131" i="21" s="1"/>
  <c r="J134" i="21"/>
  <c r="Q108" i="7"/>
  <c r="Q268" i="23" s="1"/>
  <c r="N109" i="7"/>
  <c r="N268" i="24" s="1"/>
  <c r="O109" i="7"/>
  <c r="O151" i="24" s="1"/>
  <c r="G192" i="23"/>
  <c r="G199" i="23" s="1"/>
  <c r="Q112" i="7"/>
  <c r="Q213" i="21" s="1"/>
  <c r="G196" i="21"/>
  <c r="G204" i="21" s="1"/>
  <c r="G195" i="21"/>
  <c r="G200" i="21" s="1"/>
  <c r="G158" i="21"/>
  <c r="G283" i="21"/>
  <c r="G293" i="21" s="1"/>
  <c r="G193" i="21"/>
  <c r="G203" i="21" s="1"/>
  <c r="G192" i="21"/>
  <c r="G199" i="21" s="1"/>
  <c r="G285" i="21"/>
  <c r="G275" i="21"/>
  <c r="G281" i="21" s="1"/>
  <c r="G284" i="21"/>
  <c r="G299" i="21" s="1"/>
  <c r="G194" i="21"/>
  <c r="G207" i="21" s="1"/>
  <c r="G196" i="24"/>
  <c r="G204" i="24" s="1"/>
  <c r="J116" i="16"/>
  <c r="J129" i="24"/>
  <c r="J134" i="24"/>
  <c r="P46" i="16"/>
  <c r="P252" i="23" s="1"/>
  <c r="R46" i="16"/>
  <c r="R252" i="22" s="1"/>
  <c r="R88" i="16"/>
  <c r="R92" i="16" s="1"/>
  <c r="L290" i="23"/>
  <c r="L218" i="23" s="1"/>
  <c r="L88" i="16"/>
  <c r="L92" i="16" s="1"/>
  <c r="L214" i="22"/>
  <c r="L214" i="24"/>
  <c r="R214" i="22"/>
  <c r="G284" i="12"/>
  <c r="G299" i="12" s="1"/>
  <c r="J290" i="22"/>
  <c r="J214" i="22"/>
  <c r="F119" i="7"/>
  <c r="F251" i="21" s="1"/>
  <c r="P112" i="7"/>
  <c r="N106" i="7"/>
  <c r="Q99" i="7"/>
  <c r="P116" i="7"/>
  <c r="N112" i="7"/>
  <c r="Q105" i="7"/>
  <c r="O99" i="7"/>
  <c r="F121" i="7"/>
  <c r="F251" i="22" s="1"/>
  <c r="O112" i="7"/>
  <c r="O105" i="7"/>
  <c r="P98" i="7"/>
  <c r="F120" i="7"/>
  <c r="F251" i="12" s="1"/>
  <c r="M112" i="7"/>
  <c r="N105" i="7"/>
  <c r="O98" i="7"/>
  <c r="O116" i="7"/>
  <c r="Q102" i="7"/>
  <c r="M98" i="7"/>
  <c r="Q116" i="7"/>
  <c r="Q109" i="7"/>
  <c r="M105" i="7"/>
  <c r="N98" i="7"/>
  <c r="P109" i="7"/>
  <c r="M114" i="7"/>
  <c r="O106" i="7"/>
  <c r="F94" i="7"/>
  <c r="P114" i="7"/>
  <c r="Q106" i="7"/>
  <c r="F95" i="7"/>
  <c r="Q113" i="7"/>
  <c r="F91" i="7"/>
  <c r="O114" i="7"/>
  <c r="P106" i="7"/>
  <c r="F93" i="7"/>
  <c r="N114" i="7"/>
  <c r="M106" i="7"/>
  <c r="F92" i="7"/>
  <c r="P105" i="7"/>
  <c r="O108" i="7"/>
  <c r="P99" i="7"/>
  <c r="N108" i="7"/>
  <c r="N99" i="7"/>
  <c r="Q107" i="7"/>
  <c r="N116" i="7"/>
  <c r="Q115" i="7"/>
  <c r="M107" i="7"/>
  <c r="P102" i="7"/>
  <c r="O102" i="7"/>
  <c r="M115" i="7"/>
  <c r="Q114" i="7"/>
  <c r="P113" i="7"/>
  <c r="O113" i="7"/>
  <c r="F123" i="7"/>
  <c r="F251" i="24" s="1"/>
  <c r="M108" i="7"/>
  <c r="M99" i="7"/>
  <c r="F122" i="7"/>
  <c r="F251" i="23" s="1"/>
  <c r="Q98" i="7"/>
  <c r="P107" i="7"/>
  <c r="M116" i="7"/>
  <c r="O107" i="7"/>
  <c r="F87" i="7"/>
  <c r="N107" i="7"/>
  <c r="P115" i="7"/>
  <c r="O115" i="7"/>
  <c r="N115" i="7"/>
  <c r="N102" i="7"/>
  <c r="M102" i="7"/>
  <c r="Q101" i="7"/>
  <c r="P101" i="7"/>
  <c r="M110" i="16"/>
  <c r="O24" i="16"/>
  <c r="J18" i="24"/>
  <c r="J238" i="23"/>
  <c r="J240" i="23" s="1"/>
  <c r="J243" i="23" s="1"/>
  <c r="J244" i="23" s="1"/>
  <c r="J238" i="22"/>
  <c r="J240" i="22" s="1"/>
  <c r="J243" i="22" s="1"/>
  <c r="J244" i="22" s="1"/>
  <c r="J13" i="22"/>
  <c r="J15" i="22" s="1"/>
  <c r="J23" i="22" s="1"/>
  <c r="J13" i="24"/>
  <c r="J15" i="24" s="1"/>
  <c r="J23" i="24" s="1"/>
  <c r="J18" i="23"/>
  <c r="J125" i="22"/>
  <c r="J127" i="22" s="1"/>
  <c r="J130" i="22" s="1"/>
  <c r="J131" i="22" s="1"/>
  <c r="J13" i="21"/>
  <c r="J15" i="21" s="1"/>
  <c r="J23" i="21" s="1"/>
  <c r="J24" i="21" s="1"/>
  <c r="J13" i="23"/>
  <c r="J15" i="23" s="1"/>
  <c r="J23" i="23" s="1"/>
  <c r="J70" i="16"/>
  <c r="J61" i="16"/>
  <c r="J238" i="12"/>
  <c r="J240" i="12" s="1"/>
  <c r="J243" i="12" s="1"/>
  <c r="J244" i="12" s="1"/>
  <c r="J125" i="12"/>
  <c r="J127" i="12" s="1"/>
  <c r="J130" i="12" s="1"/>
  <c r="J125" i="23"/>
  <c r="J127" i="23" s="1"/>
  <c r="J130" i="23" s="1"/>
  <c r="J18" i="12"/>
  <c r="J18" i="22"/>
  <c r="J125" i="24"/>
  <c r="J127" i="24" s="1"/>
  <c r="J130" i="24" s="1"/>
  <c r="O100" i="7"/>
  <c r="P100" i="7"/>
  <c r="Q100" i="7"/>
  <c r="J197" i="12"/>
  <c r="J195" i="12"/>
  <c r="J196" i="12"/>
  <c r="M101" i="7"/>
  <c r="E253" i="23"/>
  <c r="E253" i="12"/>
  <c r="E253" i="22"/>
  <c r="E253" i="24"/>
  <c r="E253" i="21"/>
  <c r="J147" i="21"/>
  <c r="J142" i="21"/>
  <c r="J135" i="21"/>
  <c r="J68" i="12"/>
  <c r="J73" i="12"/>
  <c r="J91" i="12"/>
  <c r="R214" i="21"/>
  <c r="R290" i="21"/>
  <c r="J247" i="22"/>
  <c r="J263" i="22"/>
  <c r="J110" i="16"/>
  <c r="N110" i="16"/>
  <c r="G285" i="22"/>
  <c r="G283" i="22"/>
  <c r="G293" i="22" s="1"/>
  <c r="G284" i="22"/>
  <c r="G299" i="22" s="1"/>
  <c r="G158" i="22"/>
  <c r="G195" i="22"/>
  <c r="G200" i="22" s="1"/>
  <c r="G194" i="22"/>
  <c r="G207" i="22" s="1"/>
  <c r="G192" i="22"/>
  <c r="G199" i="22" s="1"/>
  <c r="G196" i="22"/>
  <c r="G204" i="22" s="1"/>
  <c r="G275" i="22"/>
  <c r="G281" i="22" s="1"/>
  <c r="G193" i="22"/>
  <c r="G203" i="22" s="1"/>
  <c r="G197" i="22"/>
  <c r="G208" i="22" s="1"/>
  <c r="K110" i="16"/>
  <c r="O110" i="16"/>
  <c r="M100" i="7"/>
  <c r="J290" i="12"/>
  <c r="L110" i="16"/>
  <c r="P110" i="16"/>
  <c r="N100" i="7"/>
  <c r="J88" i="16"/>
  <c r="K88" i="16"/>
  <c r="Q110" i="16"/>
  <c r="M88" i="16"/>
  <c r="N101" i="7"/>
  <c r="G253" i="12"/>
  <c r="G253" i="23"/>
  <c r="G253" i="22"/>
  <c r="G253" i="21"/>
  <c r="G253" i="24"/>
  <c r="R214" i="12"/>
  <c r="O101" i="7"/>
  <c r="K253" i="24"/>
  <c r="K253" i="12"/>
  <c r="K253" i="21"/>
  <c r="K253" i="23"/>
  <c r="K253" i="22"/>
  <c r="J253" i="23"/>
  <c r="J253" i="12"/>
  <c r="J253" i="21"/>
  <c r="J253" i="22"/>
  <c r="J27" i="23"/>
  <c r="J22" i="23"/>
  <c r="J134" i="12"/>
  <c r="J129" i="12"/>
  <c r="J146" i="12"/>
  <c r="L253" i="12"/>
  <c r="L253" i="21"/>
  <c r="L253" i="23"/>
  <c r="L253" i="22"/>
  <c r="R253" i="24"/>
  <c r="R253" i="21"/>
  <c r="R253" i="22"/>
  <c r="R253" i="23"/>
  <c r="J146" i="23"/>
  <c r="J129" i="23"/>
  <c r="J134" i="23"/>
  <c r="N88" i="16"/>
  <c r="J263" i="21"/>
  <c r="J242" i="21"/>
  <c r="J247" i="21"/>
  <c r="G186" i="24"/>
  <c r="R110" i="16"/>
  <c r="R115" i="16" s="1"/>
  <c r="E179" i="23"/>
  <c r="E179" i="24"/>
  <c r="E179" i="12"/>
  <c r="E179" i="22"/>
  <c r="E179" i="21"/>
  <c r="Q253" i="24"/>
  <c r="Q253" i="21"/>
  <c r="Q253" i="23"/>
  <c r="Q253" i="22"/>
  <c r="Q253" i="12"/>
  <c r="F179" i="24"/>
  <c r="F179" i="22"/>
  <c r="F179" i="12"/>
  <c r="F179" i="21"/>
  <c r="M253" i="22"/>
  <c r="M253" i="12"/>
  <c r="M253" i="21"/>
  <c r="M253" i="23"/>
  <c r="M253" i="24"/>
  <c r="N253" i="24"/>
  <c r="N253" i="12"/>
  <c r="N253" i="21"/>
  <c r="N253" i="23"/>
  <c r="N253" i="22"/>
  <c r="J73" i="23"/>
  <c r="J68" i="23"/>
  <c r="J91" i="23"/>
  <c r="J290" i="23"/>
  <c r="J214" i="23"/>
  <c r="P88" i="16"/>
  <c r="K214" i="22"/>
  <c r="K300" i="23"/>
  <c r="K223" i="23"/>
  <c r="K218" i="23"/>
  <c r="J290" i="24"/>
  <c r="J190" i="24"/>
  <c r="J172" i="24"/>
  <c r="J174" i="24" s="1"/>
  <c r="J176" i="24" s="1"/>
  <c r="J178" i="24" s="1"/>
  <c r="J190" i="23"/>
  <c r="J282" i="24"/>
  <c r="J282" i="23"/>
  <c r="J172" i="21"/>
  <c r="J78" i="12"/>
  <c r="J190" i="22"/>
  <c r="J282" i="12"/>
  <c r="J172" i="12"/>
  <c r="J174" i="12" s="1"/>
  <c r="J172" i="23"/>
  <c r="J174" i="23" s="1"/>
  <c r="J282" i="22"/>
  <c r="J78" i="22"/>
  <c r="G161" i="21"/>
  <c r="G189" i="21"/>
  <c r="J134" i="16"/>
  <c r="J125" i="16"/>
  <c r="J5" i="9"/>
  <c r="J6" i="23"/>
  <c r="J6" i="21"/>
  <c r="J6" i="16"/>
  <c r="J197" i="21"/>
  <c r="K11" i="8"/>
  <c r="J62" i="16"/>
  <c r="J247" i="12"/>
  <c r="J263" i="12"/>
  <c r="O253" i="22"/>
  <c r="O253" i="23"/>
  <c r="O253" i="21"/>
  <c r="O253" i="24"/>
  <c r="O253" i="12"/>
  <c r="P253" i="24"/>
  <c r="P253" i="12"/>
  <c r="J68" i="24"/>
  <c r="J73" i="24"/>
  <c r="R214" i="24"/>
  <c r="R290" i="24"/>
  <c r="G161" i="22"/>
  <c r="G116" i="22"/>
  <c r="G195" i="23"/>
  <c r="G200" i="23" s="1"/>
  <c r="G158" i="23"/>
  <c r="G197" i="23"/>
  <c r="G208" i="23" s="1"/>
  <c r="G283" i="23"/>
  <c r="G293" i="23" s="1"/>
  <c r="G285" i="23"/>
  <c r="G193" i="23"/>
  <c r="G203" i="23" s="1"/>
  <c r="J173" i="23"/>
  <c r="J175" i="23" s="1"/>
  <c r="J79" i="12"/>
  <c r="J173" i="22"/>
  <c r="J175" i="22" s="1"/>
  <c r="J176" i="22" s="1"/>
  <c r="J178" i="22" s="1"/>
  <c r="J191" i="22"/>
  <c r="L290" i="21"/>
  <c r="L214" i="21"/>
  <c r="G196" i="12"/>
  <c r="G204" i="12" s="1"/>
  <c r="G197" i="12"/>
  <c r="G208" i="12" s="1"/>
  <c r="G283" i="12"/>
  <c r="G293" i="12" s="1"/>
  <c r="G192" i="12"/>
  <c r="G199" i="12" s="1"/>
  <c r="G194" i="12"/>
  <c r="G207" i="12" s="1"/>
  <c r="G285" i="12"/>
  <c r="G284" i="24"/>
  <c r="G299" i="24" s="1"/>
  <c r="G192" i="24"/>
  <c r="G199" i="24" s="1"/>
  <c r="G194" i="24"/>
  <c r="G207" i="24" s="1"/>
  <c r="G195" i="24"/>
  <c r="G200" i="24" s="1"/>
  <c r="G275" i="24"/>
  <c r="G281" i="24" s="1"/>
  <c r="K214" i="12"/>
  <c r="K290" i="24"/>
  <c r="K214" i="24"/>
  <c r="G179" i="24"/>
  <c r="G179" i="23"/>
  <c r="G116" i="23"/>
  <c r="L214" i="23"/>
  <c r="J22" i="24"/>
  <c r="J27" i="24"/>
  <c r="J290" i="21"/>
  <c r="J214" i="21"/>
  <c r="G179" i="22"/>
  <c r="R25" i="16" l="1"/>
  <c r="R66" i="16" s="1"/>
  <c r="J24" i="22"/>
  <c r="N45" i="24"/>
  <c r="J176" i="12"/>
  <c r="J178" i="12" s="1"/>
  <c r="N252" i="22"/>
  <c r="J79" i="21"/>
  <c r="K223" i="22"/>
  <c r="K294" i="22"/>
  <c r="K300" i="22"/>
  <c r="N252" i="21"/>
  <c r="M89" i="16"/>
  <c r="M130" i="16" s="1"/>
  <c r="G186" i="12"/>
  <c r="J192" i="12"/>
  <c r="J193" i="12"/>
  <c r="J203" i="12" s="1"/>
  <c r="K223" i="21"/>
  <c r="K294" i="21"/>
  <c r="J192" i="21"/>
  <c r="J199" i="21" s="1"/>
  <c r="J201" i="21" s="1"/>
  <c r="K300" i="21"/>
  <c r="J85" i="8"/>
  <c r="J86" i="8" s="1"/>
  <c r="J4" i="20" s="1"/>
  <c r="J194" i="21"/>
  <c r="J207" i="21" s="1"/>
  <c r="R252" i="24"/>
  <c r="R252" i="12"/>
  <c r="R252" i="23"/>
  <c r="R218" i="12"/>
  <c r="J196" i="24"/>
  <c r="J204" i="24" s="1"/>
  <c r="K223" i="12"/>
  <c r="O45" i="24"/>
  <c r="N48" i="16"/>
  <c r="N13" i="24" s="1"/>
  <c r="J197" i="23"/>
  <c r="J208" i="23" s="1"/>
  <c r="M252" i="12"/>
  <c r="J195" i="23"/>
  <c r="J200" i="23" s="1"/>
  <c r="K300" i="12"/>
  <c r="R223" i="12"/>
  <c r="N25" i="16"/>
  <c r="N66" i="16" s="1"/>
  <c r="J195" i="24"/>
  <c r="J200" i="24" s="1"/>
  <c r="K218" i="12"/>
  <c r="R294" i="12"/>
  <c r="O97" i="24"/>
  <c r="O268" i="24"/>
  <c r="N97" i="24"/>
  <c r="R294" i="22"/>
  <c r="N151" i="24"/>
  <c r="M97" i="24"/>
  <c r="M28" i="16"/>
  <c r="J152" i="24"/>
  <c r="J244" i="24"/>
  <c r="J248" i="24" s="1"/>
  <c r="J249" i="24" s="1"/>
  <c r="R51" i="16"/>
  <c r="J58" i="8"/>
  <c r="R223" i="22"/>
  <c r="R218" i="22"/>
  <c r="R89" i="16"/>
  <c r="R130" i="16" s="1"/>
  <c r="M45" i="24"/>
  <c r="Q45" i="23"/>
  <c r="L25" i="16"/>
  <c r="L66" i="16" s="1"/>
  <c r="J196" i="21"/>
  <c r="J204" i="21" s="1"/>
  <c r="Q97" i="23"/>
  <c r="L223" i="24"/>
  <c r="M268" i="24"/>
  <c r="Q151" i="23"/>
  <c r="L218" i="24"/>
  <c r="L300" i="24"/>
  <c r="J46" i="21"/>
  <c r="J46" i="22"/>
  <c r="O47" i="16"/>
  <c r="O78" i="12" s="1"/>
  <c r="J244" i="21"/>
  <c r="J264" i="21" s="1"/>
  <c r="K252" i="23"/>
  <c r="N289" i="12"/>
  <c r="N290" i="12" s="1"/>
  <c r="M289" i="12"/>
  <c r="M290" i="12" s="1"/>
  <c r="J98" i="22"/>
  <c r="P48" i="16"/>
  <c r="P18" i="22" s="1"/>
  <c r="R252" i="21"/>
  <c r="J152" i="23"/>
  <c r="J51" i="16"/>
  <c r="J53" i="16" s="1"/>
  <c r="J56" i="16" s="1"/>
  <c r="O48" i="16"/>
  <c r="O13" i="23" s="1"/>
  <c r="J98" i="21"/>
  <c r="K252" i="22"/>
  <c r="F254" i="23"/>
  <c r="F255" i="23" s="1"/>
  <c r="K51" i="16"/>
  <c r="K252" i="12"/>
  <c r="J176" i="23"/>
  <c r="J178" i="23" s="1"/>
  <c r="J46" i="12"/>
  <c r="J46" i="24"/>
  <c r="L223" i="22"/>
  <c r="J98" i="24"/>
  <c r="O252" i="22"/>
  <c r="O252" i="12"/>
  <c r="O252" i="23"/>
  <c r="L300" i="22"/>
  <c r="J252" i="12"/>
  <c r="F254" i="12" s="1"/>
  <c r="F255" i="12" s="1"/>
  <c r="J152" i="22"/>
  <c r="J152" i="12"/>
  <c r="J46" i="23"/>
  <c r="J252" i="24"/>
  <c r="F254" i="24" s="1"/>
  <c r="F255" i="24" s="1"/>
  <c r="J152" i="21"/>
  <c r="J252" i="22"/>
  <c r="F254" i="22" s="1"/>
  <c r="F255" i="22" s="1"/>
  <c r="J269" i="21"/>
  <c r="L218" i="12"/>
  <c r="J283" i="21"/>
  <c r="J269" i="24"/>
  <c r="K48" i="16"/>
  <c r="K238" i="24" s="1"/>
  <c r="J252" i="21"/>
  <c r="F254" i="21" s="1"/>
  <c r="F255" i="21" s="1"/>
  <c r="J136" i="21"/>
  <c r="J143" i="21" s="1"/>
  <c r="J98" i="12"/>
  <c r="K252" i="24"/>
  <c r="J269" i="12"/>
  <c r="L218" i="22"/>
  <c r="J98" i="23"/>
  <c r="J24" i="23"/>
  <c r="J35" i="23" s="1"/>
  <c r="L48" i="16"/>
  <c r="L238" i="24" s="1"/>
  <c r="O252" i="21"/>
  <c r="O51" i="16"/>
  <c r="K47" i="16"/>
  <c r="K282" i="24" s="1"/>
  <c r="J269" i="22"/>
  <c r="N51" i="16"/>
  <c r="J284" i="21"/>
  <c r="J299" i="21" s="1"/>
  <c r="Q289" i="21"/>
  <c r="Q214" i="21" s="1"/>
  <c r="R223" i="23"/>
  <c r="R294" i="23"/>
  <c r="K28" i="16"/>
  <c r="K25" i="16"/>
  <c r="K66" i="16" s="1"/>
  <c r="J28" i="16"/>
  <c r="J30" i="16" s="1"/>
  <c r="J55" i="16" s="1"/>
  <c r="P268" i="23"/>
  <c r="P51" i="16"/>
  <c r="G186" i="21"/>
  <c r="G160" i="21"/>
  <c r="R300" i="23"/>
  <c r="M252" i="22"/>
  <c r="Q252" i="21"/>
  <c r="P28" i="16"/>
  <c r="Q25" i="16"/>
  <c r="Q66" i="16" s="1"/>
  <c r="P89" i="16"/>
  <c r="P130" i="16" s="1"/>
  <c r="Q48" i="16"/>
  <c r="Q61" i="16" s="1"/>
  <c r="L252" i="12"/>
  <c r="P252" i="24"/>
  <c r="Q47" i="16"/>
  <c r="Q282" i="23" s="1"/>
  <c r="Q252" i="24"/>
  <c r="P252" i="12"/>
  <c r="L252" i="21"/>
  <c r="L47" i="16"/>
  <c r="L282" i="22" s="1"/>
  <c r="Q252" i="22"/>
  <c r="P252" i="22"/>
  <c r="L252" i="22"/>
  <c r="R48" i="16"/>
  <c r="R238" i="23" s="1"/>
  <c r="J131" i="24"/>
  <c r="J147" i="24" s="1"/>
  <c r="Q252" i="23"/>
  <c r="L294" i="23"/>
  <c r="L300" i="23"/>
  <c r="L223" i="23"/>
  <c r="L300" i="12"/>
  <c r="L294" i="12"/>
  <c r="M252" i="21"/>
  <c r="L252" i="23"/>
  <c r="R47" i="16"/>
  <c r="R190" i="21" s="1"/>
  <c r="L28" i="16"/>
  <c r="M25" i="16"/>
  <c r="M66" i="16" s="1"/>
  <c r="P47" i="16"/>
  <c r="P282" i="24" s="1"/>
  <c r="P151" i="23"/>
  <c r="P252" i="21"/>
  <c r="P45" i="23"/>
  <c r="J131" i="23"/>
  <c r="J147" i="23" s="1"/>
  <c r="N252" i="12"/>
  <c r="N252" i="23"/>
  <c r="N47" i="16"/>
  <c r="N282" i="24" s="1"/>
  <c r="M252" i="24"/>
  <c r="R218" i="23"/>
  <c r="M48" i="16"/>
  <c r="M18" i="23" s="1"/>
  <c r="M51" i="16"/>
  <c r="M47" i="16"/>
  <c r="M282" i="21" s="1"/>
  <c r="Q51" i="16"/>
  <c r="L252" i="24"/>
  <c r="J131" i="12"/>
  <c r="J142" i="12" s="1"/>
  <c r="L51" i="16"/>
  <c r="J40" i="22"/>
  <c r="J35" i="22"/>
  <c r="J28" i="22"/>
  <c r="J29" i="22" s="1"/>
  <c r="J264" i="22"/>
  <c r="J259" i="22"/>
  <c r="J248" i="22"/>
  <c r="J249" i="22" s="1"/>
  <c r="P213" i="23"/>
  <c r="P289" i="23"/>
  <c r="Q213" i="24"/>
  <c r="Q289" i="24"/>
  <c r="Q246" i="24"/>
  <c r="Q72" i="24"/>
  <c r="Q133" i="24"/>
  <c r="Q26" i="24"/>
  <c r="O268" i="22"/>
  <c r="O151" i="22"/>
  <c r="O97" i="22"/>
  <c r="O45" i="22"/>
  <c r="O289" i="24"/>
  <c r="O213" i="24"/>
  <c r="J193" i="23"/>
  <c r="J194" i="23"/>
  <c r="J192" i="23"/>
  <c r="N72" i="22"/>
  <c r="N246" i="22"/>
  <c r="N26" i="22"/>
  <c r="N133" i="22"/>
  <c r="Q26" i="22"/>
  <c r="Q246" i="22"/>
  <c r="Q72" i="22"/>
  <c r="Q133" i="22"/>
  <c r="F138" i="12"/>
  <c r="F77" i="12"/>
  <c r="F31" i="12"/>
  <c r="J195" i="22"/>
  <c r="J196" i="22"/>
  <c r="J197" i="22"/>
  <c r="Q111" i="16"/>
  <c r="P115" i="16"/>
  <c r="Q112" i="16"/>
  <c r="M97" i="12"/>
  <c r="M268" i="12"/>
  <c r="M45" i="12"/>
  <c r="M151" i="12"/>
  <c r="J23" i="8"/>
  <c r="J2" i="7"/>
  <c r="J26" i="8"/>
  <c r="J192" i="24"/>
  <c r="J193" i="24"/>
  <c r="J194" i="24"/>
  <c r="M111" i="16"/>
  <c r="L115" i="16"/>
  <c r="M112" i="16"/>
  <c r="O133" i="22"/>
  <c r="O72" i="22"/>
  <c r="O26" i="22"/>
  <c r="O246" i="22"/>
  <c r="N213" i="22"/>
  <c r="N289" i="22"/>
  <c r="J300" i="12"/>
  <c r="J223" i="12"/>
  <c r="J218" i="12"/>
  <c r="J294" i="12"/>
  <c r="F31" i="22"/>
  <c r="F77" i="22"/>
  <c r="F138" i="22"/>
  <c r="J259" i="12"/>
  <c r="J264" i="12"/>
  <c r="J248" i="12"/>
  <c r="J249" i="12" s="1"/>
  <c r="N92" i="16"/>
  <c r="O89" i="16"/>
  <c r="O130" i="16" s="1"/>
  <c r="P45" i="12"/>
  <c r="P151" i="12"/>
  <c r="P97" i="12"/>
  <c r="P268" i="12"/>
  <c r="K218" i="24"/>
  <c r="K223" i="24"/>
  <c r="K300" i="24"/>
  <c r="K294" i="24"/>
  <c r="O289" i="22"/>
  <c r="O213" i="22"/>
  <c r="O213" i="21"/>
  <c r="O289" i="21"/>
  <c r="M133" i="22"/>
  <c r="M246" i="22"/>
  <c r="M26" i="22"/>
  <c r="M72" i="22"/>
  <c r="O213" i="12"/>
  <c r="O289" i="12"/>
  <c r="Q213" i="12"/>
  <c r="Q289" i="12"/>
  <c r="P289" i="12"/>
  <c r="P213" i="12"/>
  <c r="O26" i="12"/>
  <c r="O246" i="12"/>
  <c r="O133" i="12"/>
  <c r="O72" i="12"/>
  <c r="G160" i="23"/>
  <c r="G186" i="23"/>
  <c r="L111" i="16"/>
  <c r="K115" i="16"/>
  <c r="L112" i="16"/>
  <c r="Q289" i="22"/>
  <c r="Q213" i="22"/>
  <c r="Q45" i="21"/>
  <c r="Q97" i="21"/>
  <c r="Q268" i="21"/>
  <c r="Q151" i="21"/>
  <c r="M213" i="23"/>
  <c r="M289" i="23"/>
  <c r="N289" i="21"/>
  <c r="N213" i="21"/>
  <c r="F77" i="23"/>
  <c r="F138" i="23"/>
  <c r="F31" i="23"/>
  <c r="P26" i="23"/>
  <c r="P246" i="23"/>
  <c r="P72" i="23"/>
  <c r="P133" i="23"/>
  <c r="O97" i="12"/>
  <c r="O45" i="12"/>
  <c r="O268" i="12"/>
  <c r="O151" i="12"/>
  <c r="Q133" i="23"/>
  <c r="Q246" i="23"/>
  <c r="Q26" i="23"/>
  <c r="Q72" i="23"/>
  <c r="M289" i="22"/>
  <c r="M213" i="22"/>
  <c r="N26" i="23"/>
  <c r="N72" i="23"/>
  <c r="N246" i="23"/>
  <c r="N133" i="23"/>
  <c r="Q213" i="23"/>
  <c r="Q289" i="23"/>
  <c r="P289" i="21"/>
  <c r="P213" i="21"/>
  <c r="J203" i="21"/>
  <c r="N72" i="24"/>
  <c r="N246" i="24"/>
  <c r="N133" i="24"/>
  <c r="N26" i="24"/>
  <c r="N289" i="24"/>
  <c r="N213" i="24"/>
  <c r="N72" i="21"/>
  <c r="N133" i="21"/>
  <c r="N246" i="21"/>
  <c r="N26" i="21"/>
  <c r="J208" i="21"/>
  <c r="J199" i="12"/>
  <c r="J35" i="12"/>
  <c r="J28" i="12"/>
  <c r="J29" i="12" s="1"/>
  <c r="J40" i="12"/>
  <c r="J204" i="12"/>
  <c r="N97" i="23"/>
  <c r="N151" i="23"/>
  <c r="N45" i="23"/>
  <c r="N268" i="23"/>
  <c r="J300" i="21"/>
  <c r="J294" i="21"/>
  <c r="J223" i="21"/>
  <c r="J218" i="21"/>
  <c r="J78" i="21"/>
  <c r="J174" i="21"/>
  <c r="J176" i="21" s="1"/>
  <c r="J178" i="21" s="1"/>
  <c r="J200" i="12"/>
  <c r="N97" i="22"/>
  <c r="N268" i="22"/>
  <c r="N151" i="22"/>
  <c r="N45" i="22"/>
  <c r="P26" i="12"/>
  <c r="P246" i="12"/>
  <c r="P133" i="12"/>
  <c r="P72" i="12"/>
  <c r="M133" i="21"/>
  <c r="M72" i="21"/>
  <c r="M246" i="21"/>
  <c r="M26" i="21"/>
  <c r="J223" i="22"/>
  <c r="J294" i="22"/>
  <c r="J300" i="22"/>
  <c r="J218" i="22"/>
  <c r="J39" i="24"/>
  <c r="J284" i="23"/>
  <c r="J283" i="23"/>
  <c r="J285" i="23"/>
  <c r="J207" i="12"/>
  <c r="J208" i="12"/>
  <c r="P72" i="22"/>
  <c r="P26" i="22"/>
  <c r="P246" i="22"/>
  <c r="P133" i="22"/>
  <c r="O151" i="23"/>
  <c r="O45" i="23"/>
  <c r="O97" i="23"/>
  <c r="O268" i="23"/>
  <c r="J24" i="24"/>
  <c r="J285" i="24"/>
  <c r="J283" i="24"/>
  <c r="J284" i="24"/>
  <c r="J92" i="16"/>
  <c r="J94" i="16" s="1"/>
  <c r="J119" i="16" s="1"/>
  <c r="K89" i="16"/>
  <c r="K130" i="16" s="1"/>
  <c r="P268" i="21"/>
  <c r="P151" i="21"/>
  <c r="P45" i="21"/>
  <c r="P97" i="21"/>
  <c r="J264" i="23"/>
  <c r="J248" i="23"/>
  <c r="J249" i="23" s="1"/>
  <c r="J259" i="23"/>
  <c r="L300" i="21"/>
  <c r="L218" i="21"/>
  <c r="L294" i="21"/>
  <c r="L223" i="21"/>
  <c r="P92" i="16"/>
  <c r="Q89" i="16"/>
  <c r="Q130" i="16" s="1"/>
  <c r="M289" i="24"/>
  <c r="M213" i="24"/>
  <c r="O72" i="21"/>
  <c r="O133" i="21"/>
  <c r="O246" i="21"/>
  <c r="O26" i="21"/>
  <c r="P97" i="22"/>
  <c r="P268" i="22"/>
  <c r="P45" i="22"/>
  <c r="P151" i="22"/>
  <c r="N268" i="21"/>
  <c r="N97" i="21"/>
  <c r="N151" i="21"/>
  <c r="N45" i="21"/>
  <c r="O111" i="16"/>
  <c r="N115" i="16"/>
  <c r="O112" i="16"/>
  <c r="Q72" i="21"/>
  <c r="Q133" i="21"/>
  <c r="Q246" i="21"/>
  <c r="Q26" i="21"/>
  <c r="M289" i="21"/>
  <c r="M213" i="21"/>
  <c r="O133" i="23"/>
  <c r="O72" i="23"/>
  <c r="O246" i="23"/>
  <c r="O26" i="23"/>
  <c r="K111" i="16"/>
  <c r="J115" i="16"/>
  <c r="J117" i="16" s="1"/>
  <c r="J120" i="16" s="1"/>
  <c r="K112" i="16"/>
  <c r="J300" i="23"/>
  <c r="J218" i="23"/>
  <c r="J223" i="23"/>
  <c r="J294" i="23"/>
  <c r="M133" i="12"/>
  <c r="M26" i="12"/>
  <c r="M246" i="12"/>
  <c r="M72" i="12"/>
  <c r="P72" i="21"/>
  <c r="P133" i="21"/>
  <c r="P246" i="21"/>
  <c r="P26" i="21"/>
  <c r="J39" i="23"/>
  <c r="M97" i="23"/>
  <c r="M45" i="23"/>
  <c r="M151" i="23"/>
  <c r="M268" i="23"/>
  <c r="O97" i="21"/>
  <c r="O268" i="21"/>
  <c r="O45" i="21"/>
  <c r="O151" i="21"/>
  <c r="J300" i="24"/>
  <c r="J218" i="24"/>
  <c r="J294" i="24"/>
  <c r="J223" i="24"/>
  <c r="F138" i="21"/>
  <c r="F77" i="21"/>
  <c r="F31" i="21"/>
  <c r="P112" i="16"/>
  <c r="P111" i="16"/>
  <c r="O115" i="16"/>
  <c r="F138" i="24"/>
  <c r="F83" i="24"/>
  <c r="F31" i="24"/>
  <c r="J293" i="21"/>
  <c r="Q151" i="12"/>
  <c r="Q45" i="12"/>
  <c r="Q268" i="12"/>
  <c r="Q97" i="12"/>
  <c r="O28" i="16"/>
  <c r="P25" i="16"/>
  <c r="P66" i="16" s="1"/>
  <c r="O25" i="16"/>
  <c r="O66" i="16" s="1"/>
  <c r="P213" i="22"/>
  <c r="P289" i="22"/>
  <c r="R300" i="21"/>
  <c r="R294" i="21"/>
  <c r="R223" i="21"/>
  <c r="R218" i="21"/>
  <c r="N112" i="16"/>
  <c r="N111" i="16"/>
  <c r="M115" i="16"/>
  <c r="O246" i="24"/>
  <c r="O72" i="24"/>
  <c r="O133" i="24"/>
  <c r="O26" i="24"/>
  <c r="P289" i="24"/>
  <c r="P213" i="24"/>
  <c r="P133" i="24"/>
  <c r="P246" i="24"/>
  <c r="P26" i="24"/>
  <c r="P72" i="24"/>
  <c r="Q26" i="12"/>
  <c r="Q246" i="12"/>
  <c r="Q133" i="12"/>
  <c r="Q72" i="12"/>
  <c r="R294" i="24"/>
  <c r="R223" i="24"/>
  <c r="R300" i="24"/>
  <c r="R218" i="24"/>
  <c r="J284" i="22"/>
  <c r="J283" i="22"/>
  <c r="J285" i="22"/>
  <c r="M45" i="22"/>
  <c r="M268" i="22"/>
  <c r="M151" i="22"/>
  <c r="M97" i="22"/>
  <c r="N97" i="12"/>
  <c r="N268" i="12"/>
  <c r="N45" i="12"/>
  <c r="N151" i="12"/>
  <c r="P18" i="23"/>
  <c r="M246" i="24"/>
  <c r="M133" i="24"/>
  <c r="M26" i="24"/>
  <c r="M72" i="24"/>
  <c r="P97" i="24"/>
  <c r="P45" i="24"/>
  <c r="P151" i="24"/>
  <c r="P268" i="24"/>
  <c r="N89" i="16"/>
  <c r="N130" i="16" s="1"/>
  <c r="M92" i="16"/>
  <c r="K5" i="9"/>
  <c r="K6" i="20"/>
  <c r="K6" i="12"/>
  <c r="K6" i="21"/>
  <c r="L11" i="8"/>
  <c r="K6" i="24"/>
  <c r="K6" i="16"/>
  <c r="K6" i="22"/>
  <c r="K6" i="8"/>
  <c r="K6" i="23"/>
  <c r="K14" i="8"/>
  <c r="K15" i="8" s="1"/>
  <c r="K6" i="7"/>
  <c r="J283" i="12"/>
  <c r="J285" i="12"/>
  <c r="J284" i="12"/>
  <c r="R112" i="16"/>
  <c r="Q115" i="16"/>
  <c r="R111" i="16"/>
  <c r="J40" i="21"/>
  <c r="J35" i="21"/>
  <c r="J28" i="21"/>
  <c r="J29" i="21" s="1"/>
  <c r="N289" i="23"/>
  <c r="N213" i="23"/>
  <c r="Q268" i="22"/>
  <c r="Q45" i="22"/>
  <c r="Q97" i="22"/>
  <c r="Q151" i="22"/>
  <c r="M268" i="21"/>
  <c r="M97" i="21"/>
  <c r="M45" i="21"/>
  <c r="M151" i="21"/>
  <c r="J192" i="22"/>
  <c r="J194" i="22"/>
  <c r="J193" i="22"/>
  <c r="L89" i="16"/>
  <c r="L130" i="16" s="1"/>
  <c r="K92" i="16"/>
  <c r="G186" i="22"/>
  <c r="G160" i="22"/>
  <c r="M72" i="23"/>
  <c r="M246" i="23"/>
  <c r="M133" i="23"/>
  <c r="M26" i="23"/>
  <c r="J135" i="22"/>
  <c r="J136" i="22" s="1"/>
  <c r="J147" i="22"/>
  <c r="J142" i="22"/>
  <c r="O213" i="23"/>
  <c r="O289" i="23"/>
  <c r="N72" i="12"/>
  <c r="N26" i="12"/>
  <c r="N246" i="12"/>
  <c r="N133" i="12"/>
  <c r="Q97" i="24"/>
  <c r="Q45" i="24"/>
  <c r="Q268" i="24"/>
  <c r="Q151" i="24"/>
  <c r="O172" i="21" l="1"/>
  <c r="R13" i="21"/>
  <c r="O282" i="24"/>
  <c r="R125" i="12"/>
  <c r="O238" i="21"/>
  <c r="O13" i="12"/>
  <c r="P282" i="23"/>
  <c r="J4" i="16"/>
  <c r="P13" i="12"/>
  <c r="P238" i="24"/>
  <c r="M214" i="12"/>
  <c r="J5" i="7"/>
  <c r="J4" i="24"/>
  <c r="J4" i="12"/>
  <c r="J4" i="23"/>
  <c r="P238" i="22"/>
  <c r="P238" i="23"/>
  <c r="P125" i="12"/>
  <c r="J4" i="8"/>
  <c r="O18" i="22"/>
  <c r="O13" i="21"/>
  <c r="N13" i="23"/>
  <c r="O13" i="24"/>
  <c r="N238" i="21"/>
  <c r="O125" i="24"/>
  <c r="P13" i="21"/>
  <c r="N61" i="16"/>
  <c r="O13" i="22"/>
  <c r="P125" i="23"/>
  <c r="N125" i="21"/>
  <c r="P172" i="23"/>
  <c r="N13" i="21"/>
  <c r="P190" i="24"/>
  <c r="N238" i="23"/>
  <c r="N125" i="24"/>
  <c r="N18" i="22"/>
  <c r="N125" i="22"/>
  <c r="N13" i="22"/>
  <c r="J4" i="9"/>
  <c r="J259" i="24"/>
  <c r="N70" i="16"/>
  <c r="J4" i="21"/>
  <c r="J264" i="24"/>
  <c r="N18" i="21"/>
  <c r="J4" i="22"/>
  <c r="N238" i="12"/>
  <c r="N125" i="12"/>
  <c r="P238" i="21"/>
  <c r="N18" i="12"/>
  <c r="P18" i="21"/>
  <c r="J142" i="23"/>
  <c r="J28" i="23"/>
  <c r="J29" i="23" s="1"/>
  <c r="N13" i="12"/>
  <c r="P238" i="12"/>
  <c r="O172" i="22"/>
  <c r="N125" i="23"/>
  <c r="P13" i="22"/>
  <c r="J209" i="12"/>
  <c r="O282" i="23"/>
  <c r="N18" i="24"/>
  <c r="O61" i="16"/>
  <c r="J40" i="23"/>
  <c r="O78" i="23"/>
  <c r="O190" i="22"/>
  <c r="O190" i="12"/>
  <c r="L18" i="22"/>
  <c r="O172" i="24"/>
  <c r="L13" i="24"/>
  <c r="R18" i="21"/>
  <c r="L18" i="21"/>
  <c r="J142" i="24"/>
  <c r="R61" i="16"/>
  <c r="O282" i="21"/>
  <c r="L13" i="12"/>
  <c r="O172" i="23"/>
  <c r="R13" i="24"/>
  <c r="J259" i="21"/>
  <c r="R13" i="12"/>
  <c r="R18" i="23"/>
  <c r="O190" i="21"/>
  <c r="N190" i="22"/>
  <c r="N238" i="24"/>
  <c r="O282" i="22"/>
  <c r="N172" i="24"/>
  <c r="N18" i="23"/>
  <c r="O190" i="24"/>
  <c r="O78" i="22"/>
  <c r="O190" i="23"/>
  <c r="L18" i="23"/>
  <c r="L125" i="24"/>
  <c r="R238" i="12"/>
  <c r="K238" i="22"/>
  <c r="L125" i="12"/>
  <c r="J248" i="21"/>
  <c r="J249" i="21" s="1"/>
  <c r="J135" i="24"/>
  <c r="J136" i="24" s="1"/>
  <c r="R125" i="21"/>
  <c r="N282" i="22"/>
  <c r="L18" i="12"/>
  <c r="O172" i="12"/>
  <c r="N190" i="12"/>
  <c r="O282" i="12"/>
  <c r="N172" i="22"/>
  <c r="N238" i="22"/>
  <c r="P13" i="24"/>
  <c r="Q18" i="21"/>
  <c r="R238" i="21"/>
  <c r="P125" i="22"/>
  <c r="Q13" i="23"/>
  <c r="R18" i="22"/>
  <c r="O238" i="22"/>
  <c r="P172" i="12"/>
  <c r="P282" i="12"/>
  <c r="P172" i="21"/>
  <c r="P78" i="21" s="1"/>
  <c r="L282" i="21"/>
  <c r="P190" i="21"/>
  <c r="L172" i="21"/>
  <c r="L78" i="22"/>
  <c r="P190" i="12"/>
  <c r="P125" i="24"/>
  <c r="J156" i="21"/>
  <c r="M190" i="21"/>
  <c r="L172" i="12"/>
  <c r="O238" i="12"/>
  <c r="P172" i="22"/>
  <c r="P18" i="24"/>
  <c r="J184" i="21"/>
  <c r="M13" i="24"/>
  <c r="M190" i="22"/>
  <c r="L172" i="23"/>
  <c r="O125" i="22"/>
  <c r="P190" i="22"/>
  <c r="P61" i="16"/>
  <c r="K172" i="21"/>
  <c r="K78" i="21" s="1"/>
  <c r="N214" i="12"/>
  <c r="M190" i="24"/>
  <c r="L282" i="24"/>
  <c r="O18" i="23"/>
  <c r="P172" i="24"/>
  <c r="P70" i="16"/>
  <c r="K78" i="23"/>
  <c r="M282" i="22"/>
  <c r="L282" i="23"/>
  <c r="O18" i="12"/>
  <c r="K61" i="16"/>
  <c r="P78" i="12"/>
  <c r="L78" i="23"/>
  <c r="K125" i="21"/>
  <c r="P282" i="21"/>
  <c r="L78" i="12"/>
  <c r="P78" i="23"/>
  <c r="L190" i="22"/>
  <c r="O70" i="16"/>
  <c r="Q70" i="16"/>
  <c r="L282" i="12"/>
  <c r="O238" i="23"/>
  <c r="Q13" i="12"/>
  <c r="L190" i="23"/>
  <c r="O125" i="23"/>
  <c r="Q238" i="21"/>
  <c r="L190" i="21"/>
  <c r="O18" i="21"/>
  <c r="M282" i="24"/>
  <c r="L190" i="12"/>
  <c r="O18" i="24"/>
  <c r="P78" i="22"/>
  <c r="P18" i="12"/>
  <c r="M282" i="12"/>
  <c r="L172" i="22"/>
  <c r="O125" i="21"/>
  <c r="P282" i="22"/>
  <c r="P13" i="23"/>
  <c r="M190" i="23"/>
  <c r="O125" i="12"/>
  <c r="P190" i="23"/>
  <c r="P125" i="21"/>
  <c r="K190" i="21"/>
  <c r="L172" i="24"/>
  <c r="O238" i="24"/>
  <c r="J57" i="16"/>
  <c r="J60" i="16" s="1"/>
  <c r="J63" i="16" s="1"/>
  <c r="J65" i="16" s="1"/>
  <c r="J67" i="16" s="1"/>
  <c r="J69" i="16" s="1"/>
  <c r="K172" i="24"/>
  <c r="L190" i="24"/>
  <c r="K190" i="12"/>
  <c r="K172" i="22"/>
  <c r="Q125" i="21"/>
  <c r="K190" i="22"/>
  <c r="K78" i="22"/>
  <c r="L125" i="22"/>
  <c r="K172" i="12"/>
  <c r="L238" i="22"/>
  <c r="K282" i="12"/>
  <c r="R190" i="12"/>
  <c r="L125" i="23"/>
  <c r="K190" i="23"/>
  <c r="R190" i="24"/>
  <c r="L13" i="22"/>
  <c r="M238" i="21"/>
  <c r="K190" i="24"/>
  <c r="R172" i="22"/>
  <c r="L238" i="23"/>
  <c r="M61" i="16"/>
  <c r="K78" i="12"/>
  <c r="R282" i="22"/>
  <c r="L238" i="12"/>
  <c r="Q290" i="21"/>
  <c r="M238" i="22"/>
  <c r="K282" i="21"/>
  <c r="R172" i="12"/>
  <c r="L70" i="16"/>
  <c r="M238" i="23"/>
  <c r="K282" i="22"/>
  <c r="R190" i="23"/>
  <c r="N172" i="12"/>
  <c r="L13" i="23"/>
  <c r="M125" i="24"/>
  <c r="K172" i="23"/>
  <c r="N282" i="12"/>
  <c r="L13" i="21"/>
  <c r="K238" i="21"/>
  <c r="K18" i="24"/>
  <c r="K18" i="12"/>
  <c r="K13" i="12"/>
  <c r="K13" i="23"/>
  <c r="K238" i="12"/>
  <c r="K18" i="23"/>
  <c r="K13" i="22"/>
  <c r="K125" i="24"/>
  <c r="K125" i="23"/>
  <c r="K125" i="22"/>
  <c r="K70" i="16"/>
  <c r="K13" i="21"/>
  <c r="K18" i="21"/>
  <c r="K18" i="22"/>
  <c r="K125" i="12"/>
  <c r="K13" i="24"/>
  <c r="K238" i="23"/>
  <c r="M13" i="21"/>
  <c r="K282" i="23"/>
  <c r="R125" i="23"/>
  <c r="N190" i="23"/>
  <c r="L18" i="24"/>
  <c r="M18" i="22"/>
  <c r="R125" i="22"/>
  <c r="N78" i="12"/>
  <c r="L125" i="21"/>
  <c r="M125" i="22"/>
  <c r="R18" i="12"/>
  <c r="N172" i="23"/>
  <c r="L238" i="21"/>
  <c r="M13" i="22"/>
  <c r="R13" i="23"/>
  <c r="N190" i="24"/>
  <c r="L61" i="16"/>
  <c r="M238" i="12"/>
  <c r="R125" i="24"/>
  <c r="N78" i="22"/>
  <c r="Q78" i="22"/>
  <c r="Q172" i="12"/>
  <c r="Q13" i="21"/>
  <c r="Q78" i="12"/>
  <c r="Q18" i="22"/>
  <c r="Q13" i="22"/>
  <c r="M172" i="12"/>
  <c r="Q238" i="23"/>
  <c r="M78" i="12"/>
  <c r="Q190" i="24"/>
  <c r="M172" i="22"/>
  <c r="Q282" i="12"/>
  <c r="J295" i="21"/>
  <c r="J305" i="21" s="1"/>
  <c r="M13" i="12"/>
  <c r="R190" i="22"/>
  <c r="Q172" i="22"/>
  <c r="M18" i="21"/>
  <c r="M172" i="21"/>
  <c r="M78" i="21" s="1"/>
  <c r="N78" i="23"/>
  <c r="Q190" i="22"/>
  <c r="Q238" i="12"/>
  <c r="M70" i="16"/>
  <c r="R18" i="24"/>
  <c r="Q125" i="22"/>
  <c r="M125" i="21"/>
  <c r="N282" i="21"/>
  <c r="Q18" i="23"/>
  <c r="M125" i="12"/>
  <c r="M172" i="23"/>
  <c r="N282" i="23"/>
  <c r="Q172" i="24"/>
  <c r="R13" i="22"/>
  <c r="M172" i="24"/>
  <c r="J135" i="23"/>
  <c r="J136" i="23" s="1"/>
  <c r="J184" i="23" s="1"/>
  <c r="R238" i="22"/>
  <c r="R78" i="22"/>
  <c r="Q282" i="21"/>
  <c r="Q190" i="21"/>
  <c r="Q190" i="12"/>
  <c r="R172" i="24"/>
  <c r="Q13" i="24"/>
  <c r="R282" i="24"/>
  <c r="Q282" i="24"/>
  <c r="J121" i="16"/>
  <c r="J124" i="16" s="1"/>
  <c r="J127" i="16" s="1"/>
  <c r="J129" i="16" s="1"/>
  <c r="J131" i="16" s="1"/>
  <c r="J69" i="21" s="1"/>
  <c r="J70" i="21" s="1"/>
  <c r="R282" i="23"/>
  <c r="Q172" i="23"/>
  <c r="J147" i="12"/>
  <c r="R282" i="21"/>
  <c r="Q172" i="21"/>
  <c r="Q78" i="21" s="1"/>
  <c r="J135" i="12"/>
  <c r="J136" i="12" s="1"/>
  <c r="J184" i="12" s="1"/>
  <c r="R172" i="23"/>
  <c r="Q18" i="12"/>
  <c r="M13" i="23"/>
  <c r="R172" i="21"/>
  <c r="R78" i="21" s="1"/>
  <c r="Q238" i="24"/>
  <c r="M238" i="24"/>
  <c r="R282" i="12"/>
  <c r="M282" i="23"/>
  <c r="Q125" i="12"/>
  <c r="Q190" i="23"/>
  <c r="M78" i="22"/>
  <c r="Q238" i="22"/>
  <c r="J205" i="12"/>
  <c r="J222" i="12" s="1"/>
  <c r="J224" i="12" s="1"/>
  <c r="R78" i="23"/>
  <c r="Q18" i="24"/>
  <c r="M18" i="24"/>
  <c r="R78" i="12"/>
  <c r="M78" i="23"/>
  <c r="N172" i="21"/>
  <c r="N78" i="21" s="1"/>
  <c r="Q282" i="22"/>
  <c r="M190" i="12"/>
  <c r="N190" i="21"/>
  <c r="Q78" i="23"/>
  <c r="R238" i="24"/>
  <c r="R70" i="16"/>
  <c r="Q125" i="23"/>
  <c r="M125" i="23"/>
  <c r="J301" i="21"/>
  <c r="J319" i="21" s="1"/>
  <c r="Q125" i="24"/>
  <c r="M18" i="12"/>
  <c r="J217" i="21"/>
  <c r="J219" i="21" s="1"/>
  <c r="J273" i="22"/>
  <c r="J279" i="22"/>
  <c r="J36" i="23"/>
  <c r="J51" i="23"/>
  <c r="L5" i="9"/>
  <c r="L6" i="23"/>
  <c r="L6" i="12"/>
  <c r="L6" i="24"/>
  <c r="L6" i="21"/>
  <c r="M11" i="8"/>
  <c r="L6" i="20"/>
  <c r="L6" i="16"/>
  <c r="L6" i="8"/>
  <c r="L14" i="8"/>
  <c r="L15" i="8" s="1"/>
  <c r="L6" i="22"/>
  <c r="L6" i="7"/>
  <c r="M290" i="21"/>
  <c r="M214" i="21"/>
  <c r="O78" i="21"/>
  <c r="N290" i="22"/>
  <c r="N214" i="22"/>
  <c r="J207" i="23"/>
  <c r="J209" i="23" s="1"/>
  <c r="N214" i="23"/>
  <c r="N290" i="23"/>
  <c r="J203" i="23"/>
  <c r="J205" i="23" s="1"/>
  <c r="N191" i="24"/>
  <c r="N173" i="23"/>
  <c r="N173" i="24"/>
  <c r="N79" i="22"/>
  <c r="N191" i="12"/>
  <c r="N173" i="12"/>
  <c r="N79" i="23"/>
  <c r="N191" i="23"/>
  <c r="N79" i="12"/>
  <c r="N191" i="21"/>
  <c r="N173" i="22"/>
  <c r="N173" i="21"/>
  <c r="N191" i="22"/>
  <c r="O214" i="24"/>
  <c r="O290" i="24"/>
  <c r="J208" i="22"/>
  <c r="P214" i="21"/>
  <c r="P290" i="21"/>
  <c r="Q191" i="24"/>
  <c r="Q191" i="23"/>
  <c r="Q79" i="23"/>
  <c r="Q79" i="22"/>
  <c r="Q191" i="12"/>
  <c r="Q173" i="21"/>
  <c r="Q173" i="22"/>
  <c r="Q173" i="24"/>
  <c r="Q191" i="21"/>
  <c r="Q173" i="23"/>
  <c r="Q173" i="12"/>
  <c r="Q191" i="22"/>
  <c r="Q79" i="12"/>
  <c r="J204" i="22"/>
  <c r="J36" i="12"/>
  <c r="J51" i="12"/>
  <c r="Q290" i="23"/>
  <c r="Q214" i="23"/>
  <c r="P214" i="23"/>
  <c r="P290" i="23"/>
  <c r="O191" i="24"/>
  <c r="O173" i="23"/>
  <c r="O79" i="23"/>
  <c r="O173" i="22"/>
  <c r="O173" i="12"/>
  <c r="O191" i="23"/>
  <c r="O79" i="22"/>
  <c r="O79" i="12"/>
  <c r="O191" i="21"/>
  <c r="O173" i="21"/>
  <c r="O191" i="22"/>
  <c r="O173" i="24"/>
  <c r="O191" i="12"/>
  <c r="J299" i="24"/>
  <c r="J301" i="24" s="1"/>
  <c r="R125" i="16"/>
  <c r="R134" i="16"/>
  <c r="J293" i="24"/>
  <c r="J295" i="24" s="1"/>
  <c r="O290" i="21"/>
  <c r="O214" i="21"/>
  <c r="M125" i="16"/>
  <c r="M134" i="16"/>
  <c r="J293" i="23"/>
  <c r="J295" i="23" s="1"/>
  <c r="J28" i="24"/>
  <c r="J29" i="24" s="1"/>
  <c r="J40" i="24"/>
  <c r="J35" i="24"/>
  <c r="J299" i="12"/>
  <c r="J301" i="12" s="1"/>
  <c r="J209" i="21"/>
  <c r="J279" i="12"/>
  <c r="J273" i="12"/>
  <c r="J279" i="21"/>
  <c r="J273" i="21"/>
  <c r="J207" i="24"/>
  <c r="J209" i="24" s="1"/>
  <c r="J203" i="24"/>
  <c r="J205" i="24" s="1"/>
  <c r="K134" i="16"/>
  <c r="K125" i="16"/>
  <c r="J205" i="21"/>
  <c r="P191" i="12"/>
  <c r="P173" i="12"/>
  <c r="P173" i="24"/>
  <c r="P191" i="23"/>
  <c r="P191" i="24"/>
  <c r="P79" i="22"/>
  <c r="P173" i="22"/>
  <c r="P191" i="21"/>
  <c r="P79" i="23"/>
  <c r="P173" i="21"/>
  <c r="P173" i="23"/>
  <c r="P191" i="22"/>
  <c r="P79" i="12"/>
  <c r="J2" i="20"/>
  <c r="J2" i="9"/>
  <c r="J2" i="23"/>
  <c r="J2" i="24"/>
  <c r="J2" i="21"/>
  <c r="J84" i="8"/>
  <c r="J33" i="8"/>
  <c r="J2" i="12"/>
  <c r="J2" i="16"/>
  <c r="J49" i="8"/>
  <c r="J25" i="8"/>
  <c r="J27" i="8" s="1"/>
  <c r="J2" i="22"/>
  <c r="J39" i="8"/>
  <c r="J40" i="8" s="1"/>
  <c r="J2" i="8"/>
  <c r="J3" i="7"/>
  <c r="P290" i="24"/>
  <c r="P214" i="24"/>
  <c r="M290" i="22"/>
  <c r="M214" i="22"/>
  <c r="N214" i="21"/>
  <c r="N290" i="21"/>
  <c r="P290" i="12"/>
  <c r="P214" i="12"/>
  <c r="J199" i="23"/>
  <c r="J201" i="23" s="1"/>
  <c r="N294" i="12"/>
  <c r="N218" i="12"/>
  <c r="N223" i="12"/>
  <c r="N300" i="12"/>
  <c r="Q214" i="12"/>
  <c r="Q290" i="12"/>
  <c r="J293" i="22"/>
  <c r="J295" i="22" s="1"/>
  <c r="J51" i="21"/>
  <c r="J36" i="21"/>
  <c r="J299" i="22"/>
  <c r="J301" i="22" s="1"/>
  <c r="O214" i="12"/>
  <c r="O290" i="12"/>
  <c r="N134" i="16"/>
  <c r="N125" i="16"/>
  <c r="Q125" i="16"/>
  <c r="Q134" i="16"/>
  <c r="M214" i="24"/>
  <c r="M290" i="24"/>
  <c r="Q214" i="24"/>
  <c r="Q290" i="24"/>
  <c r="Q218" i="21"/>
  <c r="Q223" i="21"/>
  <c r="Q294" i="21"/>
  <c r="Q300" i="21"/>
  <c r="O134" i="16"/>
  <c r="O125" i="16"/>
  <c r="R191" i="24"/>
  <c r="R173" i="24"/>
  <c r="R175" i="24" s="1"/>
  <c r="R191" i="23"/>
  <c r="R79" i="22"/>
  <c r="R191" i="12"/>
  <c r="R173" i="21"/>
  <c r="R173" i="22"/>
  <c r="R175" i="22" s="1"/>
  <c r="R191" i="21"/>
  <c r="R191" i="22"/>
  <c r="R79" i="23"/>
  <c r="R173" i="12"/>
  <c r="R175" i="12" s="1"/>
  <c r="R173" i="23"/>
  <c r="R175" i="23" s="1"/>
  <c r="R79" i="12"/>
  <c r="J200" i="22"/>
  <c r="Q290" i="22"/>
  <c r="Q214" i="22"/>
  <c r="J203" i="22"/>
  <c r="L125" i="16"/>
  <c r="L134" i="16"/>
  <c r="L78" i="21"/>
  <c r="J207" i="22"/>
  <c r="P214" i="22"/>
  <c r="P290" i="22"/>
  <c r="J199" i="22"/>
  <c r="J299" i="23"/>
  <c r="J301" i="23" s="1"/>
  <c r="J201" i="12"/>
  <c r="L173" i="24"/>
  <c r="L173" i="23"/>
  <c r="L79" i="22"/>
  <c r="L79" i="12"/>
  <c r="L79" i="23"/>
  <c r="L191" i="22"/>
  <c r="L173" i="12"/>
  <c r="L191" i="21"/>
  <c r="L173" i="22"/>
  <c r="L173" i="21"/>
  <c r="L191" i="12"/>
  <c r="L191" i="24"/>
  <c r="L191" i="23"/>
  <c r="M173" i="22"/>
  <c r="M173" i="12"/>
  <c r="M191" i="24"/>
  <c r="M191" i="23"/>
  <c r="M79" i="12"/>
  <c r="M191" i="21"/>
  <c r="M79" i="22"/>
  <c r="M79" i="23"/>
  <c r="M173" i="21"/>
  <c r="M173" i="23"/>
  <c r="M191" i="12"/>
  <c r="M191" i="22"/>
  <c r="M173" i="24"/>
  <c r="O290" i="22"/>
  <c r="O214" i="22"/>
  <c r="J36" i="22"/>
  <c r="J51" i="22"/>
  <c r="J293" i="12"/>
  <c r="J295" i="12" s="1"/>
  <c r="J199" i="24"/>
  <c r="J201" i="24" s="1"/>
  <c r="N290" i="24"/>
  <c r="N214" i="24"/>
  <c r="O214" i="23"/>
  <c r="O290" i="23"/>
  <c r="K173" i="24"/>
  <c r="K173" i="23"/>
  <c r="K191" i="21"/>
  <c r="K191" i="22"/>
  <c r="K173" i="12"/>
  <c r="K79" i="12"/>
  <c r="K191" i="24"/>
  <c r="K173" i="22"/>
  <c r="K173" i="21"/>
  <c r="K79" i="23"/>
  <c r="K79" i="22"/>
  <c r="K191" i="23"/>
  <c r="K191" i="12"/>
  <c r="K21" i="8"/>
  <c r="K22" i="8" s="1"/>
  <c r="K85" i="8"/>
  <c r="P134" i="16"/>
  <c r="P125" i="16"/>
  <c r="J273" i="23"/>
  <c r="J279" i="23"/>
  <c r="J279" i="24"/>
  <c r="J273" i="24"/>
  <c r="J184" i="24"/>
  <c r="J143" i="24"/>
  <c r="J156" i="24"/>
  <c r="J156" i="22"/>
  <c r="J143" i="22"/>
  <c r="J184" i="22"/>
  <c r="M223" i="12"/>
  <c r="M218" i="12"/>
  <c r="M300" i="12"/>
  <c r="M294" i="12"/>
  <c r="M290" i="23"/>
  <c r="M214" i="23"/>
  <c r="J143" i="12" l="1"/>
  <c r="J156" i="12"/>
  <c r="J69" i="22"/>
  <c r="J70" i="22" s="1"/>
  <c r="J74" i="22" s="1"/>
  <c r="J75" i="22" s="1"/>
  <c r="J69" i="23"/>
  <c r="J70" i="23" s="1"/>
  <c r="J74" i="23" s="1"/>
  <c r="J75" i="23" s="1"/>
  <c r="J69" i="24"/>
  <c r="J70" i="24" s="1"/>
  <c r="J87" i="24" s="1"/>
  <c r="J92" i="24" s="1"/>
  <c r="J143" i="23"/>
  <c r="J156" i="23"/>
  <c r="J306" i="21"/>
  <c r="J307" i="21" s="1"/>
  <c r="J209" i="22"/>
  <c r="J133" i="16"/>
  <c r="J69" i="12"/>
  <c r="J70" i="12" s="1"/>
  <c r="J74" i="12" s="1"/>
  <c r="J75" i="12" s="1"/>
  <c r="J217" i="23"/>
  <c r="J219" i="23" s="1"/>
  <c r="J222" i="24"/>
  <c r="J224" i="24" s="1"/>
  <c r="O294" i="12"/>
  <c r="O218" i="12"/>
  <c r="O223" i="12"/>
  <c r="O300" i="12"/>
  <c r="P294" i="12"/>
  <c r="P223" i="12"/>
  <c r="P218" i="12"/>
  <c r="P300" i="12"/>
  <c r="L21" i="8"/>
  <c r="L85" i="8"/>
  <c r="J305" i="24"/>
  <c r="Q79" i="21"/>
  <c r="Q218" i="23"/>
  <c r="Q300" i="23"/>
  <c r="Q223" i="23"/>
  <c r="Q294" i="23"/>
  <c r="L79" i="21"/>
  <c r="J305" i="22"/>
  <c r="J32" i="24"/>
  <c r="J139" i="23"/>
  <c r="J144" i="23" s="1"/>
  <c r="J32" i="23"/>
  <c r="J37" i="23" s="1"/>
  <c r="J80" i="23"/>
  <c r="J80" i="12"/>
  <c r="J256" i="24"/>
  <c r="J261" i="24" s="1"/>
  <c r="J84" i="23"/>
  <c r="J17" i="23"/>
  <c r="J19" i="23" s="1"/>
  <c r="J256" i="12"/>
  <c r="J261" i="12" s="1"/>
  <c r="J32" i="22"/>
  <c r="J37" i="22" s="1"/>
  <c r="J32" i="12"/>
  <c r="J37" i="12" s="1"/>
  <c r="J84" i="22"/>
  <c r="J17" i="22"/>
  <c r="J19" i="22" s="1"/>
  <c r="J139" i="21"/>
  <c r="J144" i="21" s="1"/>
  <c r="J17" i="21"/>
  <c r="J19" i="21" s="1"/>
  <c r="J139" i="24"/>
  <c r="J144" i="24" s="1"/>
  <c r="J256" i="22"/>
  <c r="J261" i="22" s="1"/>
  <c r="J80" i="21"/>
  <c r="J17" i="24"/>
  <c r="J19" i="24" s="1"/>
  <c r="J256" i="23"/>
  <c r="J261" i="23" s="1"/>
  <c r="J80" i="24"/>
  <c r="J32" i="21"/>
  <c r="J37" i="21" s="1"/>
  <c r="J84" i="24"/>
  <c r="J256" i="21"/>
  <c r="J261" i="21" s="1"/>
  <c r="J80" i="22"/>
  <c r="J139" i="22"/>
  <c r="J144" i="22" s="1"/>
  <c r="J139" i="12"/>
  <c r="J84" i="21"/>
  <c r="J17" i="12"/>
  <c r="J19" i="12" s="1"/>
  <c r="J84" i="12"/>
  <c r="J87" i="21"/>
  <c r="J92" i="21" s="1"/>
  <c r="J74" i="21"/>
  <c r="J75" i="21" s="1"/>
  <c r="N223" i="23"/>
  <c r="N294" i="23"/>
  <c r="N218" i="23"/>
  <c r="N300" i="23"/>
  <c r="Q218" i="12"/>
  <c r="Q223" i="12"/>
  <c r="Q294" i="12"/>
  <c r="Q300" i="12"/>
  <c r="J305" i="12"/>
  <c r="M300" i="23"/>
  <c r="M218" i="23"/>
  <c r="M223" i="23"/>
  <c r="M294" i="23"/>
  <c r="J314" i="12"/>
  <c r="J323" i="12" s="1"/>
  <c r="J228" i="12"/>
  <c r="J34" i="8"/>
  <c r="J35" i="8"/>
  <c r="J36" i="24"/>
  <c r="J51" i="24"/>
  <c r="R197" i="22"/>
  <c r="R208" i="22" s="1"/>
  <c r="R196" i="22"/>
  <c r="R204" i="22" s="1"/>
  <c r="R195" i="22"/>
  <c r="R200" i="22" s="1"/>
  <c r="Q218" i="22"/>
  <c r="Q300" i="22"/>
  <c r="Q294" i="22"/>
  <c r="Q223" i="22"/>
  <c r="M79" i="21"/>
  <c r="O300" i="22"/>
  <c r="O223" i="22"/>
  <c r="O218" i="22"/>
  <c r="O294" i="22"/>
  <c r="J205" i="22"/>
  <c r="J306" i="23"/>
  <c r="J319" i="23"/>
  <c r="R196" i="12"/>
  <c r="R204" i="12" s="1"/>
  <c r="R195" i="12"/>
  <c r="R200" i="12" s="1"/>
  <c r="R197" i="12"/>
  <c r="R208" i="12" s="1"/>
  <c r="Q223" i="24"/>
  <c r="Q218" i="24"/>
  <c r="Q300" i="24"/>
  <c r="Q294" i="24"/>
  <c r="J319" i="24"/>
  <c r="J306" i="24"/>
  <c r="J201" i="22"/>
  <c r="R197" i="23"/>
  <c r="R208" i="23" s="1"/>
  <c r="R196" i="23"/>
  <c r="R204" i="23" s="1"/>
  <c r="R195" i="23"/>
  <c r="R200" i="23" s="1"/>
  <c r="O223" i="21"/>
  <c r="O218" i="21"/>
  <c r="O300" i="21"/>
  <c r="O294" i="21"/>
  <c r="R197" i="24"/>
  <c r="R208" i="24" s="1"/>
  <c r="R196" i="24"/>
  <c r="R204" i="24" s="1"/>
  <c r="R195" i="24"/>
  <c r="R200" i="24" s="1"/>
  <c r="J305" i="23"/>
  <c r="O79" i="21"/>
  <c r="N294" i="24"/>
  <c r="N223" i="24"/>
  <c r="N300" i="24"/>
  <c r="N218" i="24"/>
  <c r="N218" i="21"/>
  <c r="N300" i="21"/>
  <c r="N223" i="21"/>
  <c r="N294" i="21"/>
  <c r="P79" i="21"/>
  <c r="M223" i="24"/>
  <c r="M294" i="24"/>
  <c r="M218" i="24"/>
  <c r="M300" i="24"/>
  <c r="N79" i="21"/>
  <c r="M300" i="22"/>
  <c r="M294" i="22"/>
  <c r="M223" i="22"/>
  <c r="M218" i="22"/>
  <c r="M6" i="23"/>
  <c r="M6" i="24"/>
  <c r="M6" i="22"/>
  <c r="N11" i="8"/>
  <c r="M6" i="16"/>
  <c r="M6" i="20"/>
  <c r="M14" i="8"/>
  <c r="M15" i="8" s="1"/>
  <c r="M6" i="21"/>
  <c r="M6" i="8"/>
  <c r="M6" i="7"/>
  <c r="M5" i="9"/>
  <c r="M6" i="12"/>
  <c r="K23" i="8"/>
  <c r="K2" i="7"/>
  <c r="K26" i="8"/>
  <c r="K79" i="21"/>
  <c r="J306" i="22"/>
  <c r="J319" i="22"/>
  <c r="J319" i="12"/>
  <c r="J306" i="12"/>
  <c r="J50" i="8"/>
  <c r="J217" i="24"/>
  <c r="J219" i="24" s="1"/>
  <c r="N218" i="22"/>
  <c r="N223" i="22"/>
  <c r="N300" i="22"/>
  <c r="N294" i="22"/>
  <c r="J222" i="21"/>
  <c r="J224" i="21" s="1"/>
  <c r="P218" i="22"/>
  <c r="P223" i="22"/>
  <c r="P300" i="22"/>
  <c r="P294" i="22"/>
  <c r="R195" i="21"/>
  <c r="R200" i="21" s="1"/>
  <c r="R197" i="21"/>
  <c r="R208" i="21" s="1"/>
  <c r="R196" i="21"/>
  <c r="R204" i="21" s="1"/>
  <c r="J217" i="12"/>
  <c r="J219" i="12" s="1"/>
  <c r="P223" i="24"/>
  <c r="P218" i="24"/>
  <c r="P294" i="24"/>
  <c r="P300" i="24"/>
  <c r="R79" i="21"/>
  <c r="R175" i="21"/>
  <c r="P223" i="23"/>
  <c r="P218" i="23"/>
  <c r="P294" i="23"/>
  <c r="P300" i="23"/>
  <c r="P300" i="21"/>
  <c r="P294" i="21"/>
  <c r="P223" i="21"/>
  <c r="P218" i="21"/>
  <c r="O223" i="24"/>
  <c r="O294" i="24"/>
  <c r="O300" i="24"/>
  <c r="O218" i="24"/>
  <c r="J222" i="23"/>
  <c r="J224" i="23" s="1"/>
  <c r="J227" i="21"/>
  <c r="J313" i="21"/>
  <c r="J322" i="21" s="1"/>
  <c r="O218" i="23"/>
  <c r="O294" i="23"/>
  <c r="O223" i="23"/>
  <c r="O300" i="23"/>
  <c r="M300" i="21"/>
  <c r="M218" i="21"/>
  <c r="M294" i="21"/>
  <c r="M223" i="21"/>
  <c r="J307" i="23" l="1"/>
  <c r="J144" i="12"/>
  <c r="J74" i="24"/>
  <c r="J75" i="24" s="1"/>
  <c r="J307" i="22"/>
  <c r="J87" i="23"/>
  <c r="J92" i="23" s="1"/>
  <c r="J87" i="22"/>
  <c r="J92" i="22" s="1"/>
  <c r="J87" i="12"/>
  <c r="J92" i="12" s="1"/>
  <c r="K141" i="12"/>
  <c r="J148" i="12"/>
  <c r="J149" i="12" s="1"/>
  <c r="J153" i="12" s="1"/>
  <c r="J154" i="12" s="1"/>
  <c r="J265" i="24"/>
  <c r="J266" i="24" s="1"/>
  <c r="J270" i="24" s="1"/>
  <c r="J271" i="24" s="1"/>
  <c r="K258" i="24"/>
  <c r="K2" i="20"/>
  <c r="K2" i="9"/>
  <c r="K2" i="23"/>
  <c r="K2" i="24"/>
  <c r="K2" i="21"/>
  <c r="K84" i="8"/>
  <c r="K86" i="8" s="1"/>
  <c r="K33" i="8"/>
  <c r="K2" i="12"/>
  <c r="K2" i="16"/>
  <c r="K49" i="8"/>
  <c r="K25" i="8"/>
  <c r="K27" i="8" s="1"/>
  <c r="K2" i="22"/>
  <c r="K3" i="7"/>
  <c r="K39" i="8"/>
  <c r="K40" i="8" s="1"/>
  <c r="K2" i="8"/>
  <c r="J88" i="23"/>
  <c r="J89" i="23" s="1"/>
  <c r="J107" i="23"/>
  <c r="J16" i="20"/>
  <c r="J265" i="21"/>
  <c r="J266" i="21" s="1"/>
  <c r="J270" i="21" s="1"/>
  <c r="J271" i="21" s="1"/>
  <c r="K258" i="21"/>
  <c r="J148" i="23"/>
  <c r="J149" i="23" s="1"/>
  <c r="J153" i="23" s="1"/>
  <c r="J154" i="23" s="1"/>
  <c r="K141" i="23"/>
  <c r="J41" i="21"/>
  <c r="J42" i="21" s="1"/>
  <c r="J47" i="21" s="1"/>
  <c r="J48" i="21" s="1"/>
  <c r="J52" i="21" s="1"/>
  <c r="J53" i="21" s="1"/>
  <c r="J170" i="21"/>
  <c r="K34" i="21"/>
  <c r="J265" i="23"/>
  <c r="J266" i="23" s="1"/>
  <c r="J270" i="23" s="1"/>
  <c r="J271" i="23" s="1"/>
  <c r="K258" i="23"/>
  <c r="M85" i="8"/>
  <c r="M21" i="8"/>
  <c r="J9" i="20"/>
  <c r="K258" i="22"/>
  <c r="J265" i="22"/>
  <c r="J266" i="22" s="1"/>
  <c r="J270" i="22" s="1"/>
  <c r="J271" i="22" s="1"/>
  <c r="K141" i="24"/>
  <c r="J148" i="24"/>
  <c r="J149" i="24" s="1"/>
  <c r="J153" i="24" s="1"/>
  <c r="J154" i="24" s="1"/>
  <c r="J88" i="21"/>
  <c r="J89" i="21" s="1"/>
  <c r="J107" i="21"/>
  <c r="J307" i="24"/>
  <c r="J228" i="23"/>
  <c r="J314" i="23"/>
  <c r="J323" i="23" s="1"/>
  <c r="J314" i="24"/>
  <c r="J323" i="24" s="1"/>
  <c r="J228" i="24"/>
  <c r="J45" i="8"/>
  <c r="K46" i="8" s="1"/>
  <c r="L22" i="8"/>
  <c r="J265" i="12"/>
  <c r="J266" i="12" s="1"/>
  <c r="J270" i="12" s="1"/>
  <c r="J271" i="12" s="1"/>
  <c r="K258" i="12"/>
  <c r="J88" i="22"/>
  <c r="J89" i="22" s="1"/>
  <c r="J107" i="22"/>
  <c r="J227" i="23"/>
  <c r="J313" i="23"/>
  <c r="J322" i="23" s="1"/>
  <c r="J102" i="24"/>
  <c r="J102" i="23"/>
  <c r="J102" i="22"/>
  <c r="J64" i="8"/>
  <c r="J102" i="12"/>
  <c r="J53" i="8"/>
  <c r="J102" i="21"/>
  <c r="K141" i="22"/>
  <c r="J148" i="22"/>
  <c r="J149" i="22" s="1"/>
  <c r="J153" i="22" s="1"/>
  <c r="J154" i="22" s="1"/>
  <c r="J222" i="22"/>
  <c r="J224" i="22" s="1"/>
  <c r="J41" i="23"/>
  <c r="J42" i="23" s="1"/>
  <c r="J47" i="23" s="1"/>
  <c r="J48" i="23" s="1"/>
  <c r="J52" i="23" s="1"/>
  <c r="J53" i="23" s="1"/>
  <c r="J170" i="23"/>
  <c r="K34" i="23"/>
  <c r="J227" i="24"/>
  <c r="J313" i="24"/>
  <c r="J322" i="24" s="1"/>
  <c r="J107" i="24"/>
  <c r="J88" i="24"/>
  <c r="J89" i="24" s="1"/>
  <c r="J37" i="24"/>
  <c r="J217" i="22"/>
  <c r="J219" i="22" s="1"/>
  <c r="N6" i="12"/>
  <c r="N6" i="24"/>
  <c r="N6" i="22"/>
  <c r="N14" i="8"/>
  <c r="N15" i="8" s="1"/>
  <c r="O11" i="8"/>
  <c r="N6" i="7"/>
  <c r="N6" i="16"/>
  <c r="N6" i="20"/>
  <c r="N6" i="23"/>
  <c r="N6" i="8"/>
  <c r="N6" i="21"/>
  <c r="N5" i="9"/>
  <c r="J148" i="21"/>
  <c r="J149" i="21" s="1"/>
  <c r="J153" i="21" s="1"/>
  <c r="J154" i="21" s="1"/>
  <c r="K141" i="21"/>
  <c r="J314" i="21"/>
  <c r="J323" i="21" s="1"/>
  <c r="J228" i="21"/>
  <c r="J229" i="21" s="1"/>
  <c r="J107" i="12"/>
  <c r="J88" i="12"/>
  <c r="J89" i="12" s="1"/>
  <c r="J57" i="8"/>
  <c r="J59" i="8" s="1"/>
  <c r="J307" i="12"/>
  <c r="J227" i="12"/>
  <c r="J229" i="12" s="1"/>
  <c r="J313" i="12"/>
  <c r="J322" i="12" s="1"/>
  <c r="K34" i="12"/>
  <c r="J170" i="12"/>
  <c r="J41" i="12"/>
  <c r="J42" i="12" s="1"/>
  <c r="J47" i="12" s="1"/>
  <c r="J48" i="12" s="1"/>
  <c r="J52" i="12" s="1"/>
  <c r="J53" i="12" s="1"/>
  <c r="J41" i="22"/>
  <c r="J42" i="22" s="1"/>
  <c r="J47" i="22" s="1"/>
  <c r="J48" i="22" s="1"/>
  <c r="J52" i="22" s="1"/>
  <c r="J53" i="22" s="1"/>
  <c r="J170" i="22"/>
  <c r="K34" i="22"/>
  <c r="J103" i="22" l="1"/>
  <c r="J104" i="22" s="1"/>
  <c r="J171" i="22"/>
  <c r="K86" i="22"/>
  <c r="J93" i="22"/>
  <c r="J94" i="22" s="1"/>
  <c r="J99" i="22" s="1"/>
  <c r="J100" i="22" s="1"/>
  <c r="J108" i="22" s="1"/>
  <c r="J188" i="22" s="1"/>
  <c r="K86" i="24"/>
  <c r="J171" i="24"/>
  <c r="J103" i="24"/>
  <c r="J104" i="24" s="1"/>
  <c r="J93" i="24"/>
  <c r="J94" i="24" s="1"/>
  <c r="J99" i="24" s="1"/>
  <c r="J100" i="24" s="1"/>
  <c r="J108" i="24" s="1"/>
  <c r="J188" i="24" s="1"/>
  <c r="J93" i="12"/>
  <c r="J94" i="12" s="1"/>
  <c r="J99" i="12" s="1"/>
  <c r="J100" i="12" s="1"/>
  <c r="J108" i="12" s="1"/>
  <c r="J188" i="12" s="1"/>
  <c r="K86" i="12"/>
  <c r="J171" i="12"/>
  <c r="J103" i="12"/>
  <c r="J104" i="12" s="1"/>
  <c r="L23" i="8"/>
  <c r="M22" i="8" s="1"/>
  <c r="L2" i="7"/>
  <c r="L26" i="8"/>
  <c r="J3" i="23"/>
  <c r="J3" i="12"/>
  <c r="J4" i="7"/>
  <c r="J3" i="22"/>
  <c r="J3" i="8"/>
  <c r="J3" i="9"/>
  <c r="J3" i="24"/>
  <c r="J3" i="21"/>
  <c r="J3" i="20"/>
  <c r="J3" i="16"/>
  <c r="K62" i="16"/>
  <c r="K52" i="8"/>
  <c r="K54" i="8" s="1"/>
  <c r="K93" i="16"/>
  <c r="K94" i="16" s="1"/>
  <c r="K119" i="16" s="1"/>
  <c r="K126" i="16"/>
  <c r="K52" i="16"/>
  <c r="K53" i="16" s="1"/>
  <c r="K56" i="16" s="1"/>
  <c r="K116" i="16"/>
  <c r="K117" i="16" s="1"/>
  <c r="K120" i="16" s="1"/>
  <c r="K29" i="16"/>
  <c r="K30" i="16" s="1"/>
  <c r="K55" i="16" s="1"/>
  <c r="K57" i="16" s="1"/>
  <c r="K60" i="16" s="1"/>
  <c r="K63" i="16" s="1"/>
  <c r="K65" i="16" s="1"/>
  <c r="K67" i="16" s="1"/>
  <c r="K69" i="16" s="1"/>
  <c r="K71" i="16" s="1"/>
  <c r="J274" i="23"/>
  <c r="J275" i="23" s="1"/>
  <c r="J280" i="23"/>
  <c r="J93" i="21"/>
  <c r="J94" i="21" s="1"/>
  <c r="J99" i="21" s="1"/>
  <c r="J100" i="21" s="1"/>
  <c r="J108" i="21" s="1"/>
  <c r="J188" i="21" s="1"/>
  <c r="K86" i="21"/>
  <c r="J171" i="21"/>
  <c r="J103" i="21"/>
  <c r="J104" i="21" s="1"/>
  <c r="J179" i="24"/>
  <c r="J180" i="24" s="1"/>
  <c r="J32" i="20" s="1"/>
  <c r="J179" i="21"/>
  <c r="J180" i="21" s="1"/>
  <c r="J8" i="20" s="1"/>
  <c r="J179" i="12"/>
  <c r="J180" i="12" s="1"/>
  <c r="J14" i="20" s="1"/>
  <c r="J179" i="23"/>
  <c r="J180" i="23" s="1"/>
  <c r="J26" i="20" s="1"/>
  <c r="K65" i="8"/>
  <c r="J179" i="22"/>
  <c r="J180" i="22" s="1"/>
  <c r="J20" i="20" s="1"/>
  <c r="J34" i="20"/>
  <c r="J185" i="21"/>
  <c r="J157" i="21"/>
  <c r="J158" i="21" s="1"/>
  <c r="J187" i="24"/>
  <c r="K27" i="22"/>
  <c r="K22" i="22"/>
  <c r="J61" i="21"/>
  <c r="J115" i="21" s="1"/>
  <c r="J33" i="20"/>
  <c r="J61" i="22"/>
  <c r="J115" i="22" s="1"/>
  <c r="J229" i="24"/>
  <c r="J187" i="22"/>
  <c r="J109" i="22"/>
  <c r="J157" i="23"/>
  <c r="J158" i="23" s="1"/>
  <c r="J185" i="23"/>
  <c r="K27" i="23"/>
  <c r="K22" i="23"/>
  <c r="J185" i="24"/>
  <c r="J157" i="24"/>
  <c r="J158" i="24" s="1"/>
  <c r="K247" i="21"/>
  <c r="K242" i="21"/>
  <c r="K263" i="21"/>
  <c r="J61" i="23"/>
  <c r="J115" i="23" s="1"/>
  <c r="K134" i="24"/>
  <c r="K146" i="24"/>
  <c r="K129" i="24"/>
  <c r="K263" i="24"/>
  <c r="K242" i="24"/>
  <c r="K247" i="24"/>
  <c r="J228" i="22"/>
  <c r="J314" i="22"/>
  <c r="J323" i="22" s="1"/>
  <c r="K263" i="12"/>
  <c r="K247" i="12"/>
  <c r="K242" i="12"/>
  <c r="O6" i="24"/>
  <c r="O6" i="12"/>
  <c r="O6" i="22"/>
  <c r="O6" i="7"/>
  <c r="O6" i="8"/>
  <c r="O6" i="20"/>
  <c r="P11" i="8"/>
  <c r="O14" i="8"/>
  <c r="O15" i="8" s="1"/>
  <c r="O6" i="23"/>
  <c r="O6" i="16"/>
  <c r="O5" i="9"/>
  <c r="O6" i="21"/>
  <c r="J280" i="12"/>
  <c r="J274" i="12"/>
  <c r="J275" i="12" s="1"/>
  <c r="J185" i="12"/>
  <c r="J157" i="12"/>
  <c r="J158" i="12" s="1"/>
  <c r="N21" i="8"/>
  <c r="N85" i="8"/>
  <c r="J187" i="23"/>
  <c r="K134" i="12"/>
  <c r="K146" i="12"/>
  <c r="K129" i="12"/>
  <c r="K134" i="22"/>
  <c r="K129" i="22"/>
  <c r="K146" i="22"/>
  <c r="K80" i="23"/>
  <c r="K256" i="23"/>
  <c r="K139" i="12"/>
  <c r="K32" i="12"/>
  <c r="K256" i="12"/>
  <c r="K84" i="24"/>
  <c r="K256" i="22"/>
  <c r="K32" i="23"/>
  <c r="K32" i="22"/>
  <c r="K80" i="21"/>
  <c r="K84" i="23"/>
  <c r="K139" i="24"/>
  <c r="K17" i="22"/>
  <c r="K19" i="22" s="1"/>
  <c r="K256" i="24"/>
  <c r="K32" i="24"/>
  <c r="K80" i="12"/>
  <c r="K32" i="21"/>
  <c r="K80" i="24"/>
  <c r="K17" i="23"/>
  <c r="K19" i="23" s="1"/>
  <c r="K17" i="21"/>
  <c r="K19" i="21" s="1"/>
  <c r="K139" i="22"/>
  <c r="K80" i="22"/>
  <c r="K17" i="24"/>
  <c r="K19" i="24" s="1"/>
  <c r="K256" i="21"/>
  <c r="K139" i="23"/>
  <c r="K17" i="12"/>
  <c r="K19" i="12" s="1"/>
  <c r="K84" i="22"/>
  <c r="K139" i="21"/>
  <c r="K84" i="12"/>
  <c r="K84" i="21"/>
  <c r="J315" i="21"/>
  <c r="J324" i="21" s="1"/>
  <c r="K263" i="23"/>
  <c r="K242" i="23"/>
  <c r="K247" i="23"/>
  <c r="J171" i="23"/>
  <c r="K86" i="23"/>
  <c r="J103" i="23"/>
  <c r="J104" i="23" s="1"/>
  <c r="J93" i="23"/>
  <c r="J94" i="23" s="1"/>
  <c r="J99" i="23" s="1"/>
  <c r="J100" i="23" s="1"/>
  <c r="J108" i="23" s="1"/>
  <c r="J188" i="23" s="1"/>
  <c r="J187" i="12"/>
  <c r="J227" i="22"/>
  <c r="J313" i="22"/>
  <c r="J322" i="22" s="1"/>
  <c r="K50" i="8"/>
  <c r="J28" i="20"/>
  <c r="J10" i="20"/>
  <c r="J41" i="24"/>
  <c r="J42" i="24" s="1"/>
  <c r="J47" i="24" s="1"/>
  <c r="J48" i="24" s="1"/>
  <c r="J52" i="24" s="1"/>
  <c r="J53" i="24" s="1"/>
  <c r="K34" i="24"/>
  <c r="J170" i="24"/>
  <c r="K129" i="21"/>
  <c r="K134" i="21"/>
  <c r="K146" i="21"/>
  <c r="K22" i="21"/>
  <c r="K27" i="21"/>
  <c r="K35" i="8"/>
  <c r="K34" i="8"/>
  <c r="K4" i="9"/>
  <c r="K4" i="12"/>
  <c r="K4" i="24"/>
  <c r="K4" i="20"/>
  <c r="K5" i="7"/>
  <c r="K4" i="22"/>
  <c r="K4" i="21"/>
  <c r="K4" i="23"/>
  <c r="K4" i="8"/>
  <c r="K4" i="16"/>
  <c r="J27" i="20"/>
  <c r="J229" i="23"/>
  <c r="K146" i="23"/>
  <c r="K134" i="23"/>
  <c r="K129" i="23"/>
  <c r="J187" i="21"/>
  <c r="J109" i="21"/>
  <c r="J61" i="12"/>
  <c r="J115" i="12" s="1"/>
  <c r="K27" i="12"/>
  <c r="K22" i="12"/>
  <c r="J274" i="21"/>
  <c r="J275" i="21" s="1"/>
  <c r="J280" i="21"/>
  <c r="J280" i="22"/>
  <c r="J274" i="22"/>
  <c r="J275" i="22" s="1"/>
  <c r="J15" i="20"/>
  <c r="K263" i="22"/>
  <c r="K242" i="22"/>
  <c r="K247" i="22"/>
  <c r="J280" i="24"/>
  <c r="J274" i="24"/>
  <c r="J275" i="24" s="1"/>
  <c r="J315" i="12"/>
  <c r="J324" i="12" s="1"/>
  <c r="J157" i="22"/>
  <c r="J158" i="22" s="1"/>
  <c r="J185" i="22"/>
  <c r="J109" i="23" l="1"/>
  <c r="J189" i="23" s="1"/>
  <c r="J109" i="24"/>
  <c r="J189" i="24" s="1"/>
  <c r="M2" i="7"/>
  <c r="M26" i="8"/>
  <c r="M23" i="8"/>
  <c r="N22" i="8" s="1"/>
  <c r="K57" i="8"/>
  <c r="K59" i="8" s="1"/>
  <c r="K68" i="23"/>
  <c r="K91" i="23"/>
  <c r="K73" i="23"/>
  <c r="J186" i="23"/>
  <c r="J160" i="23"/>
  <c r="K39" i="21"/>
  <c r="J161" i="22"/>
  <c r="J116" i="22"/>
  <c r="J189" i="22"/>
  <c r="J161" i="21"/>
  <c r="J189" i="21"/>
  <c r="J116" i="21"/>
  <c r="J315" i="24"/>
  <c r="J324" i="24" s="1"/>
  <c r="J61" i="24"/>
  <c r="J115" i="24" s="1"/>
  <c r="J281" i="12"/>
  <c r="J281" i="23"/>
  <c r="K102" i="23"/>
  <c r="K102" i="24"/>
  <c r="K102" i="22"/>
  <c r="K102" i="12"/>
  <c r="K64" i="8"/>
  <c r="K102" i="21"/>
  <c r="K53" i="8"/>
  <c r="J21" i="20"/>
  <c r="P6" i="22"/>
  <c r="P14" i="8"/>
  <c r="P15" i="8" s="1"/>
  <c r="P6" i="24"/>
  <c r="P6" i="8"/>
  <c r="P6" i="7"/>
  <c r="P6" i="20"/>
  <c r="Q11" i="8"/>
  <c r="P6" i="12"/>
  <c r="P6" i="16"/>
  <c r="P6" i="23"/>
  <c r="P5" i="9"/>
  <c r="P6" i="21"/>
  <c r="J186" i="21"/>
  <c r="J160" i="21"/>
  <c r="J229" i="22"/>
  <c r="J160" i="24"/>
  <c r="J186" i="24"/>
  <c r="K68" i="24"/>
  <c r="K73" i="24"/>
  <c r="K91" i="24"/>
  <c r="J109" i="12"/>
  <c r="K73" i="22"/>
  <c r="K68" i="22"/>
  <c r="K91" i="22"/>
  <c r="J281" i="21"/>
  <c r="K39" i="23"/>
  <c r="K67" i="8"/>
  <c r="K68" i="8" s="1"/>
  <c r="K39" i="12"/>
  <c r="J22" i="20"/>
  <c r="J160" i="22"/>
  <c r="J186" i="22"/>
  <c r="J11" i="20"/>
  <c r="J160" i="12"/>
  <c r="J186" i="12"/>
  <c r="K73" i="21"/>
  <c r="K91" i="21"/>
  <c r="K68" i="21"/>
  <c r="K22" i="24"/>
  <c r="K27" i="24"/>
  <c r="J17" i="20"/>
  <c r="J315" i="23"/>
  <c r="J324" i="23" s="1"/>
  <c r="L2" i="23"/>
  <c r="L2" i="24"/>
  <c r="L2" i="21"/>
  <c r="L84" i="8"/>
  <c r="L86" i="8" s="1"/>
  <c r="L33" i="8"/>
  <c r="L2" i="20"/>
  <c r="L2" i="12"/>
  <c r="L2" i="16"/>
  <c r="L49" i="8"/>
  <c r="L2" i="9"/>
  <c r="L25" i="8"/>
  <c r="L27" i="8" s="1"/>
  <c r="L2" i="22"/>
  <c r="L2" i="8"/>
  <c r="L3" i="7"/>
  <c r="L39" i="8"/>
  <c r="L40" i="8" s="1"/>
  <c r="J281" i="24"/>
  <c r="K239" i="23"/>
  <c r="K240" i="23" s="1"/>
  <c r="K243" i="23" s="1"/>
  <c r="K244" i="23" s="1"/>
  <c r="K126" i="23"/>
  <c r="K127" i="23" s="1"/>
  <c r="K130" i="23" s="1"/>
  <c r="K131" i="23" s="1"/>
  <c r="K126" i="24"/>
  <c r="K127" i="24" s="1"/>
  <c r="K130" i="24" s="1"/>
  <c r="K131" i="24" s="1"/>
  <c r="K239" i="24"/>
  <c r="K240" i="24" s="1"/>
  <c r="K243" i="24" s="1"/>
  <c r="K244" i="24" s="1"/>
  <c r="K14" i="22"/>
  <c r="K15" i="22" s="1"/>
  <c r="K23" i="22" s="1"/>
  <c r="K24" i="22" s="1"/>
  <c r="K239" i="12"/>
  <c r="K240" i="12" s="1"/>
  <c r="K243" i="12" s="1"/>
  <c r="K244" i="12" s="1"/>
  <c r="K126" i="21"/>
  <c r="K127" i="21" s="1"/>
  <c r="K130" i="21" s="1"/>
  <c r="K131" i="21" s="1"/>
  <c r="K239" i="21"/>
  <c r="K240" i="21" s="1"/>
  <c r="K243" i="21" s="1"/>
  <c r="K244" i="21" s="1"/>
  <c r="K126" i="12"/>
  <c r="K127" i="12" s="1"/>
  <c r="K130" i="12" s="1"/>
  <c r="K131" i="12" s="1"/>
  <c r="K14" i="12"/>
  <c r="K15" i="12" s="1"/>
  <c r="K23" i="12" s="1"/>
  <c r="K24" i="12" s="1"/>
  <c r="K239" i="22"/>
  <c r="K240" i="22" s="1"/>
  <c r="K243" i="22" s="1"/>
  <c r="K244" i="22" s="1"/>
  <c r="K14" i="23"/>
  <c r="K15" i="23" s="1"/>
  <c r="K23" i="23" s="1"/>
  <c r="K24" i="23" s="1"/>
  <c r="K126" i="22"/>
  <c r="K127" i="22" s="1"/>
  <c r="K130" i="22" s="1"/>
  <c r="K131" i="22" s="1"/>
  <c r="K14" i="21"/>
  <c r="K15" i="21" s="1"/>
  <c r="K23" i="21" s="1"/>
  <c r="K24" i="21" s="1"/>
  <c r="K14" i="24"/>
  <c r="K15" i="24" s="1"/>
  <c r="K23" i="24" s="1"/>
  <c r="K39" i="22"/>
  <c r="K68" i="12"/>
  <c r="K91" i="12"/>
  <c r="K73" i="12"/>
  <c r="J116" i="24"/>
  <c r="J161" i="24"/>
  <c r="J162" i="24" s="1"/>
  <c r="O85" i="8"/>
  <c r="O21" i="8"/>
  <c r="K121" i="16"/>
  <c r="K124" i="16" s="1"/>
  <c r="K127" i="16" s="1"/>
  <c r="K129" i="16" s="1"/>
  <c r="K131" i="16" s="1"/>
  <c r="K152" i="24"/>
  <c r="K98" i="24"/>
  <c r="K98" i="22"/>
  <c r="K152" i="23"/>
  <c r="K46" i="21"/>
  <c r="K46" i="22"/>
  <c r="K269" i="12"/>
  <c r="K46" i="12"/>
  <c r="K152" i="12"/>
  <c r="K269" i="23"/>
  <c r="K152" i="22"/>
  <c r="K58" i="8"/>
  <c r="K46" i="24"/>
  <c r="K152" i="21"/>
  <c r="K269" i="22"/>
  <c r="K98" i="21"/>
  <c r="K269" i="24"/>
  <c r="K269" i="21"/>
  <c r="K98" i="12"/>
  <c r="K46" i="23"/>
  <c r="K98" i="23"/>
  <c r="J281" i="22"/>
  <c r="K45" i="8"/>
  <c r="L46" i="8" s="1"/>
  <c r="J116" i="23" l="1"/>
  <c r="J161" i="23"/>
  <c r="J162" i="23" s="1"/>
  <c r="K24" i="24"/>
  <c r="K35" i="24" s="1"/>
  <c r="K28" i="12"/>
  <c r="K29" i="12" s="1"/>
  <c r="K40" i="12"/>
  <c r="K35" i="12"/>
  <c r="K147" i="12"/>
  <c r="K142" i="12"/>
  <c r="K135" i="12"/>
  <c r="K136" i="12" s="1"/>
  <c r="K259" i="21"/>
  <c r="K261" i="21" s="1"/>
  <c r="K248" i="21"/>
  <c r="K249" i="21" s="1"/>
  <c r="K264" i="21"/>
  <c r="K147" i="21"/>
  <c r="K142" i="21"/>
  <c r="K135" i="21"/>
  <c r="K136" i="21" s="1"/>
  <c r="K248" i="12"/>
  <c r="K249" i="12" s="1"/>
  <c r="K259" i="12"/>
  <c r="K261" i="12" s="1"/>
  <c r="K264" i="12"/>
  <c r="K40" i="22"/>
  <c r="K35" i="22"/>
  <c r="K28" i="22"/>
  <c r="K29" i="22" s="1"/>
  <c r="K142" i="24"/>
  <c r="K135" i="24"/>
  <c r="K136" i="24" s="1"/>
  <c r="K147" i="24"/>
  <c r="K259" i="23"/>
  <c r="K261" i="23" s="1"/>
  <c r="K264" i="23"/>
  <c r="K248" i="23"/>
  <c r="K249" i="23" s="1"/>
  <c r="L34" i="8"/>
  <c r="L35" i="8"/>
  <c r="K69" i="24"/>
  <c r="K70" i="24" s="1"/>
  <c r="K69" i="23"/>
  <c r="K70" i="23" s="1"/>
  <c r="K69" i="12"/>
  <c r="K70" i="12" s="1"/>
  <c r="K69" i="21"/>
  <c r="K70" i="21" s="1"/>
  <c r="K69" i="22"/>
  <c r="K70" i="22" s="1"/>
  <c r="K133" i="16"/>
  <c r="K135" i="16" s="1"/>
  <c r="N26" i="8"/>
  <c r="N2" i="7"/>
  <c r="N23" i="8"/>
  <c r="O22" i="8" s="1"/>
  <c r="K135" i="23"/>
  <c r="K136" i="23" s="1"/>
  <c r="K142" i="23"/>
  <c r="K147" i="23"/>
  <c r="K179" i="23"/>
  <c r="K179" i="21"/>
  <c r="K179" i="24"/>
  <c r="K179" i="12"/>
  <c r="L65" i="8"/>
  <c r="K179" i="22"/>
  <c r="K248" i="24"/>
  <c r="K249" i="24" s="1"/>
  <c r="K259" i="24"/>
  <c r="K261" i="24" s="1"/>
  <c r="K264" i="24"/>
  <c r="J164" i="24"/>
  <c r="J166" i="24" s="1"/>
  <c r="Q6" i="24"/>
  <c r="Q6" i="20"/>
  <c r="Q6" i="22"/>
  <c r="Q6" i="7"/>
  <c r="Q6" i="16"/>
  <c r="Q6" i="12"/>
  <c r="Q6" i="23"/>
  <c r="Q14" i="8"/>
  <c r="Q15" i="8" s="1"/>
  <c r="Q5" i="9"/>
  <c r="Q6" i="21"/>
  <c r="R11" i="8"/>
  <c r="Q6" i="8"/>
  <c r="K28" i="23"/>
  <c r="K29" i="23" s="1"/>
  <c r="K35" i="23"/>
  <c r="K40" i="23"/>
  <c r="K40" i="21"/>
  <c r="K35" i="21"/>
  <c r="K28" i="21"/>
  <c r="K29" i="21" s="1"/>
  <c r="L62" i="16"/>
  <c r="L126" i="16"/>
  <c r="L93" i="16"/>
  <c r="L94" i="16" s="1"/>
  <c r="L119" i="16" s="1"/>
  <c r="L52" i="8"/>
  <c r="L54" i="8" s="1"/>
  <c r="L52" i="16"/>
  <c r="L53" i="16" s="1"/>
  <c r="L56" i="16" s="1"/>
  <c r="L29" i="16"/>
  <c r="L30" i="16" s="1"/>
  <c r="L55" i="16" s="1"/>
  <c r="L116" i="16"/>
  <c r="L117" i="16" s="1"/>
  <c r="L120" i="16" s="1"/>
  <c r="K147" i="22"/>
  <c r="K135" i="22"/>
  <c r="K136" i="22" s="1"/>
  <c r="K142" i="22"/>
  <c r="M50" i="8"/>
  <c r="L50" i="8"/>
  <c r="M2" i="20"/>
  <c r="M2" i="24"/>
  <c r="M2" i="21"/>
  <c r="M84" i="8"/>
  <c r="M86" i="8" s="1"/>
  <c r="M33" i="8"/>
  <c r="M25" i="8"/>
  <c r="M27" i="8" s="1"/>
  <c r="M2" i="23"/>
  <c r="M49" i="8"/>
  <c r="M2" i="16"/>
  <c r="M2" i="9"/>
  <c r="M2" i="22"/>
  <c r="M3" i="7"/>
  <c r="M2" i="8"/>
  <c r="M2" i="12"/>
  <c r="M39" i="8"/>
  <c r="M40" i="8" s="1"/>
  <c r="L4" i="22"/>
  <c r="L4" i="9"/>
  <c r="L4" i="20"/>
  <c r="L4" i="23"/>
  <c r="L4" i="21"/>
  <c r="L5" i="7"/>
  <c r="L4" i="12"/>
  <c r="L4" i="8"/>
  <c r="L4" i="24"/>
  <c r="L4" i="16"/>
  <c r="J162" i="22"/>
  <c r="J29" i="20"/>
  <c r="K259" i="22"/>
  <c r="K261" i="22" s="1"/>
  <c r="K264" i="22"/>
  <c r="K248" i="22"/>
  <c r="K249" i="22" s="1"/>
  <c r="K39" i="24"/>
  <c r="J189" i="12"/>
  <c r="J161" i="12"/>
  <c r="J162" i="12" s="1"/>
  <c r="J116" i="12"/>
  <c r="J35" i="20"/>
  <c r="L32" i="24"/>
  <c r="L37" i="24" s="1"/>
  <c r="L17" i="24"/>
  <c r="L19" i="24" s="1"/>
  <c r="L256" i="23"/>
  <c r="L261" i="23" s="1"/>
  <c r="L17" i="23"/>
  <c r="L19" i="23" s="1"/>
  <c r="L80" i="12"/>
  <c r="L32" i="23"/>
  <c r="L37" i="23" s="1"/>
  <c r="L32" i="22"/>
  <c r="L37" i="22" s="1"/>
  <c r="L32" i="12"/>
  <c r="L37" i="12" s="1"/>
  <c r="L80" i="21"/>
  <c r="L80" i="24"/>
  <c r="L17" i="22"/>
  <c r="L19" i="22" s="1"/>
  <c r="L84" i="12"/>
  <c r="L17" i="12"/>
  <c r="L19" i="12" s="1"/>
  <c r="L139" i="21"/>
  <c r="L144" i="21" s="1"/>
  <c r="L139" i="24"/>
  <c r="L144" i="24" s="1"/>
  <c r="L256" i="22"/>
  <c r="L261" i="22" s="1"/>
  <c r="L80" i="22"/>
  <c r="L84" i="23"/>
  <c r="L80" i="23"/>
  <c r="L256" i="21"/>
  <c r="L261" i="21" s="1"/>
  <c r="L139" i="22"/>
  <c r="L144" i="22" s="1"/>
  <c r="L256" i="24"/>
  <c r="L261" i="24" s="1"/>
  <c r="L256" i="12"/>
  <c r="L261" i="12" s="1"/>
  <c r="L17" i="21"/>
  <c r="L19" i="21" s="1"/>
  <c r="L84" i="22"/>
  <c r="L84" i="21"/>
  <c r="L139" i="23"/>
  <c r="L144" i="23" s="1"/>
  <c r="L139" i="12"/>
  <c r="L144" i="12" s="1"/>
  <c r="L32" i="21"/>
  <c r="L37" i="21" s="1"/>
  <c r="L84" i="24"/>
  <c r="L89" i="24" s="1"/>
  <c r="P21" i="8"/>
  <c r="P85" i="8"/>
  <c r="K3" i="24"/>
  <c r="K3" i="12"/>
  <c r="K3" i="23"/>
  <c r="K4" i="7"/>
  <c r="K3" i="20"/>
  <c r="K3" i="9"/>
  <c r="K3" i="22"/>
  <c r="K3" i="21"/>
  <c r="K3" i="16"/>
  <c r="K3" i="8"/>
  <c r="J315" i="22"/>
  <c r="J324" i="22" s="1"/>
  <c r="J162" i="21"/>
  <c r="K28" i="24" l="1"/>
  <c r="K29" i="24" s="1"/>
  <c r="L57" i="16"/>
  <c r="L60" i="16" s="1"/>
  <c r="L63" i="16" s="1"/>
  <c r="L65" i="16" s="1"/>
  <c r="L67" i="16" s="1"/>
  <c r="L69" i="16" s="1"/>
  <c r="L71" i="16" s="1"/>
  <c r="K40" i="24"/>
  <c r="O26" i="8"/>
  <c r="O23" i="8"/>
  <c r="P22" i="8" s="1"/>
  <c r="O2" i="7"/>
  <c r="K74" i="23"/>
  <c r="K75" i="23" s="1"/>
  <c r="K87" i="23"/>
  <c r="K74" i="24"/>
  <c r="K75" i="24" s="1"/>
  <c r="K87" i="24"/>
  <c r="J164" i="12"/>
  <c r="J166" i="12" s="1"/>
  <c r="K51" i="21"/>
  <c r="K36" i="21"/>
  <c r="K37" i="21"/>
  <c r="K184" i="24"/>
  <c r="K192" i="24" s="1"/>
  <c r="K143" i="24"/>
  <c r="K156" i="24"/>
  <c r="K144" i="24"/>
  <c r="M141" i="24"/>
  <c r="L148" i="24"/>
  <c r="K51" i="22"/>
  <c r="K36" i="22"/>
  <c r="K37" i="22" s="1"/>
  <c r="L148" i="21"/>
  <c r="M141" i="21"/>
  <c r="K279" i="22"/>
  <c r="K283" i="22" s="1"/>
  <c r="K273" i="22"/>
  <c r="K74" i="21"/>
  <c r="K75" i="21" s="1"/>
  <c r="K87" i="21"/>
  <c r="L258" i="12"/>
  <c r="K265" i="12"/>
  <c r="K266" i="12" s="1"/>
  <c r="K270" i="12" s="1"/>
  <c r="K271" i="12" s="1"/>
  <c r="K265" i="22"/>
  <c r="K266" i="22" s="1"/>
  <c r="K270" i="22" s="1"/>
  <c r="K271" i="22" s="1"/>
  <c r="L258" i="22"/>
  <c r="L171" i="24"/>
  <c r="L175" i="24" s="1"/>
  <c r="L93" i="24"/>
  <c r="L103" i="24"/>
  <c r="M86" i="24"/>
  <c r="L41" i="21"/>
  <c r="M34" i="21"/>
  <c r="L170" i="21"/>
  <c r="L174" i="21" s="1"/>
  <c r="L170" i="23"/>
  <c r="L174" i="23" s="1"/>
  <c r="M34" i="23"/>
  <c r="L41" i="23"/>
  <c r="M141" i="23"/>
  <c r="L148" i="23"/>
  <c r="K279" i="21"/>
  <c r="K283" i="21" s="1"/>
  <c r="K273" i="21"/>
  <c r="J164" i="22"/>
  <c r="J166" i="22" s="1"/>
  <c r="K265" i="24"/>
  <c r="K266" i="24" s="1"/>
  <c r="K270" i="24" s="1"/>
  <c r="K271" i="24" s="1"/>
  <c r="L258" i="24"/>
  <c r="L57" i="8"/>
  <c r="L59" i="8" s="1"/>
  <c r="K143" i="12"/>
  <c r="K144" i="12" s="1"/>
  <c r="K184" i="12"/>
  <c r="K192" i="12" s="1"/>
  <c r="K156" i="12"/>
  <c r="L269" i="12"/>
  <c r="L46" i="12"/>
  <c r="L98" i="22"/>
  <c r="L152" i="24"/>
  <c r="L98" i="24"/>
  <c r="L46" i="22"/>
  <c r="L152" i="12"/>
  <c r="L269" i="21"/>
  <c r="L46" i="21"/>
  <c r="L269" i="23"/>
  <c r="L152" i="22"/>
  <c r="L58" i="8"/>
  <c r="L98" i="23"/>
  <c r="L46" i="24"/>
  <c r="L269" i="22"/>
  <c r="L269" i="24"/>
  <c r="L152" i="21"/>
  <c r="L98" i="12"/>
  <c r="L46" i="23"/>
  <c r="L98" i="21"/>
  <c r="L152" i="23"/>
  <c r="M258" i="12"/>
  <c r="L265" i="12"/>
  <c r="L121" i="16"/>
  <c r="L124" i="16" s="1"/>
  <c r="L127" i="16" s="1"/>
  <c r="L129" i="16" s="1"/>
  <c r="L131" i="16" s="1"/>
  <c r="L265" i="24"/>
  <c r="M258" i="24"/>
  <c r="L148" i="22"/>
  <c r="M141" i="22"/>
  <c r="K273" i="23"/>
  <c r="K279" i="23"/>
  <c r="K283" i="23" s="1"/>
  <c r="M4" i="20"/>
  <c r="M4" i="24"/>
  <c r="M4" i="9"/>
  <c r="M4" i="22"/>
  <c r="M4" i="23"/>
  <c r="M4" i="12"/>
  <c r="M4" i="8"/>
  <c r="M4" i="21"/>
  <c r="M5" i="7"/>
  <c r="M4" i="16"/>
  <c r="L258" i="23"/>
  <c r="K265" i="23"/>
  <c r="K266" i="23" s="1"/>
  <c r="K270" i="23" s="1"/>
  <c r="K271" i="23" s="1"/>
  <c r="M258" i="22"/>
  <c r="L265" i="22"/>
  <c r="K156" i="23"/>
  <c r="K184" i="23"/>
  <c r="K192" i="23" s="1"/>
  <c r="K143" i="23"/>
  <c r="K144" i="23" s="1"/>
  <c r="K51" i="24"/>
  <c r="K36" i="24"/>
  <c r="K37" i="24" s="1"/>
  <c r="L102" i="24"/>
  <c r="L102" i="23"/>
  <c r="L102" i="22"/>
  <c r="L102" i="12"/>
  <c r="L64" i="8"/>
  <c r="L102" i="21"/>
  <c r="L53" i="8"/>
  <c r="M102" i="23"/>
  <c r="M102" i="24"/>
  <c r="M102" i="12"/>
  <c r="M64" i="8"/>
  <c r="M102" i="22"/>
  <c r="M102" i="21"/>
  <c r="M53" i="8"/>
  <c r="N2" i="9"/>
  <c r="N2" i="20"/>
  <c r="N2" i="21"/>
  <c r="N2" i="23"/>
  <c r="N33" i="8"/>
  <c r="N2" i="22"/>
  <c r="N84" i="8"/>
  <c r="N86" i="8" s="1"/>
  <c r="N2" i="24"/>
  <c r="N25" i="8"/>
  <c r="N27" i="8" s="1"/>
  <c r="N2" i="16"/>
  <c r="N49" i="8"/>
  <c r="N3" i="7"/>
  <c r="N2" i="8"/>
  <c r="N39" i="8"/>
  <c r="N40" i="8" s="1"/>
  <c r="N2" i="12"/>
  <c r="K156" i="22"/>
  <c r="K143" i="22"/>
  <c r="K144" i="22" s="1"/>
  <c r="K184" i="22"/>
  <c r="K192" i="22" s="1"/>
  <c r="K279" i="12"/>
  <c r="K283" i="12" s="1"/>
  <c r="K273" i="12"/>
  <c r="J164" i="21"/>
  <c r="J166" i="21" s="1"/>
  <c r="K74" i="22"/>
  <c r="K75" i="22" s="1"/>
  <c r="K87" i="22"/>
  <c r="K74" i="12"/>
  <c r="K75" i="12" s="1"/>
  <c r="K87" i="12"/>
  <c r="K156" i="21"/>
  <c r="K184" i="21"/>
  <c r="K192" i="21" s="1"/>
  <c r="K143" i="21"/>
  <c r="K144" i="21" s="1"/>
  <c r="L170" i="12"/>
  <c r="L174" i="12" s="1"/>
  <c r="M34" i="12"/>
  <c r="L41" i="12"/>
  <c r="M139" i="24"/>
  <c r="M84" i="24"/>
  <c r="M256" i="12"/>
  <c r="M17" i="22"/>
  <c r="M19" i="22" s="1"/>
  <c r="M17" i="21"/>
  <c r="M19" i="21" s="1"/>
  <c r="M32" i="23"/>
  <c r="M80" i="24"/>
  <c r="M84" i="12"/>
  <c r="M17" i="12"/>
  <c r="M19" i="12" s="1"/>
  <c r="M139" i="21"/>
  <c r="M256" i="22"/>
  <c r="M80" i="21"/>
  <c r="M80" i="22"/>
  <c r="M32" i="24"/>
  <c r="M84" i="23"/>
  <c r="M32" i="12"/>
  <c r="M17" i="23"/>
  <c r="M19" i="23" s="1"/>
  <c r="M32" i="22"/>
  <c r="M256" i="23"/>
  <c r="M17" i="24"/>
  <c r="M19" i="24" s="1"/>
  <c r="M80" i="12"/>
  <c r="M256" i="21"/>
  <c r="M139" i="22"/>
  <c r="M256" i="24"/>
  <c r="M84" i="22"/>
  <c r="M80" i="23"/>
  <c r="M84" i="21"/>
  <c r="M139" i="23"/>
  <c r="M139" i="12"/>
  <c r="M32" i="21"/>
  <c r="J23" i="20"/>
  <c r="L41" i="22"/>
  <c r="L170" i="22"/>
  <c r="L174" i="22" s="1"/>
  <c r="M34" i="22"/>
  <c r="L148" i="12"/>
  <c r="M141" i="12"/>
  <c r="J164" i="23"/>
  <c r="J166" i="23" s="1"/>
  <c r="K266" i="21"/>
  <c r="K270" i="21" s="1"/>
  <c r="K271" i="21" s="1"/>
  <c r="L126" i="24"/>
  <c r="L127" i="24" s="1"/>
  <c r="L130" i="24" s="1"/>
  <c r="L14" i="24"/>
  <c r="L15" i="24" s="1"/>
  <c r="L23" i="24" s="1"/>
  <c r="L14" i="22"/>
  <c r="L15" i="22" s="1"/>
  <c r="L23" i="22" s="1"/>
  <c r="L239" i="12"/>
  <c r="L240" i="12" s="1"/>
  <c r="L243" i="12" s="1"/>
  <c r="L239" i="22"/>
  <c r="L240" i="22" s="1"/>
  <c r="L243" i="22" s="1"/>
  <c r="L14" i="12"/>
  <c r="L15" i="12" s="1"/>
  <c r="L23" i="12" s="1"/>
  <c r="L239" i="24"/>
  <c r="L240" i="24" s="1"/>
  <c r="L243" i="24" s="1"/>
  <c r="L239" i="21"/>
  <c r="L240" i="21" s="1"/>
  <c r="L243" i="21" s="1"/>
  <c r="L126" i="12"/>
  <c r="L127" i="12" s="1"/>
  <c r="L130" i="12" s="1"/>
  <c r="L239" i="23"/>
  <c r="L240" i="23" s="1"/>
  <c r="L243" i="23" s="1"/>
  <c r="L14" i="23"/>
  <c r="L15" i="23" s="1"/>
  <c r="L23" i="23" s="1"/>
  <c r="L126" i="22"/>
  <c r="L127" i="22" s="1"/>
  <c r="L130" i="22" s="1"/>
  <c r="L126" i="21"/>
  <c r="L127" i="21" s="1"/>
  <c r="L130" i="21" s="1"/>
  <c r="L126" i="23"/>
  <c r="L127" i="23" s="1"/>
  <c r="L130" i="23" s="1"/>
  <c r="L14" i="21"/>
  <c r="L15" i="21" s="1"/>
  <c r="L23" i="21" s="1"/>
  <c r="L258" i="21"/>
  <c r="K265" i="21"/>
  <c r="M258" i="23"/>
  <c r="L265" i="23"/>
  <c r="K51" i="23"/>
  <c r="K36" i="23"/>
  <c r="K37" i="23" s="1"/>
  <c r="K279" i="24"/>
  <c r="K283" i="24" s="1"/>
  <c r="K273" i="24"/>
  <c r="L45" i="8"/>
  <c r="M46" i="8" s="1"/>
  <c r="L41" i="24"/>
  <c r="M34" i="24"/>
  <c r="L170" i="24"/>
  <c r="L174" i="24" s="1"/>
  <c r="R6" i="24"/>
  <c r="R6" i="8"/>
  <c r="R6" i="7"/>
  <c r="R6" i="12"/>
  <c r="R6" i="23"/>
  <c r="R14" i="8"/>
  <c r="R15" i="8" s="1"/>
  <c r="R6" i="20"/>
  <c r="R6" i="16"/>
  <c r="R6" i="22"/>
  <c r="R5" i="9"/>
  <c r="R6" i="21"/>
  <c r="F12" i="8"/>
  <c r="F74" i="8" s="1"/>
  <c r="L67" i="8"/>
  <c r="L68" i="8" s="1"/>
  <c r="M258" i="21"/>
  <c r="L265" i="21"/>
  <c r="M34" i="8"/>
  <c r="M45" i="8" s="1"/>
  <c r="N46" i="8" s="1"/>
  <c r="M35" i="8"/>
  <c r="M57" i="8" s="1"/>
  <c r="Q85" i="8"/>
  <c r="Q21" i="8"/>
  <c r="K51" i="12"/>
  <c r="K36" i="12"/>
  <c r="K37" i="12" s="1"/>
  <c r="L104" i="24" l="1"/>
  <c r="L176" i="24"/>
  <c r="L178" i="24" s="1"/>
  <c r="K148" i="23"/>
  <c r="K149" i="23" s="1"/>
  <c r="K153" i="23" s="1"/>
  <c r="K154" i="23" s="1"/>
  <c r="L141" i="23"/>
  <c r="K274" i="23"/>
  <c r="K280" i="23"/>
  <c r="K284" i="23" s="1"/>
  <c r="K148" i="12"/>
  <c r="K149" i="12" s="1"/>
  <c r="K153" i="12" s="1"/>
  <c r="K154" i="12" s="1"/>
  <c r="L141" i="12"/>
  <c r="K148" i="21"/>
  <c r="K149" i="21" s="1"/>
  <c r="K153" i="21" s="1"/>
  <c r="K154" i="21" s="1"/>
  <c r="L141" i="21"/>
  <c r="K41" i="23"/>
  <c r="K42" i="23" s="1"/>
  <c r="K47" i="23" s="1"/>
  <c r="K48" i="23" s="1"/>
  <c r="K52" i="23" s="1"/>
  <c r="K53" i="23" s="1"/>
  <c r="K170" i="23"/>
  <c r="K174" i="23" s="1"/>
  <c r="L34" i="23"/>
  <c r="K280" i="22"/>
  <c r="K284" i="22" s="1"/>
  <c r="K274" i="22"/>
  <c r="K280" i="12"/>
  <c r="K284" i="12" s="1"/>
  <c r="K274" i="12"/>
  <c r="K275" i="12" s="1"/>
  <c r="K280" i="24"/>
  <c r="K284" i="24" s="1"/>
  <c r="K274" i="24"/>
  <c r="K275" i="24" s="1"/>
  <c r="L141" i="22"/>
  <c r="K148" i="22"/>
  <c r="K149" i="22" s="1"/>
  <c r="K153" i="22" s="1"/>
  <c r="K154" i="22" s="1"/>
  <c r="M126" i="16"/>
  <c r="M116" i="16"/>
  <c r="M117" i="16" s="1"/>
  <c r="M120" i="16" s="1"/>
  <c r="M52" i="8"/>
  <c r="M54" i="8" s="1"/>
  <c r="M62" i="16"/>
  <c r="M29" i="16"/>
  <c r="M30" i="16" s="1"/>
  <c r="M55" i="16" s="1"/>
  <c r="M93" i="16"/>
  <c r="M94" i="16" s="1"/>
  <c r="M119" i="16" s="1"/>
  <c r="M52" i="16"/>
  <c r="M53" i="16" s="1"/>
  <c r="M56" i="16" s="1"/>
  <c r="M134" i="24"/>
  <c r="M129" i="24"/>
  <c r="M146" i="24"/>
  <c r="M247" i="21"/>
  <c r="M242" i="21"/>
  <c r="M263" i="21"/>
  <c r="L3" i="24"/>
  <c r="L3" i="20"/>
  <c r="L3" i="22"/>
  <c r="L3" i="12"/>
  <c r="L3" i="23"/>
  <c r="L4" i="7"/>
  <c r="L3" i="9"/>
  <c r="L3" i="21"/>
  <c r="L3" i="8"/>
  <c r="L3" i="16"/>
  <c r="L141" i="24"/>
  <c r="K148" i="24"/>
  <c r="K149" i="24" s="1"/>
  <c r="K153" i="24" s="1"/>
  <c r="K154" i="24" s="1"/>
  <c r="K293" i="24"/>
  <c r="K295" i="24" s="1"/>
  <c r="K199" i="21"/>
  <c r="M146" i="12"/>
  <c r="M134" i="12"/>
  <c r="M129" i="12"/>
  <c r="K107" i="12"/>
  <c r="K88" i="12"/>
  <c r="K199" i="24"/>
  <c r="N4" i="20"/>
  <c r="N4" i="24"/>
  <c r="N4" i="9"/>
  <c r="N4" i="22"/>
  <c r="N4" i="23"/>
  <c r="N4" i="21"/>
  <c r="N5" i="7"/>
  <c r="N4" i="8"/>
  <c r="N4" i="16"/>
  <c r="N4" i="12"/>
  <c r="L242" i="21"/>
  <c r="L244" i="21" s="1"/>
  <c r="L247" i="21"/>
  <c r="L263" i="21"/>
  <c r="N34" i="8"/>
  <c r="N45" i="8" s="1"/>
  <c r="O46" i="8" s="1"/>
  <c r="N35" i="8"/>
  <c r="L247" i="12"/>
  <c r="L242" i="12"/>
  <c r="L244" i="12" s="1"/>
  <c r="L263" i="12"/>
  <c r="K199" i="23"/>
  <c r="R85" i="8"/>
  <c r="R21" i="8"/>
  <c r="H15" i="8"/>
  <c r="K293" i="12"/>
  <c r="K295" i="12" s="1"/>
  <c r="K88" i="21"/>
  <c r="K89" i="21" s="1"/>
  <c r="K107" i="21"/>
  <c r="M263" i="22"/>
  <c r="M242" i="22"/>
  <c r="M247" i="22"/>
  <c r="K275" i="22"/>
  <c r="K92" i="24"/>
  <c r="K89" i="24"/>
  <c r="M22" i="23"/>
  <c r="M27" i="23"/>
  <c r="K107" i="24"/>
  <c r="K88" i="24"/>
  <c r="M263" i="12"/>
  <c r="M247" i="12"/>
  <c r="M242" i="12"/>
  <c r="M179" i="23"/>
  <c r="M179" i="21"/>
  <c r="M179" i="12"/>
  <c r="M179" i="24"/>
  <c r="N65" i="8"/>
  <c r="N67" i="8" s="1"/>
  <c r="M179" i="22"/>
  <c r="L263" i="23"/>
  <c r="L247" i="23"/>
  <c r="L242" i="23"/>
  <c r="L244" i="23" s="1"/>
  <c r="K92" i="23"/>
  <c r="M134" i="21"/>
  <c r="M129" i="21"/>
  <c r="M146" i="21"/>
  <c r="K199" i="12"/>
  <c r="M27" i="21"/>
  <c r="M22" i="21"/>
  <c r="M91" i="24"/>
  <c r="M68" i="24"/>
  <c r="M73" i="24"/>
  <c r="L179" i="24"/>
  <c r="L180" i="24" s="1"/>
  <c r="L32" i="20" s="1"/>
  <c r="L179" i="12"/>
  <c r="L179" i="23"/>
  <c r="L179" i="21"/>
  <c r="L179" i="22"/>
  <c r="M65" i="8"/>
  <c r="K274" i="21"/>
  <c r="K275" i="21" s="1"/>
  <c r="K280" i="21"/>
  <c r="K284" i="21" s="1"/>
  <c r="O50" i="8"/>
  <c r="L263" i="24"/>
  <c r="L242" i="24"/>
  <c r="L244" i="24" s="1"/>
  <c r="L247" i="24"/>
  <c r="K92" i="12"/>
  <c r="K89" i="12"/>
  <c r="L34" i="24"/>
  <c r="K170" i="24"/>
  <c r="K174" i="24" s="1"/>
  <c r="K41" i="24"/>
  <c r="K42" i="24" s="1"/>
  <c r="K47" i="24" s="1"/>
  <c r="K48" i="24" s="1"/>
  <c r="K52" i="24" s="1"/>
  <c r="K53" i="24" s="1"/>
  <c r="K293" i="23"/>
  <c r="K295" i="23" s="1"/>
  <c r="L263" i="22"/>
  <c r="L242" i="22"/>
  <c r="L244" i="22" s="1"/>
  <c r="L247" i="22"/>
  <c r="M247" i="23"/>
  <c r="M242" i="23"/>
  <c r="M263" i="23"/>
  <c r="K92" i="22"/>
  <c r="K275" i="23"/>
  <c r="K41" i="21"/>
  <c r="K42" i="21" s="1"/>
  <c r="K47" i="21" s="1"/>
  <c r="K48" i="21" s="1"/>
  <c r="K52" i="21" s="1"/>
  <c r="K53" i="21" s="1"/>
  <c r="K170" i="21"/>
  <c r="K174" i="21" s="1"/>
  <c r="L34" i="21"/>
  <c r="M27" i="22"/>
  <c r="M22" i="22"/>
  <c r="K88" i="22"/>
  <c r="K89" i="22" s="1"/>
  <c r="K107" i="22"/>
  <c r="M134" i="22"/>
  <c r="M129" i="22"/>
  <c r="M146" i="22"/>
  <c r="K41" i="12"/>
  <c r="K42" i="12" s="1"/>
  <c r="K47" i="12" s="1"/>
  <c r="K48" i="12" s="1"/>
  <c r="K52" i="12" s="1"/>
  <c r="K53" i="12" s="1"/>
  <c r="L34" i="12"/>
  <c r="K170" i="12"/>
  <c r="K174" i="12" s="1"/>
  <c r="K293" i="21"/>
  <c r="K295" i="21" s="1"/>
  <c r="M263" i="24"/>
  <c r="M242" i="24"/>
  <c r="M247" i="24"/>
  <c r="K92" i="21"/>
  <c r="M129" i="23"/>
  <c r="M134" i="23"/>
  <c r="M146" i="23"/>
  <c r="L69" i="24"/>
  <c r="L69" i="12"/>
  <c r="L69" i="21"/>
  <c r="L69" i="22"/>
  <c r="L133" i="16"/>
  <c r="L135" i="16" s="1"/>
  <c r="L69" i="23"/>
  <c r="K293" i="22"/>
  <c r="K295" i="22" s="1"/>
  <c r="K199" i="22"/>
  <c r="P26" i="8"/>
  <c r="P2" i="7"/>
  <c r="P23" i="8"/>
  <c r="Q22" i="8" s="1"/>
  <c r="N50" i="8"/>
  <c r="L34" i="22"/>
  <c r="K170" i="22"/>
  <c r="K174" i="22" s="1"/>
  <c r="K41" i="22"/>
  <c r="K42" i="22" s="1"/>
  <c r="K47" i="22" s="1"/>
  <c r="K48" i="22" s="1"/>
  <c r="K52" i="22" s="1"/>
  <c r="K53" i="22" s="1"/>
  <c r="K88" i="23"/>
  <c r="K89" i="23" s="1"/>
  <c r="K107" i="23"/>
  <c r="M27" i="24"/>
  <c r="M22" i="24"/>
  <c r="O2" i="24"/>
  <c r="O2" i="21"/>
  <c r="O2" i="16"/>
  <c r="O2" i="23"/>
  <c r="O49" i="8"/>
  <c r="O2" i="20"/>
  <c r="O2" i="22"/>
  <c r="O84" i="8"/>
  <c r="O86" i="8" s="1"/>
  <c r="O33" i="8"/>
  <c r="O25" i="8"/>
  <c r="O27" i="8" s="1"/>
  <c r="O2" i="12"/>
  <c r="O2" i="9"/>
  <c r="O3" i="7"/>
  <c r="O39" i="8"/>
  <c r="O40" i="8" s="1"/>
  <c r="O2" i="8"/>
  <c r="N93" i="16"/>
  <c r="N94" i="16" s="1"/>
  <c r="N119" i="16" s="1"/>
  <c r="N126" i="16"/>
  <c r="N116" i="16"/>
  <c r="N117" i="16" s="1"/>
  <c r="N120" i="16" s="1"/>
  <c r="N52" i="16"/>
  <c r="N53" i="16" s="1"/>
  <c r="N56" i="16" s="1"/>
  <c r="N29" i="16"/>
  <c r="N30" i="16" s="1"/>
  <c r="N55" i="16" s="1"/>
  <c r="N57" i="16" s="1"/>
  <c r="N60" i="16" s="1"/>
  <c r="N52" i="8"/>
  <c r="N62" i="16"/>
  <c r="M27" i="12"/>
  <c r="M22" i="12"/>
  <c r="N80" i="24"/>
  <c r="N84" i="23"/>
  <c r="N17" i="23"/>
  <c r="N19" i="23" s="1"/>
  <c r="N84" i="12"/>
  <c r="N32" i="23"/>
  <c r="N256" i="12"/>
  <c r="N32" i="24"/>
  <c r="N32" i="12"/>
  <c r="N80" i="21"/>
  <c r="N17" i="22"/>
  <c r="N19" i="22" s="1"/>
  <c r="N256" i="24"/>
  <c r="N139" i="12"/>
  <c r="N139" i="24"/>
  <c r="N80" i="22"/>
  <c r="N139" i="22"/>
  <c r="N84" i="22"/>
  <c r="N32" i="22"/>
  <c r="N256" i="23"/>
  <c r="N17" i="21"/>
  <c r="N19" i="21" s="1"/>
  <c r="N256" i="21"/>
  <c r="N80" i="12"/>
  <c r="N17" i="24"/>
  <c r="N19" i="24" s="1"/>
  <c r="N84" i="21"/>
  <c r="N84" i="24"/>
  <c r="N17" i="12"/>
  <c r="N19" i="12" s="1"/>
  <c r="N80" i="23"/>
  <c r="N139" i="23"/>
  <c r="N32" i="21"/>
  <c r="N139" i="21"/>
  <c r="N256" i="22"/>
  <c r="N121" i="16" l="1"/>
  <c r="N124" i="16" s="1"/>
  <c r="Q26" i="8"/>
  <c r="Q2" i="7"/>
  <c r="Q23" i="8"/>
  <c r="K281" i="12"/>
  <c r="K285" i="12" s="1"/>
  <c r="K281" i="21"/>
  <c r="K285" i="21" s="1"/>
  <c r="K171" i="22"/>
  <c r="K175" i="22" s="1"/>
  <c r="K176" i="22" s="1"/>
  <c r="K178" i="22" s="1"/>
  <c r="K180" i="22" s="1"/>
  <c r="K20" i="20" s="1"/>
  <c r="K103" i="22"/>
  <c r="K104" i="22" s="1"/>
  <c r="L86" i="22"/>
  <c r="K93" i="22"/>
  <c r="K94" i="22" s="1"/>
  <c r="K99" i="22" s="1"/>
  <c r="K100" i="22" s="1"/>
  <c r="K108" i="22" s="1"/>
  <c r="K188" i="22" s="1"/>
  <c r="K196" i="22" s="1"/>
  <c r="K61" i="21"/>
  <c r="K115" i="21" s="1"/>
  <c r="K61" i="22"/>
  <c r="K115" i="22" s="1"/>
  <c r="L22" i="24"/>
  <c r="L24" i="24" s="1"/>
  <c r="L27" i="24"/>
  <c r="L146" i="24"/>
  <c r="L134" i="24"/>
  <c r="L129" i="24"/>
  <c r="L131" i="24" s="1"/>
  <c r="N127" i="16"/>
  <c r="N129" i="16" s="1"/>
  <c r="N131" i="16" s="1"/>
  <c r="L27" i="22"/>
  <c r="L22" i="22"/>
  <c r="L24" i="22" s="1"/>
  <c r="M39" i="22"/>
  <c r="K103" i="24"/>
  <c r="K104" i="24" s="1"/>
  <c r="K171" i="24"/>
  <c r="K175" i="24" s="1"/>
  <c r="K176" i="24" s="1"/>
  <c r="K178" i="24" s="1"/>
  <c r="K180" i="24" s="1"/>
  <c r="K32" i="20" s="1"/>
  <c r="K93" i="24"/>
  <c r="L86" i="24"/>
  <c r="K157" i="22"/>
  <c r="K158" i="22" s="1"/>
  <c r="K185" i="22"/>
  <c r="K193" i="22" s="1"/>
  <c r="L27" i="21"/>
  <c r="L22" i="21"/>
  <c r="L24" i="21" s="1"/>
  <c r="K94" i="24"/>
  <c r="K99" i="24" s="1"/>
  <c r="K100" i="24" s="1"/>
  <c r="K108" i="24" s="1"/>
  <c r="K188" i="24" s="1"/>
  <c r="K196" i="24" s="1"/>
  <c r="N102" i="21"/>
  <c r="N102" i="22"/>
  <c r="N64" i="8"/>
  <c r="N102" i="12"/>
  <c r="N102" i="24"/>
  <c r="N53" i="8"/>
  <c r="N102" i="23"/>
  <c r="L259" i="12"/>
  <c r="L264" i="12"/>
  <c r="L266" i="12" s="1"/>
  <c r="L270" i="12" s="1"/>
  <c r="L271" i="12" s="1"/>
  <c r="L248" i="12"/>
  <c r="L249" i="12" s="1"/>
  <c r="K94" i="21"/>
  <c r="K99" i="21" s="1"/>
  <c r="K100" i="21" s="1"/>
  <c r="K108" i="21" s="1"/>
  <c r="K188" i="21" s="1"/>
  <c r="K196" i="21" s="1"/>
  <c r="K281" i="22"/>
  <c r="K285" i="22" s="1"/>
  <c r="K187" i="12"/>
  <c r="K195" i="12" s="1"/>
  <c r="K299" i="24"/>
  <c r="K301" i="24" s="1"/>
  <c r="K281" i="23"/>
  <c r="K285" i="23" s="1"/>
  <c r="N57" i="8"/>
  <c r="L264" i="24"/>
  <c r="L259" i="24"/>
  <c r="L248" i="24"/>
  <c r="L249" i="24" s="1"/>
  <c r="O126" i="16"/>
  <c r="O116" i="16"/>
  <c r="O117" i="16" s="1"/>
  <c r="O120" i="16" s="1"/>
  <c r="O52" i="16"/>
  <c r="O53" i="16" s="1"/>
  <c r="O56" i="16" s="1"/>
  <c r="O29" i="16"/>
  <c r="O30" i="16" s="1"/>
  <c r="O55" i="16" s="1"/>
  <c r="O57" i="16" s="1"/>
  <c r="O60" i="16" s="1"/>
  <c r="O52" i="8"/>
  <c r="O62" i="16"/>
  <c r="O93" i="16"/>
  <c r="O94" i="16" s="1"/>
  <c r="O119" i="16" s="1"/>
  <c r="O121" i="16" s="1"/>
  <c r="O124" i="16" s="1"/>
  <c r="O127" i="16" s="1"/>
  <c r="O129" i="16" s="1"/>
  <c r="O131" i="16" s="1"/>
  <c r="L266" i="24"/>
  <c r="L270" i="24" s="1"/>
  <c r="L271" i="24" s="1"/>
  <c r="O4" i="20"/>
  <c r="O4" i="9"/>
  <c r="O4" i="22"/>
  <c r="O4" i="23"/>
  <c r="O4" i="21"/>
  <c r="O5" i="7"/>
  <c r="O4" i="8"/>
  <c r="O4" i="12"/>
  <c r="O4" i="16"/>
  <c r="O4" i="24"/>
  <c r="K61" i="23"/>
  <c r="K115" i="23" s="1"/>
  <c r="K299" i="22"/>
  <c r="K301" i="22" s="1"/>
  <c r="O102" i="23"/>
  <c r="O102" i="21"/>
  <c r="O102" i="24"/>
  <c r="O53" i="8"/>
  <c r="O64" i="8"/>
  <c r="O102" i="12"/>
  <c r="O102" i="22"/>
  <c r="K187" i="21"/>
  <c r="K195" i="21" s="1"/>
  <c r="K61" i="24"/>
  <c r="K115" i="24" s="1"/>
  <c r="M39" i="12"/>
  <c r="L264" i="22"/>
  <c r="L266" i="22" s="1"/>
  <c r="L270" i="22" s="1"/>
  <c r="L271" i="22" s="1"/>
  <c r="L248" i="22"/>
  <c r="L249" i="22" s="1"/>
  <c r="L259" i="22"/>
  <c r="K305" i="12"/>
  <c r="K185" i="21"/>
  <c r="K193" i="21" s="1"/>
  <c r="K157" i="21"/>
  <c r="K158" i="21" s="1"/>
  <c r="K157" i="12"/>
  <c r="K158" i="12" s="1"/>
  <c r="K185" i="12"/>
  <c r="K193" i="12" s="1"/>
  <c r="K305" i="23"/>
  <c r="H85" i="8"/>
  <c r="H21" i="8"/>
  <c r="M121" i="16"/>
  <c r="M124" i="16" s="1"/>
  <c r="M127" i="16" s="1"/>
  <c r="M129" i="16" s="1"/>
  <c r="M131" i="16" s="1"/>
  <c r="K187" i="22"/>
  <c r="K195" i="22" s="1"/>
  <c r="M39" i="23"/>
  <c r="M152" i="24"/>
  <c r="M46" i="24"/>
  <c r="M269" i="21"/>
  <c r="M98" i="24"/>
  <c r="M46" i="22"/>
  <c r="M269" i="12"/>
  <c r="M152" i="12"/>
  <c r="M46" i="23"/>
  <c r="M269" i="23"/>
  <c r="M152" i="22"/>
  <c r="M58" i="8"/>
  <c r="M59" i="8" s="1"/>
  <c r="M98" i="23"/>
  <c r="M269" i="24"/>
  <c r="M269" i="22"/>
  <c r="M46" i="12"/>
  <c r="M152" i="21"/>
  <c r="M98" i="12"/>
  <c r="M46" i="21"/>
  <c r="M98" i="21"/>
  <c r="M152" i="23"/>
  <c r="M98" i="22"/>
  <c r="K281" i="24"/>
  <c r="K285" i="24" s="1"/>
  <c r="K103" i="12"/>
  <c r="K104" i="12" s="1"/>
  <c r="K171" i="12"/>
  <c r="K175" i="12" s="1"/>
  <c r="K176" i="12" s="1"/>
  <c r="K178" i="12" s="1"/>
  <c r="K180" i="12" s="1"/>
  <c r="K14" i="20" s="1"/>
  <c r="L86" i="12"/>
  <c r="K93" i="12"/>
  <c r="K94" i="12"/>
  <c r="K99" i="12" s="1"/>
  <c r="K100" i="12" s="1"/>
  <c r="K108" i="12" s="1"/>
  <c r="K188" i="12" s="1"/>
  <c r="K196" i="12" s="1"/>
  <c r="K93" i="23"/>
  <c r="K94" i="23" s="1"/>
  <c r="K99" i="23" s="1"/>
  <c r="K100" i="23" s="1"/>
  <c r="K108" i="23" s="1"/>
  <c r="K188" i="23" s="1"/>
  <c r="K196" i="23" s="1"/>
  <c r="K171" i="23"/>
  <c r="K175" i="23" s="1"/>
  <c r="K176" i="23" s="1"/>
  <c r="K178" i="23" s="1"/>
  <c r="K180" i="23" s="1"/>
  <c r="K26" i="20" s="1"/>
  <c r="K103" i="23"/>
  <c r="K104" i="23" s="1"/>
  <c r="L86" i="23"/>
  <c r="O139" i="24"/>
  <c r="O256" i="24"/>
  <c r="O84" i="24"/>
  <c r="O84" i="23"/>
  <c r="O80" i="24"/>
  <c r="O32" i="24"/>
  <c r="O17" i="22"/>
  <c r="O19" i="22" s="1"/>
  <c r="O17" i="21"/>
  <c r="O19" i="21" s="1"/>
  <c r="O17" i="12"/>
  <c r="O19" i="12" s="1"/>
  <c r="O139" i="21"/>
  <c r="O84" i="12"/>
  <c r="O139" i="12"/>
  <c r="O32" i="21"/>
  <c r="O80" i="22"/>
  <c r="O80" i="21"/>
  <c r="O139" i="22"/>
  <c r="O84" i="22"/>
  <c r="O32" i="22"/>
  <c r="O17" i="23"/>
  <c r="O19" i="23" s="1"/>
  <c r="O17" i="24"/>
  <c r="O19" i="24" s="1"/>
  <c r="O256" i="21"/>
  <c r="O80" i="12"/>
  <c r="O32" i="23"/>
  <c r="O256" i="12"/>
  <c r="O32" i="12"/>
  <c r="O84" i="21"/>
  <c r="O139" i="23"/>
  <c r="O256" i="22"/>
  <c r="O256" i="23"/>
  <c r="O80" i="23"/>
  <c r="L134" i="22"/>
  <c r="L129" i="22"/>
  <c r="L131" i="22" s="1"/>
  <c r="L146" i="22"/>
  <c r="K93" i="21"/>
  <c r="L86" i="21"/>
  <c r="K171" i="21"/>
  <c r="K175" i="21" s="1"/>
  <c r="K176" i="21" s="1"/>
  <c r="K178" i="21" s="1"/>
  <c r="K180" i="21" s="1"/>
  <c r="K8" i="20" s="1"/>
  <c r="K103" i="21"/>
  <c r="K104" i="21" s="1"/>
  <c r="P2" i="9"/>
  <c r="P2" i="20"/>
  <c r="P2" i="22"/>
  <c r="P2" i="23"/>
  <c r="P49" i="8"/>
  <c r="P50" i="8" s="1"/>
  <c r="P2" i="8"/>
  <c r="P84" i="8"/>
  <c r="P86" i="8" s="1"/>
  <c r="P33" i="8"/>
  <c r="P2" i="16"/>
  <c r="P25" i="8"/>
  <c r="P27" i="8" s="1"/>
  <c r="P3" i="7"/>
  <c r="P2" i="21"/>
  <c r="P2" i="12"/>
  <c r="P39" i="8"/>
  <c r="P40" i="8" s="1"/>
  <c r="P2" i="24"/>
  <c r="L259" i="23"/>
  <c r="L264" i="23"/>
  <c r="L266" i="23" s="1"/>
  <c r="L270" i="23" s="1"/>
  <c r="L271" i="23" s="1"/>
  <c r="L248" i="23"/>
  <c r="L249" i="23" s="1"/>
  <c r="K299" i="12"/>
  <c r="K301" i="12" s="1"/>
  <c r="O34" i="8"/>
  <c r="O45" i="8" s="1"/>
  <c r="P46" i="8" s="1"/>
  <c r="O35" i="8"/>
  <c r="L264" i="21"/>
  <c r="L266" i="21" s="1"/>
  <c r="L270" i="21" s="1"/>
  <c r="L271" i="21" s="1"/>
  <c r="L259" i="21"/>
  <c r="L248" i="21"/>
  <c r="L249" i="21" s="1"/>
  <c r="L22" i="23"/>
  <c r="L24" i="23" s="1"/>
  <c r="L27" i="23"/>
  <c r="K305" i="21"/>
  <c r="K299" i="21"/>
  <c r="K301" i="21" s="1"/>
  <c r="M39" i="21"/>
  <c r="K305" i="22"/>
  <c r="L129" i="21"/>
  <c r="L131" i="21" s="1"/>
  <c r="L134" i="21"/>
  <c r="L146" i="21"/>
  <c r="L22" i="12"/>
  <c r="L24" i="12" s="1"/>
  <c r="L27" i="12"/>
  <c r="K61" i="12"/>
  <c r="K115" i="12" s="1"/>
  <c r="M67" i="8"/>
  <c r="M68" i="8" s="1"/>
  <c r="L129" i="12"/>
  <c r="L131" i="12" s="1"/>
  <c r="L134" i="12"/>
  <c r="L146" i="12"/>
  <c r="N54" i="8"/>
  <c r="K299" i="23"/>
  <c r="K301" i="23" s="1"/>
  <c r="N63" i="16"/>
  <c r="N65" i="16" s="1"/>
  <c r="N67" i="16" s="1"/>
  <c r="N69" i="16" s="1"/>
  <c r="N71" i="16" s="1"/>
  <c r="M39" i="24"/>
  <c r="K187" i="23"/>
  <c r="K195" i="23" s="1"/>
  <c r="R22" i="8"/>
  <c r="K305" i="24"/>
  <c r="M57" i="16"/>
  <c r="M60" i="16" s="1"/>
  <c r="M63" i="16" s="1"/>
  <c r="M65" i="16" s="1"/>
  <c r="M67" i="16" s="1"/>
  <c r="M69" i="16" s="1"/>
  <c r="M71" i="16" s="1"/>
  <c r="L129" i="23"/>
  <c r="L131" i="23" s="1"/>
  <c r="L146" i="23"/>
  <c r="L134" i="23"/>
  <c r="K187" i="24"/>
  <c r="K195" i="24" s="1"/>
  <c r="K185" i="24"/>
  <c r="K193" i="24" s="1"/>
  <c r="K157" i="24"/>
  <c r="K158" i="24" s="1"/>
  <c r="K185" i="23"/>
  <c r="K193" i="23" s="1"/>
  <c r="K157" i="23"/>
  <c r="K158" i="23" s="1"/>
  <c r="K109" i="12" l="1"/>
  <c r="O54" i="8"/>
  <c r="O98" i="22" s="1"/>
  <c r="P102" i="24"/>
  <c r="P102" i="22"/>
  <c r="P102" i="23"/>
  <c r="P102" i="21"/>
  <c r="P53" i="8"/>
  <c r="P102" i="12"/>
  <c r="P64" i="8"/>
  <c r="L279" i="12"/>
  <c r="L283" i="12" s="1"/>
  <c r="L273" i="12"/>
  <c r="L273" i="23"/>
  <c r="L279" i="23"/>
  <c r="L283" i="23" s="1"/>
  <c r="L279" i="24"/>
  <c r="L283" i="24" s="1"/>
  <c r="L273" i="24"/>
  <c r="L39" i="12"/>
  <c r="L280" i="12"/>
  <c r="L284" i="12" s="1"/>
  <c r="L274" i="12"/>
  <c r="K204" i="23"/>
  <c r="L35" i="21"/>
  <c r="L28" i="21"/>
  <c r="L29" i="21" s="1"/>
  <c r="L40" i="21"/>
  <c r="L142" i="21"/>
  <c r="L135" i="21"/>
  <c r="L136" i="21" s="1"/>
  <c r="L147" i="21"/>
  <c r="L149" i="21" s="1"/>
  <c r="L153" i="21" s="1"/>
  <c r="L154" i="21" s="1"/>
  <c r="O179" i="23"/>
  <c r="P65" i="8"/>
  <c r="P67" i="8" s="1"/>
  <c r="O179" i="21"/>
  <c r="O179" i="24"/>
  <c r="O179" i="22"/>
  <c r="O179" i="12"/>
  <c r="K319" i="24"/>
  <c r="K306" i="24"/>
  <c r="K307" i="24" s="1"/>
  <c r="L40" i="24"/>
  <c r="L28" i="24"/>
  <c r="L29" i="24" s="1"/>
  <c r="L35" i="24"/>
  <c r="O69" i="24"/>
  <c r="O69" i="22"/>
  <c r="O69" i="21"/>
  <c r="O133" i="16"/>
  <c r="O135" i="16" s="1"/>
  <c r="O69" i="12"/>
  <c r="O69" i="23"/>
  <c r="K203" i="22"/>
  <c r="K203" i="23"/>
  <c r="K200" i="22"/>
  <c r="K201" i="22" s="1"/>
  <c r="K200" i="12"/>
  <c r="K201" i="12" s="1"/>
  <c r="K186" i="24"/>
  <c r="K194" i="24" s="1"/>
  <c r="K160" i="24"/>
  <c r="P34" i="8"/>
  <c r="P45" i="8" s="1"/>
  <c r="Q46" i="8" s="1"/>
  <c r="P35" i="8"/>
  <c r="P57" i="8" s="1"/>
  <c r="K109" i="22"/>
  <c r="O46" i="24"/>
  <c r="O269" i="23"/>
  <c r="O152" i="24"/>
  <c r="O46" i="23"/>
  <c r="O269" i="21"/>
  <c r="O98" i="23"/>
  <c r="O269" i="12"/>
  <c r="O152" i="21"/>
  <c r="O98" i="24"/>
  <c r="O269" i="24"/>
  <c r="O269" i="22"/>
  <c r="O46" i="12"/>
  <c r="O152" i="23"/>
  <c r="O46" i="21"/>
  <c r="O152" i="12"/>
  <c r="O57" i="8"/>
  <c r="M69" i="24"/>
  <c r="M70" i="24" s="1"/>
  <c r="M69" i="23"/>
  <c r="M69" i="22"/>
  <c r="M69" i="21"/>
  <c r="M133" i="16"/>
  <c r="M135" i="16" s="1"/>
  <c r="M69" i="12"/>
  <c r="O63" i="16"/>
  <c r="O65" i="16" s="1"/>
  <c r="O67" i="16" s="1"/>
  <c r="O69" i="16" s="1"/>
  <c r="O71" i="16" s="1"/>
  <c r="P52" i="16"/>
  <c r="P53" i="16" s="1"/>
  <c r="P56" i="16" s="1"/>
  <c r="P116" i="16"/>
  <c r="P117" i="16" s="1"/>
  <c r="P120" i="16" s="1"/>
  <c r="P29" i="16"/>
  <c r="P30" i="16" s="1"/>
  <c r="P55" i="16" s="1"/>
  <c r="P57" i="16" s="1"/>
  <c r="P60" i="16" s="1"/>
  <c r="P52" i="8"/>
  <c r="P54" i="8" s="1"/>
  <c r="P62" i="16"/>
  <c r="P93" i="16"/>
  <c r="P94" i="16" s="1"/>
  <c r="P119" i="16" s="1"/>
  <c r="P126" i="16"/>
  <c r="K204" i="21"/>
  <c r="K306" i="23"/>
  <c r="K307" i="23" s="1"/>
  <c r="K319" i="23"/>
  <c r="K306" i="22"/>
  <c r="K307" i="22" s="1"/>
  <c r="K319" i="22"/>
  <c r="K200" i="24"/>
  <c r="K201" i="24" s="1"/>
  <c r="L73" i="22"/>
  <c r="L68" i="22"/>
  <c r="L70" i="22" s="1"/>
  <c r="L91" i="22"/>
  <c r="K319" i="21"/>
  <c r="K306" i="21"/>
  <c r="K307" i="21" s="1"/>
  <c r="L279" i="21"/>
  <c r="L283" i="21" s="1"/>
  <c r="L273" i="21"/>
  <c r="K204" i="12"/>
  <c r="L39" i="22"/>
  <c r="L147" i="23"/>
  <c r="L149" i="23" s="1"/>
  <c r="L153" i="23" s="1"/>
  <c r="L154" i="23" s="1"/>
  <c r="L142" i="23"/>
  <c r="L135" i="23"/>
  <c r="L136" i="23" s="1"/>
  <c r="N68" i="8"/>
  <c r="L73" i="21"/>
  <c r="L91" i="21"/>
  <c r="L68" i="21"/>
  <c r="L70" i="21" s="1"/>
  <c r="K203" i="12"/>
  <c r="K200" i="21"/>
  <c r="K201" i="21" s="1"/>
  <c r="Q2" i="9"/>
  <c r="Q2" i="24"/>
  <c r="Q2" i="12"/>
  <c r="Q2" i="16"/>
  <c r="Q2" i="22"/>
  <c r="Q25" i="8"/>
  <c r="Q27" i="8" s="1"/>
  <c r="Q2" i="23"/>
  <c r="Q2" i="20"/>
  <c r="Q49" i="8"/>
  <c r="Q50" i="8" s="1"/>
  <c r="Q39" i="8"/>
  <c r="Q40" i="8" s="1"/>
  <c r="Q84" i="8"/>
  <c r="Q86" i="8" s="1"/>
  <c r="Q2" i="8"/>
  <c r="Q3" i="7"/>
  <c r="Q2" i="21"/>
  <c r="Q33" i="8"/>
  <c r="L280" i="22"/>
  <c r="L284" i="22" s="1"/>
  <c r="L274" i="22"/>
  <c r="L40" i="12"/>
  <c r="L35" i="12"/>
  <c r="L28" i="12"/>
  <c r="L29" i="12" s="1"/>
  <c r="P80" i="24"/>
  <c r="P32" i="24"/>
  <c r="P84" i="12"/>
  <c r="P80" i="23"/>
  <c r="P17" i="22"/>
  <c r="P19" i="22" s="1"/>
  <c r="P139" i="12"/>
  <c r="P256" i="24"/>
  <c r="P84" i="21"/>
  <c r="P256" i="12"/>
  <c r="P84" i="23"/>
  <c r="P32" i="21"/>
  <c r="P17" i="23"/>
  <c r="P19" i="23" s="1"/>
  <c r="P139" i="21"/>
  <c r="P32" i="22"/>
  <c r="P80" i="22"/>
  <c r="P32" i="23"/>
  <c r="P80" i="21"/>
  <c r="P32" i="12"/>
  <c r="P17" i="24"/>
  <c r="P19" i="24" s="1"/>
  <c r="P256" i="21"/>
  <c r="P139" i="22"/>
  <c r="P17" i="12"/>
  <c r="P19" i="12" s="1"/>
  <c r="P17" i="21"/>
  <c r="P19" i="21" s="1"/>
  <c r="P80" i="12"/>
  <c r="P139" i="23"/>
  <c r="P84" i="22"/>
  <c r="P139" i="24"/>
  <c r="P84" i="24"/>
  <c r="P256" i="23"/>
  <c r="P256" i="22"/>
  <c r="K204" i="24"/>
  <c r="K200" i="23"/>
  <c r="K201" i="23" s="1"/>
  <c r="K160" i="21"/>
  <c r="K186" i="21"/>
  <c r="K194" i="21" s="1"/>
  <c r="L280" i="24"/>
  <c r="L284" i="24" s="1"/>
  <c r="L274" i="24"/>
  <c r="K109" i="23"/>
  <c r="K203" i="21"/>
  <c r="L39" i="24"/>
  <c r="L274" i="21"/>
  <c r="L280" i="21"/>
  <c r="L284" i="21" s="1"/>
  <c r="L39" i="21"/>
  <c r="K186" i="23"/>
  <c r="K194" i="23" s="1"/>
  <c r="K160" i="23"/>
  <c r="L273" i="22"/>
  <c r="L279" i="22"/>
  <c r="L283" i="22" s="1"/>
  <c r="K189" i="12"/>
  <c r="K197" i="12" s="1"/>
  <c r="K161" i="12"/>
  <c r="K116" i="12"/>
  <c r="K204" i="22"/>
  <c r="K160" i="22"/>
  <c r="K186" i="22"/>
  <c r="K194" i="22" s="1"/>
  <c r="N126" i="24"/>
  <c r="N127" i="24" s="1"/>
  <c r="N130" i="24" s="1"/>
  <c r="N126" i="23"/>
  <c r="N127" i="23" s="1"/>
  <c r="N130" i="23" s="1"/>
  <c r="N239" i="24"/>
  <c r="N240" i="24" s="1"/>
  <c r="N243" i="24" s="1"/>
  <c r="N239" i="23"/>
  <c r="N240" i="23" s="1"/>
  <c r="N243" i="23" s="1"/>
  <c r="N14" i="22"/>
  <c r="N15" i="22" s="1"/>
  <c r="N23" i="22" s="1"/>
  <c r="N14" i="21"/>
  <c r="N15" i="21" s="1"/>
  <c r="N23" i="21" s="1"/>
  <c r="N239" i="22"/>
  <c r="N240" i="22" s="1"/>
  <c r="N243" i="22" s="1"/>
  <c r="N239" i="12"/>
  <c r="N240" i="12" s="1"/>
  <c r="N243" i="12" s="1"/>
  <c r="N239" i="21"/>
  <c r="N240" i="21" s="1"/>
  <c r="N243" i="21" s="1"/>
  <c r="N126" i="21"/>
  <c r="N127" i="21" s="1"/>
  <c r="N130" i="21" s="1"/>
  <c r="N14" i="12"/>
  <c r="N15" i="12" s="1"/>
  <c r="N23" i="12" s="1"/>
  <c r="N14" i="23"/>
  <c r="N15" i="23" s="1"/>
  <c r="N23" i="23" s="1"/>
  <c r="N126" i="22"/>
  <c r="N127" i="22" s="1"/>
  <c r="N130" i="22" s="1"/>
  <c r="N126" i="12"/>
  <c r="N127" i="12" s="1"/>
  <c r="N130" i="12" s="1"/>
  <c r="N14" i="24"/>
  <c r="N15" i="24" s="1"/>
  <c r="N23" i="24" s="1"/>
  <c r="L68" i="24"/>
  <c r="L70" i="24" s="1"/>
  <c r="L91" i="24"/>
  <c r="L73" i="24"/>
  <c r="K203" i="24"/>
  <c r="P4" i="20"/>
  <c r="P4" i="9"/>
  <c r="P4" i="23"/>
  <c r="P4" i="24"/>
  <c r="P4" i="22"/>
  <c r="P5" i="7"/>
  <c r="P4" i="21"/>
  <c r="P4" i="8"/>
  <c r="P4" i="16"/>
  <c r="P4" i="12"/>
  <c r="K109" i="24"/>
  <c r="L73" i="23"/>
  <c r="L68" i="23"/>
  <c r="L70" i="23" s="1"/>
  <c r="L91" i="23"/>
  <c r="N269" i="24"/>
  <c r="N152" i="24"/>
  <c r="N98" i="24"/>
  <c r="N269" i="12"/>
  <c r="N152" i="12"/>
  <c r="N46" i="12"/>
  <c r="N269" i="21"/>
  <c r="N269" i="23"/>
  <c r="N152" i="22"/>
  <c r="N58" i="8"/>
  <c r="N59" i="8" s="1"/>
  <c r="N98" i="23"/>
  <c r="N269" i="22"/>
  <c r="N152" i="23"/>
  <c r="N46" i="24"/>
  <c r="N98" i="12"/>
  <c r="N46" i="21"/>
  <c r="N152" i="21"/>
  <c r="N98" i="21"/>
  <c r="N98" i="22"/>
  <c r="N46" i="23"/>
  <c r="N46" i="22"/>
  <c r="K306" i="12"/>
  <c r="K307" i="12" s="1"/>
  <c r="K319" i="12"/>
  <c r="L280" i="23"/>
  <c r="L284" i="23" s="1"/>
  <c r="L274" i="23"/>
  <c r="L35" i="22"/>
  <c r="L40" i="22"/>
  <c r="L28" i="22"/>
  <c r="L29" i="22" s="1"/>
  <c r="L135" i="12"/>
  <c r="L136" i="12" s="1"/>
  <c r="L142" i="12"/>
  <c r="L147" i="12"/>
  <c r="L149" i="12" s="1"/>
  <c r="L153" i="12" s="1"/>
  <c r="L154" i="12" s="1"/>
  <c r="M3" i="20"/>
  <c r="M3" i="24"/>
  <c r="M3" i="8"/>
  <c r="M3" i="12"/>
  <c r="M3" i="9"/>
  <c r="M3" i="23"/>
  <c r="M3" i="21"/>
  <c r="M3" i="22"/>
  <c r="M4" i="7"/>
  <c r="M3" i="16"/>
  <c r="L73" i="12"/>
  <c r="L68" i="12"/>
  <c r="L70" i="12" s="1"/>
  <c r="L91" i="12"/>
  <c r="L39" i="23"/>
  <c r="M126" i="23"/>
  <c r="M127" i="23" s="1"/>
  <c r="M130" i="23" s="1"/>
  <c r="M131" i="23" s="1"/>
  <c r="M239" i="23"/>
  <c r="M240" i="23" s="1"/>
  <c r="M243" i="23" s="1"/>
  <c r="M244" i="23" s="1"/>
  <c r="M14" i="23"/>
  <c r="M15" i="23" s="1"/>
  <c r="M23" i="23" s="1"/>
  <c r="M24" i="23" s="1"/>
  <c r="M14" i="24"/>
  <c r="M15" i="24" s="1"/>
  <c r="M23" i="24" s="1"/>
  <c r="M24" i="24" s="1"/>
  <c r="M126" i="12"/>
  <c r="M127" i="12" s="1"/>
  <c r="M130" i="12" s="1"/>
  <c r="M131" i="12" s="1"/>
  <c r="M239" i="21"/>
  <c r="M240" i="21" s="1"/>
  <c r="M243" i="21" s="1"/>
  <c r="M244" i="21" s="1"/>
  <c r="M239" i="12"/>
  <c r="M240" i="12" s="1"/>
  <c r="M243" i="12" s="1"/>
  <c r="M244" i="12" s="1"/>
  <c r="M14" i="22"/>
  <c r="M15" i="22" s="1"/>
  <c r="M23" i="22" s="1"/>
  <c r="M24" i="22" s="1"/>
  <c r="M126" i="21"/>
  <c r="M127" i="21" s="1"/>
  <c r="M239" i="22"/>
  <c r="M240" i="22" s="1"/>
  <c r="M243" i="22" s="1"/>
  <c r="M244" i="22" s="1"/>
  <c r="M14" i="12"/>
  <c r="M15" i="12" s="1"/>
  <c r="M23" i="12" s="1"/>
  <c r="M24" i="12" s="1"/>
  <c r="M126" i="24"/>
  <c r="M127" i="24" s="1"/>
  <c r="M130" i="24" s="1"/>
  <c r="M131" i="24" s="1"/>
  <c r="M239" i="24"/>
  <c r="M240" i="24" s="1"/>
  <c r="M243" i="24" s="1"/>
  <c r="M244" i="24" s="1"/>
  <c r="M126" i="22"/>
  <c r="M127" i="22" s="1"/>
  <c r="M130" i="22" s="1"/>
  <c r="M131" i="22" s="1"/>
  <c r="M14" i="21"/>
  <c r="M15" i="21" s="1"/>
  <c r="M23" i="21" s="1"/>
  <c r="M24" i="21" s="1"/>
  <c r="L35" i="23"/>
  <c r="L40" i="23"/>
  <c r="L28" i="23"/>
  <c r="L29" i="23" s="1"/>
  <c r="K160" i="12"/>
  <c r="K186" i="12"/>
  <c r="K194" i="12" s="1"/>
  <c r="K109" i="21"/>
  <c r="L147" i="22"/>
  <c r="L149" i="22" s="1"/>
  <c r="L153" i="22" s="1"/>
  <c r="L154" i="22" s="1"/>
  <c r="L135" i="22"/>
  <c r="L136" i="22" s="1"/>
  <c r="L142" i="22"/>
  <c r="N179" i="22"/>
  <c r="N179" i="21"/>
  <c r="N179" i="23"/>
  <c r="N179" i="12"/>
  <c r="N179" i="24"/>
  <c r="O65" i="8"/>
  <c r="N69" i="24"/>
  <c r="N69" i="12"/>
  <c r="N69" i="21"/>
  <c r="N133" i="16"/>
  <c r="N135" i="16" s="1"/>
  <c r="N69" i="22"/>
  <c r="N69" i="23"/>
  <c r="R23" i="8"/>
  <c r="R2" i="7"/>
  <c r="R26" i="8"/>
  <c r="L142" i="24"/>
  <c r="L147" i="24"/>
  <c r="L149" i="24" s="1"/>
  <c r="L153" i="24" s="1"/>
  <c r="L154" i="24" s="1"/>
  <c r="L135" i="24"/>
  <c r="L136" i="24" s="1"/>
  <c r="L42" i="24" l="1"/>
  <c r="L47" i="24" s="1"/>
  <c r="L48" i="24" s="1"/>
  <c r="L52" i="24" s="1"/>
  <c r="K205" i="24"/>
  <c r="O58" i="8"/>
  <c r="O59" i="8" s="1"/>
  <c r="O98" i="21"/>
  <c r="K205" i="23"/>
  <c r="O46" i="22"/>
  <c r="M130" i="21"/>
  <c r="M131" i="21" s="1"/>
  <c r="K205" i="12"/>
  <c r="K222" i="12" s="1"/>
  <c r="K224" i="12" s="1"/>
  <c r="O152" i="22"/>
  <c r="P121" i="16"/>
  <c r="P124" i="16" s="1"/>
  <c r="P127" i="16" s="1"/>
  <c r="P129" i="16" s="1"/>
  <c r="P131" i="16" s="1"/>
  <c r="O98" i="12"/>
  <c r="L42" i="12"/>
  <c r="L47" i="12" s="1"/>
  <c r="L48" i="12" s="1"/>
  <c r="L52" i="12" s="1"/>
  <c r="L275" i="24"/>
  <c r="L281" i="24" s="1"/>
  <c r="L285" i="24" s="1"/>
  <c r="L275" i="22"/>
  <c r="L281" i="22" s="1"/>
  <c r="L285" i="22" s="1"/>
  <c r="L42" i="23"/>
  <c r="L47" i="23" s="1"/>
  <c r="L48" i="23" s="1"/>
  <c r="L52" i="23" s="1"/>
  <c r="L42" i="21"/>
  <c r="L47" i="21" s="1"/>
  <c r="L48" i="21" s="1"/>
  <c r="L52" i="21" s="1"/>
  <c r="L156" i="23"/>
  <c r="L143" i="23"/>
  <c r="L184" i="23"/>
  <c r="L192" i="23" s="1"/>
  <c r="L157" i="23"/>
  <c r="L185" i="23"/>
  <c r="L193" i="23" s="1"/>
  <c r="Q102" i="23"/>
  <c r="Q102" i="21"/>
  <c r="Q102" i="24"/>
  <c r="Q64" i="8"/>
  <c r="Q102" i="12"/>
  <c r="Q53" i="8"/>
  <c r="Q102" i="22"/>
  <c r="N3" i="24"/>
  <c r="N3" i="23"/>
  <c r="N3" i="22"/>
  <c r="N3" i="12"/>
  <c r="N4" i="7"/>
  <c r="N3" i="20"/>
  <c r="N3" i="16"/>
  <c r="N3" i="9"/>
  <c r="N3" i="21"/>
  <c r="N3" i="8"/>
  <c r="L36" i="22"/>
  <c r="L51" i="22"/>
  <c r="L184" i="21"/>
  <c r="L192" i="21" s="1"/>
  <c r="L143" i="21"/>
  <c r="L156" i="21"/>
  <c r="L143" i="12"/>
  <c r="L184" i="12"/>
  <c r="L192" i="12" s="1"/>
  <c r="L156" i="12"/>
  <c r="L185" i="22"/>
  <c r="L193" i="22" s="1"/>
  <c r="L157" i="22"/>
  <c r="L185" i="21"/>
  <c r="L193" i="21" s="1"/>
  <c r="L157" i="21"/>
  <c r="L143" i="22"/>
  <c r="L184" i="22"/>
  <c r="L192" i="22" s="1"/>
  <c r="L156" i="22"/>
  <c r="M248" i="23"/>
  <c r="M249" i="23" s="1"/>
  <c r="M264" i="23"/>
  <c r="M259" i="23"/>
  <c r="M261" i="23" s="1"/>
  <c r="L74" i="21"/>
  <c r="L75" i="21" s="1"/>
  <c r="L87" i="21"/>
  <c r="L92" i="21" s="1"/>
  <c r="L184" i="24"/>
  <c r="L192" i="24" s="1"/>
  <c r="L156" i="24"/>
  <c r="L143" i="24"/>
  <c r="M135" i="23"/>
  <c r="M136" i="23" s="1"/>
  <c r="M147" i="23"/>
  <c r="M142" i="23"/>
  <c r="L36" i="23"/>
  <c r="L51" i="23"/>
  <c r="Q4" i="20"/>
  <c r="Q4" i="9"/>
  <c r="Q4" i="23"/>
  <c r="Q4" i="22"/>
  <c r="Q4" i="21"/>
  <c r="Q4" i="12"/>
  <c r="Q4" i="8"/>
  <c r="Q4" i="16"/>
  <c r="Q4" i="24"/>
  <c r="Q5" i="7"/>
  <c r="P269" i="24"/>
  <c r="P269" i="23"/>
  <c r="P152" i="23"/>
  <c r="P46" i="23"/>
  <c r="P46" i="24"/>
  <c r="P152" i="12"/>
  <c r="P46" i="12"/>
  <c r="P98" i="24"/>
  <c r="P152" i="24"/>
  <c r="P269" i="12"/>
  <c r="P152" i="21"/>
  <c r="P98" i="22"/>
  <c r="P269" i="22"/>
  <c r="P98" i="12"/>
  <c r="P152" i="22"/>
  <c r="P46" i="21"/>
  <c r="P269" i="21"/>
  <c r="P46" i="22"/>
  <c r="P58" i="8"/>
  <c r="P59" i="8" s="1"/>
  <c r="P98" i="21"/>
  <c r="P98" i="23"/>
  <c r="K217" i="12"/>
  <c r="K219" i="12" s="1"/>
  <c r="K207" i="12"/>
  <c r="P63" i="16"/>
  <c r="P65" i="16" s="1"/>
  <c r="P67" i="16" s="1"/>
  <c r="P69" i="16" s="1"/>
  <c r="P71" i="16" s="1"/>
  <c r="L299" i="12"/>
  <c r="L301" i="12" s="1"/>
  <c r="K217" i="22"/>
  <c r="K219" i="22" s="1"/>
  <c r="L51" i="12"/>
  <c r="L53" i="12" s="1"/>
  <c r="L36" i="12"/>
  <c r="K207" i="23"/>
  <c r="O14" i="23"/>
  <c r="O15" i="23" s="1"/>
  <c r="O23" i="23" s="1"/>
  <c r="O14" i="24"/>
  <c r="O15" i="24" s="1"/>
  <c r="O23" i="24" s="1"/>
  <c r="O126" i="23"/>
  <c r="O127" i="23" s="1"/>
  <c r="O130" i="23" s="1"/>
  <c r="O126" i="12"/>
  <c r="O127" i="12" s="1"/>
  <c r="O130" i="12" s="1"/>
  <c r="O239" i="21"/>
  <c r="O240" i="21" s="1"/>
  <c r="O243" i="21" s="1"/>
  <c r="O239" i="12"/>
  <c r="O240" i="12" s="1"/>
  <c r="O243" i="12" s="1"/>
  <c r="O239" i="22"/>
  <c r="O240" i="22" s="1"/>
  <c r="O243" i="22" s="1"/>
  <c r="O14" i="12"/>
  <c r="O15" i="12" s="1"/>
  <c r="O23" i="12" s="1"/>
  <c r="O126" i="24"/>
  <c r="O127" i="24" s="1"/>
  <c r="O130" i="24" s="1"/>
  <c r="O126" i="22"/>
  <c r="O127" i="22" s="1"/>
  <c r="O130" i="22" s="1"/>
  <c r="O239" i="24"/>
  <c r="O240" i="24" s="1"/>
  <c r="O243" i="24" s="1"/>
  <c r="O126" i="21"/>
  <c r="O127" i="21" s="1"/>
  <c r="O130" i="21" s="1"/>
  <c r="O239" i="23"/>
  <c r="O240" i="23" s="1"/>
  <c r="O243" i="23" s="1"/>
  <c r="O14" i="22"/>
  <c r="O15" i="22" s="1"/>
  <c r="O23" i="22" s="1"/>
  <c r="O14" i="21"/>
  <c r="O15" i="21" s="1"/>
  <c r="O23" i="21" s="1"/>
  <c r="M40" i="21"/>
  <c r="M35" i="21"/>
  <c r="M28" i="21"/>
  <c r="M29" i="21" s="1"/>
  <c r="L299" i="23"/>
  <c r="L301" i="23" s="1"/>
  <c r="K217" i="24"/>
  <c r="K219" i="24" s="1"/>
  <c r="O67" i="8"/>
  <c r="O68" i="8" s="1"/>
  <c r="K207" i="22"/>
  <c r="L299" i="21"/>
  <c r="L301" i="21" s="1"/>
  <c r="L275" i="12"/>
  <c r="L36" i="24"/>
  <c r="L51" i="24"/>
  <c r="L53" i="24" s="1"/>
  <c r="L42" i="22"/>
  <c r="L47" i="22" s="1"/>
  <c r="L48" i="22" s="1"/>
  <c r="L52" i="22" s="1"/>
  <c r="M28" i="12"/>
  <c r="M29" i="12" s="1"/>
  <c r="M35" i="12"/>
  <c r="M40" i="12"/>
  <c r="L74" i="24"/>
  <c r="L75" i="24" s="1"/>
  <c r="L87" i="24"/>
  <c r="L92" i="24" s="1"/>
  <c r="L94" i="24" s="1"/>
  <c r="L99" i="24" s="1"/>
  <c r="L100" i="24" s="1"/>
  <c r="L108" i="24" s="1"/>
  <c r="L188" i="24" s="1"/>
  <c r="L196" i="24" s="1"/>
  <c r="M259" i="22"/>
  <c r="M261" i="22" s="1"/>
  <c r="M248" i="22"/>
  <c r="M249" i="22" s="1"/>
  <c r="M264" i="22"/>
  <c r="M147" i="21"/>
  <c r="M142" i="21"/>
  <c r="M135" i="21"/>
  <c r="M136" i="21" s="1"/>
  <c r="K205" i="22"/>
  <c r="M40" i="22"/>
  <c r="M35" i="22"/>
  <c r="M28" i="22"/>
  <c r="M29" i="22" s="1"/>
  <c r="M248" i="21"/>
  <c r="M249" i="21" s="1"/>
  <c r="M264" i="21"/>
  <c r="M259" i="21"/>
  <c r="M261" i="21" s="1"/>
  <c r="K162" i="12"/>
  <c r="K116" i="23"/>
  <c r="K161" i="23"/>
  <c r="K162" i="23" s="1"/>
  <c r="K189" i="23"/>
  <c r="K197" i="23" s="1"/>
  <c r="L299" i="22"/>
  <c r="L301" i="22" s="1"/>
  <c r="L275" i="21"/>
  <c r="K205" i="21"/>
  <c r="M28" i="23"/>
  <c r="M29" i="23" s="1"/>
  <c r="M40" i="23"/>
  <c r="M35" i="23"/>
  <c r="K222" i="23"/>
  <c r="K224" i="23" s="1"/>
  <c r="K207" i="21"/>
  <c r="K207" i="24"/>
  <c r="K161" i="21"/>
  <c r="K162" i="21" s="1"/>
  <c r="K116" i="21"/>
  <c r="K189" i="21"/>
  <c r="K197" i="21" s="1"/>
  <c r="L293" i="22"/>
  <c r="L295" i="22" s="1"/>
  <c r="R2" i="22"/>
  <c r="R2" i="23"/>
  <c r="R2" i="20"/>
  <c r="R49" i="8"/>
  <c r="R50" i="8" s="1"/>
  <c r="R39" i="8"/>
  <c r="R40" i="8" s="1"/>
  <c r="R2" i="16"/>
  <c r="R2" i="8"/>
  <c r="R84" i="8"/>
  <c r="R86" i="8" s="1"/>
  <c r="R2" i="9"/>
  <c r="R2" i="24"/>
  <c r="R25" i="8"/>
  <c r="R27" i="8" s="1"/>
  <c r="H27" i="8" s="1"/>
  <c r="R3" i="7"/>
  <c r="R2" i="21"/>
  <c r="R2" i="12"/>
  <c r="R33" i="8"/>
  <c r="K217" i="23"/>
  <c r="K219" i="23" s="1"/>
  <c r="Q256" i="24"/>
  <c r="Q80" i="24"/>
  <c r="Q256" i="23"/>
  <c r="Q17" i="22"/>
  <c r="Q19" i="22" s="1"/>
  <c r="Q139" i="21"/>
  <c r="Q32" i="21"/>
  <c r="Q139" i="12"/>
  <c r="Q84" i="12"/>
  <c r="Q84" i="21"/>
  <c r="Q32" i="24"/>
  <c r="Q80" i="23"/>
  <c r="Q32" i="12"/>
  <c r="Q84" i="24"/>
  <c r="Q32" i="22"/>
  <c r="Q80" i="22"/>
  <c r="Q256" i="12"/>
  <c r="Q32" i="23"/>
  <c r="Q139" i="22"/>
  <c r="Q80" i="12"/>
  <c r="Q139" i="23"/>
  <c r="Q84" i="23"/>
  <c r="Q17" i="12"/>
  <c r="Q19" i="12" s="1"/>
  <c r="Q80" i="21"/>
  <c r="Q17" i="21"/>
  <c r="Q19" i="21" s="1"/>
  <c r="Q17" i="24"/>
  <c r="Q19" i="24" s="1"/>
  <c r="Q256" i="21"/>
  <c r="Q84" i="22"/>
  <c r="Q256" i="22"/>
  <c r="Q139" i="24"/>
  <c r="Q17" i="23"/>
  <c r="Q19" i="23" s="1"/>
  <c r="K222" i="24"/>
  <c r="K224" i="24" s="1"/>
  <c r="L87" i="22"/>
  <c r="L92" i="22" s="1"/>
  <c r="L74" i="22"/>
  <c r="L75" i="22" s="1"/>
  <c r="L74" i="12"/>
  <c r="L75" i="12" s="1"/>
  <c r="L87" i="12"/>
  <c r="L92" i="12" s="1"/>
  <c r="L185" i="12"/>
  <c r="L193" i="12" s="1"/>
  <c r="L157" i="12"/>
  <c r="L51" i="21"/>
  <c r="L36" i="21"/>
  <c r="L293" i="24"/>
  <c r="L295" i="24" s="1"/>
  <c r="L293" i="23"/>
  <c r="L295" i="23" s="1"/>
  <c r="M147" i="22"/>
  <c r="M135" i="22"/>
  <c r="M136" i="22" s="1"/>
  <c r="M142" i="22"/>
  <c r="L275" i="23"/>
  <c r="M248" i="24"/>
  <c r="M249" i="24" s="1"/>
  <c r="M259" i="24"/>
  <c r="M261" i="24" s="1"/>
  <c r="M264" i="24"/>
  <c r="M147" i="24"/>
  <c r="M135" i="24"/>
  <c r="M136" i="24" s="1"/>
  <c r="M142" i="24"/>
  <c r="L293" i="12"/>
  <c r="L295" i="12" s="1"/>
  <c r="L87" i="23"/>
  <c r="L92" i="23" s="1"/>
  <c r="L74" i="23"/>
  <c r="L75" i="23" s="1"/>
  <c r="M74" i="24"/>
  <c r="M75" i="24" s="1"/>
  <c r="M87" i="24"/>
  <c r="P179" i="24"/>
  <c r="P179" i="22"/>
  <c r="P179" i="23"/>
  <c r="Q65" i="8"/>
  <c r="Q67" i="8" s="1"/>
  <c r="P179" i="21"/>
  <c r="P179" i="12"/>
  <c r="K217" i="21"/>
  <c r="K219" i="21" s="1"/>
  <c r="K189" i="22"/>
  <c r="K197" i="22" s="1"/>
  <c r="K161" i="22"/>
  <c r="K162" i="22" s="1"/>
  <c r="K116" i="22"/>
  <c r="M259" i="12"/>
  <c r="M261" i="12" s="1"/>
  <c r="M264" i="12"/>
  <c r="M248" i="12"/>
  <c r="M249" i="12" s="1"/>
  <c r="K116" i="24"/>
  <c r="K161" i="24"/>
  <c r="K162" i="24" s="1"/>
  <c r="K189" i="24"/>
  <c r="K197" i="24" s="1"/>
  <c r="L185" i="24"/>
  <c r="L193" i="24" s="1"/>
  <c r="L157" i="24"/>
  <c r="M135" i="12"/>
  <c r="M136" i="12" s="1"/>
  <c r="M142" i="12"/>
  <c r="M147" i="12"/>
  <c r="K208" i="12"/>
  <c r="L293" i="21"/>
  <c r="L295" i="21" s="1"/>
  <c r="Q52" i="8"/>
  <c r="Q54" i="8" s="1"/>
  <c r="Q29" i="16"/>
  <c r="Q30" i="16" s="1"/>
  <c r="Q55" i="16" s="1"/>
  <c r="Q52" i="16"/>
  <c r="Q53" i="16" s="1"/>
  <c r="Q56" i="16" s="1"/>
  <c r="Q93" i="16"/>
  <c r="Q94" i="16" s="1"/>
  <c r="Q119" i="16" s="1"/>
  <c r="Q62" i="16"/>
  <c r="Q126" i="16"/>
  <c r="Q116" i="16"/>
  <c r="Q117" i="16" s="1"/>
  <c r="Q120" i="16" s="1"/>
  <c r="M40" i="24"/>
  <c r="M28" i="24"/>
  <c r="M29" i="24" s="1"/>
  <c r="M35" i="24"/>
  <c r="L299" i="24"/>
  <c r="L301" i="24" s="1"/>
  <c r="Q34" i="8"/>
  <c r="Q45" i="8" s="1"/>
  <c r="R46" i="8" s="1"/>
  <c r="Q35" i="8"/>
  <c r="Q57" i="8" s="1"/>
  <c r="O3" i="22" l="1"/>
  <c r="O3" i="21"/>
  <c r="O3" i="23"/>
  <c r="O4" i="7"/>
  <c r="O3" i="12"/>
  <c r="O3" i="24"/>
  <c r="O3" i="8"/>
  <c r="O3" i="20"/>
  <c r="O3" i="16"/>
  <c r="O3" i="9"/>
  <c r="L53" i="23"/>
  <c r="L61" i="23" s="1"/>
  <c r="L115" i="23" s="1"/>
  <c r="L158" i="12"/>
  <c r="L160" i="12" s="1"/>
  <c r="L158" i="22"/>
  <c r="L186" i="22" s="1"/>
  <c r="L194" i="22" s="1"/>
  <c r="L53" i="21"/>
  <c r="L61" i="21" s="1"/>
  <c r="L115" i="21" s="1"/>
  <c r="L107" i="22"/>
  <c r="L88" i="22"/>
  <c r="L107" i="24"/>
  <c r="L88" i="24"/>
  <c r="L107" i="12"/>
  <c r="L88" i="12"/>
  <c r="L204" i="24"/>
  <c r="K227" i="23"/>
  <c r="K313" i="23"/>
  <c r="K322" i="23" s="1"/>
  <c r="L319" i="21"/>
  <c r="L306" i="21"/>
  <c r="L61" i="12"/>
  <c r="L115" i="12" s="1"/>
  <c r="M184" i="21"/>
  <c r="M192" i="21" s="1"/>
  <c r="M199" i="21" s="1"/>
  <c r="M143" i="21"/>
  <c r="M144" i="21" s="1"/>
  <c r="M156" i="21"/>
  <c r="R52" i="16"/>
  <c r="R53" i="16" s="1"/>
  <c r="R56" i="16" s="1"/>
  <c r="R52" i="8"/>
  <c r="R54" i="8" s="1"/>
  <c r="R29" i="16"/>
  <c r="R30" i="16" s="1"/>
  <c r="R55" i="16" s="1"/>
  <c r="R57" i="16" s="1"/>
  <c r="R60" i="16" s="1"/>
  <c r="R93" i="16"/>
  <c r="R94" i="16" s="1"/>
  <c r="R119" i="16" s="1"/>
  <c r="R62" i="16"/>
  <c r="R116" i="16"/>
  <c r="R117" i="16" s="1"/>
  <c r="R120" i="16" s="1"/>
  <c r="R126" i="16"/>
  <c r="H46" i="8"/>
  <c r="R34" i="8"/>
  <c r="R35" i="8"/>
  <c r="K208" i="23"/>
  <c r="K209" i="23" s="1"/>
  <c r="L203" i="24"/>
  <c r="K164" i="23"/>
  <c r="K166" i="23" s="1"/>
  <c r="P68" i="8"/>
  <c r="Q68" i="8" s="1"/>
  <c r="L160" i="22"/>
  <c r="K208" i="24"/>
  <c r="K209" i="24" s="1"/>
  <c r="K164" i="12"/>
  <c r="K166" i="12" s="1"/>
  <c r="M273" i="22"/>
  <c r="M279" i="22"/>
  <c r="M283" i="22" s="1"/>
  <c r="M36" i="24"/>
  <c r="M37" i="24" s="1"/>
  <c r="M51" i="24"/>
  <c r="M265" i="22"/>
  <c r="M266" i="22" s="1"/>
  <c r="M270" i="22" s="1"/>
  <c r="M271" i="22" s="1"/>
  <c r="N258" i="22"/>
  <c r="L319" i="12"/>
  <c r="L306" i="12"/>
  <c r="M156" i="22"/>
  <c r="M184" i="22"/>
  <c r="M192" i="22" s="1"/>
  <c r="M199" i="22" s="1"/>
  <c r="M143" i="22"/>
  <c r="M144" i="22" s="1"/>
  <c r="M279" i="21"/>
  <c r="M283" i="21" s="1"/>
  <c r="M273" i="21"/>
  <c r="P239" i="23"/>
  <c r="P240" i="23" s="1"/>
  <c r="P243" i="23" s="1"/>
  <c r="P239" i="24"/>
  <c r="P240" i="24" s="1"/>
  <c r="P243" i="24" s="1"/>
  <c r="P239" i="22"/>
  <c r="P240" i="22" s="1"/>
  <c r="P243" i="22" s="1"/>
  <c r="P14" i="22"/>
  <c r="P15" i="22" s="1"/>
  <c r="P23" i="22" s="1"/>
  <c r="P14" i="21"/>
  <c r="P15" i="21" s="1"/>
  <c r="P23" i="21" s="1"/>
  <c r="P126" i="24"/>
  <c r="P127" i="24" s="1"/>
  <c r="P130" i="24" s="1"/>
  <c r="P14" i="24"/>
  <c r="P15" i="24" s="1"/>
  <c r="P23" i="24" s="1"/>
  <c r="P239" i="12"/>
  <c r="P240" i="12" s="1"/>
  <c r="P243" i="12" s="1"/>
  <c r="P239" i="21"/>
  <c r="P240" i="21" s="1"/>
  <c r="P243" i="21" s="1"/>
  <c r="P126" i="21"/>
  <c r="P127" i="21" s="1"/>
  <c r="P130" i="21" s="1"/>
  <c r="P126" i="12"/>
  <c r="P127" i="12" s="1"/>
  <c r="P130" i="12" s="1"/>
  <c r="P14" i="23"/>
  <c r="P15" i="23" s="1"/>
  <c r="P23" i="23" s="1"/>
  <c r="P126" i="23"/>
  <c r="P127" i="23" s="1"/>
  <c r="P130" i="23" s="1"/>
  <c r="P14" i="12"/>
  <c r="P15" i="12" s="1"/>
  <c r="P23" i="12" s="1"/>
  <c r="P126" i="22"/>
  <c r="P127" i="22" s="1"/>
  <c r="P130" i="22" s="1"/>
  <c r="M279" i="12"/>
  <c r="M283" i="12" s="1"/>
  <c r="M273" i="12"/>
  <c r="R4" i="9"/>
  <c r="R4" i="23"/>
  <c r="R4" i="21"/>
  <c r="R4" i="16"/>
  <c r="R4" i="20"/>
  <c r="R4" i="12"/>
  <c r="R4" i="22"/>
  <c r="R4" i="8"/>
  <c r="R5" i="7"/>
  <c r="R4" i="24"/>
  <c r="N258" i="12"/>
  <c r="M265" i="12"/>
  <c r="M266" i="12" s="1"/>
  <c r="M270" i="12" s="1"/>
  <c r="M271" i="12" s="1"/>
  <c r="R102" i="24"/>
  <c r="R102" i="22"/>
  <c r="R102" i="21"/>
  <c r="R64" i="8"/>
  <c r="R102" i="12"/>
  <c r="R53" i="8"/>
  <c r="R102" i="23"/>
  <c r="H50" i="8"/>
  <c r="L203" i="22"/>
  <c r="Q121" i="16"/>
  <c r="Q124" i="16" s="1"/>
  <c r="Q127" i="16" s="1"/>
  <c r="Q129" i="16" s="1"/>
  <c r="Q131" i="16" s="1"/>
  <c r="R84" i="24"/>
  <c r="R80" i="24"/>
  <c r="F81" i="24" s="1"/>
  <c r="R80" i="23"/>
  <c r="F81" i="23" s="1"/>
  <c r="F83" i="23" s="1"/>
  <c r="L89" i="23" s="1"/>
  <c r="R17" i="24"/>
  <c r="R19" i="24" s="1"/>
  <c r="R32" i="24"/>
  <c r="R139" i="23"/>
  <c r="R80" i="21"/>
  <c r="F81" i="21" s="1"/>
  <c r="F83" i="21" s="1"/>
  <c r="L89" i="21" s="1"/>
  <c r="R32" i="21"/>
  <c r="R256" i="24"/>
  <c r="R17" i="22"/>
  <c r="R19" i="22" s="1"/>
  <c r="R32" i="12"/>
  <c r="R84" i="22"/>
  <c r="R80" i="22"/>
  <c r="F81" i="22" s="1"/>
  <c r="F83" i="22" s="1"/>
  <c r="L89" i="22" s="1"/>
  <c r="R256" i="12"/>
  <c r="R139" i="21"/>
  <c r="R139" i="22"/>
  <c r="R32" i="22"/>
  <c r="R256" i="21"/>
  <c r="R80" i="12"/>
  <c r="F81" i="12" s="1"/>
  <c r="F83" i="12" s="1"/>
  <c r="L89" i="12" s="1"/>
  <c r="R84" i="21"/>
  <c r="R17" i="21"/>
  <c r="R19" i="21" s="1"/>
  <c r="R84" i="23"/>
  <c r="R17" i="12"/>
  <c r="R19" i="12" s="1"/>
  <c r="R139" i="12"/>
  <c r="R139" i="24"/>
  <c r="R32" i="23"/>
  <c r="R17" i="23"/>
  <c r="R19" i="23" s="1"/>
  <c r="R84" i="12"/>
  <c r="R256" i="23"/>
  <c r="R256" i="22"/>
  <c r="H40" i="8"/>
  <c r="M51" i="21"/>
  <c r="M36" i="21"/>
  <c r="M37" i="21"/>
  <c r="K227" i="12"/>
  <c r="K313" i="12"/>
  <c r="K322" i="12" s="1"/>
  <c r="K208" i="22"/>
  <c r="K209" i="22" s="1"/>
  <c r="M36" i="23"/>
  <c r="M37" i="23" s="1"/>
  <c r="M51" i="23"/>
  <c r="L61" i="24"/>
  <c r="L115" i="24" s="1"/>
  <c r="M156" i="23"/>
  <c r="M184" i="23"/>
  <c r="M192" i="23" s="1"/>
  <c r="M199" i="23" s="1"/>
  <c r="M143" i="23"/>
  <c r="M144" i="23" s="1"/>
  <c r="P3" i="23"/>
  <c r="P4" i="7"/>
  <c r="P3" i="20"/>
  <c r="P3" i="16"/>
  <c r="P3" i="9"/>
  <c r="P3" i="8"/>
  <c r="P3" i="22"/>
  <c r="P3" i="24"/>
  <c r="P3" i="21"/>
  <c r="P3" i="12"/>
  <c r="L203" i="23"/>
  <c r="K314" i="12"/>
  <c r="K323" i="12" s="1"/>
  <c r="K228" i="12"/>
  <c r="L158" i="24"/>
  <c r="M156" i="24"/>
  <c r="M143" i="24"/>
  <c r="M144" i="24" s="1"/>
  <c r="M184" i="24"/>
  <c r="M192" i="24" s="1"/>
  <c r="M199" i="24" s="1"/>
  <c r="L305" i="22"/>
  <c r="K222" i="21"/>
  <c r="K224" i="21" s="1"/>
  <c r="L281" i="12"/>
  <c r="L285" i="12" s="1"/>
  <c r="L199" i="23"/>
  <c r="K209" i="12"/>
  <c r="L281" i="21"/>
  <c r="L285" i="21" s="1"/>
  <c r="M51" i="22"/>
  <c r="M36" i="22"/>
  <c r="M37" i="22" s="1"/>
  <c r="L53" i="22"/>
  <c r="K164" i="21"/>
  <c r="K166" i="21" s="1"/>
  <c r="K222" i="22"/>
  <c r="K224" i="22" s="1"/>
  <c r="M265" i="23"/>
  <c r="M266" i="23" s="1"/>
  <c r="M270" i="23" s="1"/>
  <c r="M271" i="23" s="1"/>
  <c r="N258" i="23"/>
  <c r="M184" i="12"/>
  <c r="M192" i="12" s="1"/>
  <c r="M199" i="12" s="1"/>
  <c r="M156" i="12"/>
  <c r="M143" i="12"/>
  <c r="M144" i="12" s="1"/>
  <c r="M265" i="24"/>
  <c r="M266" i="24" s="1"/>
  <c r="M270" i="24" s="1"/>
  <c r="M271" i="24" s="1"/>
  <c r="N258" i="24"/>
  <c r="K227" i="22"/>
  <c r="K313" i="22"/>
  <c r="K322" i="22" s="1"/>
  <c r="M273" i="23"/>
  <c r="M279" i="23"/>
  <c r="M283" i="23" s="1"/>
  <c r="M273" i="24"/>
  <c r="M279" i="24"/>
  <c r="M283" i="24" s="1"/>
  <c r="P69" i="24"/>
  <c r="P69" i="22"/>
  <c r="P133" i="16"/>
  <c r="P135" i="16" s="1"/>
  <c r="P69" i="12"/>
  <c r="P69" i="23"/>
  <c r="P69" i="21"/>
  <c r="L281" i="23"/>
  <c r="L285" i="23" s="1"/>
  <c r="L199" i="22"/>
  <c r="L319" i="24"/>
  <c r="L306" i="24"/>
  <c r="K164" i="24"/>
  <c r="K166" i="24" s="1"/>
  <c r="N258" i="21"/>
  <c r="M265" i="21"/>
  <c r="M266" i="21"/>
  <c r="M270" i="21" s="1"/>
  <c r="M271" i="21" s="1"/>
  <c r="L88" i="23"/>
  <c r="L107" i="23"/>
  <c r="K228" i="24"/>
  <c r="K314" i="24"/>
  <c r="K323" i="24" s="1"/>
  <c r="K227" i="24"/>
  <c r="K313" i="24"/>
  <c r="K322" i="24" s="1"/>
  <c r="L203" i="21"/>
  <c r="M92" i="24"/>
  <c r="M88" i="24"/>
  <c r="M89" i="24" s="1"/>
  <c r="M107" i="24"/>
  <c r="L305" i="23"/>
  <c r="K228" i="23"/>
  <c r="K314" i="23"/>
  <c r="K323" i="23" s="1"/>
  <c r="L319" i="23"/>
  <c r="L306" i="23"/>
  <c r="M51" i="12"/>
  <c r="M36" i="12"/>
  <c r="M37" i="12" s="1"/>
  <c r="Q179" i="23"/>
  <c r="Q179" i="21"/>
  <c r="R65" i="8"/>
  <c r="R67" i="8" s="1"/>
  <c r="Q179" i="24"/>
  <c r="Q179" i="12"/>
  <c r="Q179" i="22"/>
  <c r="L199" i="12"/>
  <c r="Q57" i="16"/>
  <c r="Q60" i="16" s="1"/>
  <c r="Q63" i="16" s="1"/>
  <c r="Q65" i="16" s="1"/>
  <c r="Q67" i="16" s="1"/>
  <c r="Q69" i="16" s="1"/>
  <c r="Q71" i="16" s="1"/>
  <c r="K164" i="22"/>
  <c r="K166" i="22" s="1"/>
  <c r="L305" i="24"/>
  <c r="Q46" i="24"/>
  <c r="Q152" i="23"/>
  <c r="Q46" i="23"/>
  <c r="Q152" i="24"/>
  <c r="Q269" i="21"/>
  <c r="Q269" i="23"/>
  <c r="Q98" i="23"/>
  <c r="Q98" i="12"/>
  <c r="Q152" i="22"/>
  <c r="Q152" i="21"/>
  <c r="Q98" i="24"/>
  <c r="Q98" i="22"/>
  <c r="Q269" i="24"/>
  <c r="Q46" i="12"/>
  <c r="Q46" i="21"/>
  <c r="Q152" i="12"/>
  <c r="Q269" i="22"/>
  <c r="Q269" i="12"/>
  <c r="Q46" i="22"/>
  <c r="Q58" i="8"/>
  <c r="Q59" i="8" s="1"/>
  <c r="Q98" i="21"/>
  <c r="L305" i="12"/>
  <c r="L158" i="21"/>
  <c r="L305" i="21"/>
  <c r="L199" i="24"/>
  <c r="L199" i="21"/>
  <c r="K208" i="21"/>
  <c r="K209" i="21" s="1"/>
  <c r="L107" i="21"/>
  <c r="L88" i="21"/>
  <c r="L158" i="23"/>
  <c r="K313" i="21"/>
  <c r="K322" i="21" s="1"/>
  <c r="K227" i="21"/>
  <c r="L203" i="12"/>
  <c r="L306" i="22"/>
  <c r="L319" i="22"/>
  <c r="K229" i="12" l="1"/>
  <c r="L307" i="22"/>
  <c r="L307" i="24"/>
  <c r="L186" i="12"/>
  <c r="L194" i="12" s="1"/>
  <c r="L307" i="12"/>
  <c r="R68" i="8"/>
  <c r="M103" i="24"/>
  <c r="M104" i="24" s="1"/>
  <c r="M93" i="24"/>
  <c r="M94" i="24" s="1"/>
  <c r="M99" i="24" s="1"/>
  <c r="M100" i="24" s="1"/>
  <c r="M108" i="24" s="1"/>
  <c r="M171" i="24"/>
  <c r="M175" i="24" s="1"/>
  <c r="N86" i="24"/>
  <c r="M280" i="22"/>
  <c r="M284" i="22" s="1"/>
  <c r="M274" i="22"/>
  <c r="M275" i="22" s="1"/>
  <c r="M148" i="24"/>
  <c r="M149" i="24" s="1"/>
  <c r="M153" i="24" s="1"/>
  <c r="M154" i="24" s="1"/>
  <c r="N141" i="24"/>
  <c r="M280" i="24"/>
  <c r="M284" i="24" s="1"/>
  <c r="M274" i="24"/>
  <c r="M275" i="24" s="1"/>
  <c r="M148" i="12"/>
  <c r="M149" i="12" s="1"/>
  <c r="M153" i="12" s="1"/>
  <c r="M154" i="12" s="1"/>
  <c r="N141" i="12"/>
  <c r="M274" i="12"/>
  <c r="M280" i="12"/>
  <c r="M284" i="12" s="1"/>
  <c r="N34" i="12"/>
  <c r="M170" i="12"/>
  <c r="M174" i="12" s="1"/>
  <c r="M41" i="12"/>
  <c r="M42" i="12" s="1"/>
  <c r="M47" i="12" s="1"/>
  <c r="M48" i="12" s="1"/>
  <c r="M52" i="12" s="1"/>
  <c r="M53" i="12" s="1"/>
  <c r="M148" i="23"/>
  <c r="M149" i="23" s="1"/>
  <c r="M153" i="23" s="1"/>
  <c r="M154" i="23" s="1"/>
  <c r="N141" i="23"/>
  <c r="Q3" i="20"/>
  <c r="Q3" i="21"/>
  <c r="Q3" i="16"/>
  <c r="Q3" i="9"/>
  <c r="Q3" i="8"/>
  <c r="Q3" i="12"/>
  <c r="Q4" i="7"/>
  <c r="Q3" i="22"/>
  <c r="Q3" i="23"/>
  <c r="Q3" i="24"/>
  <c r="N34" i="24"/>
  <c r="M170" i="24"/>
  <c r="M174" i="24" s="1"/>
  <c r="M41" i="24"/>
  <c r="M42" i="24" s="1"/>
  <c r="M47" i="24" s="1"/>
  <c r="M48" i="24" s="1"/>
  <c r="M52" i="24" s="1"/>
  <c r="M53" i="24" s="1"/>
  <c r="M148" i="21"/>
  <c r="M149" i="21" s="1"/>
  <c r="M153" i="21" s="1"/>
  <c r="M154" i="21" s="1"/>
  <c r="N141" i="21"/>
  <c r="M280" i="23"/>
  <c r="M284" i="23" s="1"/>
  <c r="M274" i="23"/>
  <c r="M275" i="23" s="1"/>
  <c r="L187" i="21"/>
  <c r="L195" i="21" s="1"/>
  <c r="M275" i="12"/>
  <c r="M41" i="22"/>
  <c r="M42" i="22" s="1"/>
  <c r="M47" i="22" s="1"/>
  <c r="M48" i="22" s="1"/>
  <c r="M52" i="22" s="1"/>
  <c r="M53" i="22" s="1"/>
  <c r="M170" i="22"/>
  <c r="M174" i="22" s="1"/>
  <c r="N34" i="22"/>
  <c r="M293" i="12"/>
  <c r="M295" i="12" s="1"/>
  <c r="M170" i="21"/>
  <c r="M174" i="21" s="1"/>
  <c r="M41" i="21"/>
  <c r="M42" i="21" s="1"/>
  <c r="M47" i="21" s="1"/>
  <c r="M48" i="21" s="1"/>
  <c r="M52" i="21" s="1"/>
  <c r="M53" i="21" s="1"/>
  <c r="N34" i="21"/>
  <c r="K228" i="21"/>
  <c r="K229" i="21" s="1"/>
  <c r="K314" i="21"/>
  <c r="K323" i="21" s="1"/>
  <c r="R179" i="24"/>
  <c r="R179" i="23"/>
  <c r="R179" i="21"/>
  <c r="R179" i="22"/>
  <c r="R179" i="12"/>
  <c r="N263" i="22"/>
  <c r="N242" i="22"/>
  <c r="N244" i="22" s="1"/>
  <c r="N247" i="22"/>
  <c r="L103" i="22"/>
  <c r="L104" i="22" s="1"/>
  <c r="L171" i="22"/>
  <c r="L175" i="22" s="1"/>
  <c r="L176" i="22" s="1"/>
  <c r="L178" i="22" s="1"/>
  <c r="L180" i="22" s="1"/>
  <c r="L20" i="20" s="1"/>
  <c r="L93" i="22"/>
  <c r="L94" i="22" s="1"/>
  <c r="L99" i="22" s="1"/>
  <c r="L100" i="22" s="1"/>
  <c r="L108" i="22" s="1"/>
  <c r="L188" i="22" s="1"/>
  <c r="L196" i="22" s="1"/>
  <c r="M86" i="22"/>
  <c r="Q126" i="24"/>
  <c r="Q127" i="24" s="1"/>
  <c r="Q130" i="24" s="1"/>
  <c r="Q14" i="24"/>
  <c r="Q15" i="24" s="1"/>
  <c r="Q23" i="24" s="1"/>
  <c r="Q239" i="23"/>
  <c r="Q240" i="23" s="1"/>
  <c r="Q243" i="23" s="1"/>
  <c r="Q14" i="23"/>
  <c r="Q15" i="23" s="1"/>
  <c r="Q23" i="23" s="1"/>
  <c r="Q239" i="12"/>
  <c r="Q240" i="12" s="1"/>
  <c r="Q243" i="12" s="1"/>
  <c r="Q126" i="23"/>
  <c r="Q127" i="23" s="1"/>
  <c r="Q130" i="23" s="1"/>
  <c r="Q126" i="21"/>
  <c r="Q127" i="21" s="1"/>
  <c r="Q130" i="21" s="1"/>
  <c r="Q239" i="24"/>
  <c r="Q240" i="24" s="1"/>
  <c r="Q243" i="24" s="1"/>
  <c r="Q126" i="12"/>
  <c r="Q127" i="12" s="1"/>
  <c r="Q130" i="12" s="1"/>
  <c r="Q14" i="22"/>
  <c r="Q15" i="22" s="1"/>
  <c r="Q23" i="22" s="1"/>
  <c r="Q126" i="22"/>
  <c r="Q127" i="22" s="1"/>
  <c r="Q130" i="22" s="1"/>
  <c r="Q14" i="12"/>
  <c r="Q15" i="12" s="1"/>
  <c r="Q23" i="12" s="1"/>
  <c r="Q239" i="21"/>
  <c r="Q240" i="21" s="1"/>
  <c r="Q243" i="21" s="1"/>
  <c r="Q239" i="22"/>
  <c r="Q240" i="22" s="1"/>
  <c r="Q243" i="22" s="1"/>
  <c r="Q14" i="21"/>
  <c r="Q15" i="21" s="1"/>
  <c r="Q23" i="21" s="1"/>
  <c r="K228" i="22"/>
  <c r="K229" i="22" s="1"/>
  <c r="K314" i="22"/>
  <c r="K323" i="22" s="1"/>
  <c r="M274" i="21"/>
  <c r="M275" i="21" s="1"/>
  <c r="M280" i="21"/>
  <c r="M284" i="21" s="1"/>
  <c r="N242" i="21"/>
  <c r="N244" i="21" s="1"/>
  <c r="N263" i="21"/>
  <c r="N247" i="21"/>
  <c r="M86" i="21"/>
  <c r="L93" i="21"/>
  <c r="L94" i="21" s="1"/>
  <c r="L99" i="21" s="1"/>
  <c r="L100" i="21" s="1"/>
  <c r="L108" i="21" s="1"/>
  <c r="L188" i="21" s="1"/>
  <c r="L196" i="21" s="1"/>
  <c r="L171" i="21"/>
  <c r="L175" i="21" s="1"/>
  <c r="L176" i="21" s="1"/>
  <c r="L178" i="21" s="1"/>
  <c r="L180" i="21" s="1"/>
  <c r="L8" i="20" s="1"/>
  <c r="L103" i="21"/>
  <c r="L104" i="21" s="1"/>
  <c r="R57" i="8"/>
  <c r="H35" i="8"/>
  <c r="H57" i="8" s="1"/>
  <c r="F36" i="8"/>
  <c r="F75" i="8" s="1"/>
  <c r="M293" i="23"/>
  <c r="M295" i="23" s="1"/>
  <c r="H52" i="16"/>
  <c r="H126" i="16"/>
  <c r="H116" i="16"/>
  <c r="H62" i="16"/>
  <c r="H93" i="16"/>
  <c r="H52" i="8"/>
  <c r="H29" i="16"/>
  <c r="M86" i="23"/>
  <c r="L171" i="23"/>
  <c r="L175" i="23" s="1"/>
  <c r="L176" i="23" s="1"/>
  <c r="L178" i="23" s="1"/>
  <c r="L180" i="23" s="1"/>
  <c r="L26" i="20" s="1"/>
  <c r="L103" i="23"/>
  <c r="L104" i="23" s="1"/>
  <c r="L93" i="23"/>
  <c r="L94" i="23" s="1"/>
  <c r="L99" i="23" s="1"/>
  <c r="L100" i="23" s="1"/>
  <c r="L108" i="23" s="1"/>
  <c r="L188" i="23" s="1"/>
  <c r="L196" i="23" s="1"/>
  <c r="L187" i="12"/>
  <c r="L195" i="12" s="1"/>
  <c r="L160" i="21"/>
  <c r="L186" i="21"/>
  <c r="L194" i="21" s="1"/>
  <c r="R121" i="16"/>
  <c r="R124" i="16" s="1"/>
  <c r="R127" i="16" s="1"/>
  <c r="R129" i="16" s="1"/>
  <c r="R131" i="16" s="1"/>
  <c r="Q69" i="22"/>
  <c r="Q133" i="16"/>
  <c r="Q135" i="16" s="1"/>
  <c r="Q69" i="24"/>
  <c r="Q69" i="12"/>
  <c r="Q69" i="21"/>
  <c r="Q69" i="23"/>
  <c r="R63" i="16"/>
  <c r="R65" i="16" s="1"/>
  <c r="R67" i="16" s="1"/>
  <c r="R69" i="16" s="1"/>
  <c r="R71" i="16" s="1"/>
  <c r="N263" i="24"/>
  <c r="N242" i="24"/>
  <c r="N244" i="24" s="1"/>
  <c r="N247" i="24"/>
  <c r="R152" i="24"/>
  <c r="R152" i="12"/>
  <c r="R46" i="12"/>
  <c r="R46" i="24"/>
  <c r="R269" i="24"/>
  <c r="R46" i="23"/>
  <c r="R269" i="23"/>
  <c r="R98" i="23"/>
  <c r="R98" i="12"/>
  <c r="R152" i="21"/>
  <c r="R98" i="24"/>
  <c r="R98" i="22"/>
  <c r="R269" i="22"/>
  <c r="R269" i="12"/>
  <c r="R152" i="23"/>
  <c r="R46" i="21"/>
  <c r="R269" i="21"/>
  <c r="R152" i="22"/>
  <c r="R46" i="22"/>
  <c r="R58" i="8"/>
  <c r="R98" i="21"/>
  <c r="F55" i="8"/>
  <c r="F76" i="8" s="1"/>
  <c r="H54" i="8"/>
  <c r="K15" i="20"/>
  <c r="K315" i="12"/>
  <c r="K324" i="12" s="1"/>
  <c r="K34" i="20"/>
  <c r="K28" i="20"/>
  <c r="L187" i="23"/>
  <c r="L195" i="23" s="1"/>
  <c r="N247" i="23"/>
  <c r="N242" i="23"/>
  <c r="N244" i="23" s="1"/>
  <c r="N263" i="23"/>
  <c r="L207" i="12"/>
  <c r="N141" i="22"/>
  <c r="M148" i="22"/>
  <c r="M149" i="22" s="1"/>
  <c r="M153" i="22" s="1"/>
  <c r="M154" i="22" s="1"/>
  <c r="L307" i="23"/>
  <c r="M187" i="24"/>
  <c r="M195" i="24" s="1"/>
  <c r="M200" i="24" s="1"/>
  <c r="M201" i="24" s="1"/>
  <c r="M217" i="24" s="1"/>
  <c r="M219" i="24" s="1"/>
  <c r="H17" i="24"/>
  <c r="H17" i="12"/>
  <c r="H256" i="21"/>
  <c r="H256" i="24"/>
  <c r="H84" i="23"/>
  <c r="H17" i="23"/>
  <c r="H139" i="22"/>
  <c r="H84" i="22"/>
  <c r="H80" i="12"/>
  <c r="H32" i="23"/>
  <c r="H84" i="12"/>
  <c r="H32" i="21"/>
  <c r="H80" i="24"/>
  <c r="H32" i="24"/>
  <c r="H139" i="21"/>
  <c r="H17" i="21"/>
  <c r="H17" i="22"/>
  <c r="H256" i="23"/>
  <c r="H32" i="22"/>
  <c r="H256" i="22"/>
  <c r="H80" i="21"/>
  <c r="H80" i="22"/>
  <c r="H84" i="24"/>
  <c r="H80" i="23"/>
  <c r="H256" i="12"/>
  <c r="H32" i="12"/>
  <c r="H139" i="24"/>
  <c r="H139" i="23"/>
  <c r="H139" i="12"/>
  <c r="H84" i="21"/>
  <c r="N242" i="12"/>
  <c r="N244" i="12" s="1"/>
  <c r="N247" i="12"/>
  <c r="N263" i="12"/>
  <c r="L160" i="24"/>
  <c r="L186" i="24"/>
  <c r="L194" i="24" s="1"/>
  <c r="K27" i="20"/>
  <c r="M170" i="23"/>
  <c r="M174" i="23" s="1"/>
  <c r="M41" i="23"/>
  <c r="M42" i="23" s="1"/>
  <c r="M47" i="23" s="1"/>
  <c r="M48" i="23" s="1"/>
  <c r="M52" i="23" s="1"/>
  <c r="M53" i="23" s="1"/>
  <c r="N34" i="23"/>
  <c r="M293" i="24"/>
  <c r="M295" i="24" s="1"/>
  <c r="M293" i="22"/>
  <c r="M295" i="22" s="1"/>
  <c r="K229" i="23"/>
  <c r="R45" i="8"/>
  <c r="H34" i="8"/>
  <c r="H45" i="8" s="1"/>
  <c r="L61" i="22"/>
  <c r="L115" i="22" s="1"/>
  <c r="L205" i="24"/>
  <c r="L307" i="21"/>
  <c r="K21" i="20"/>
  <c r="K16" i="20"/>
  <c r="H65" i="8"/>
  <c r="H67" i="8" s="1"/>
  <c r="L109" i="24"/>
  <c r="L187" i="24"/>
  <c r="L195" i="24" s="1"/>
  <c r="K9" i="20"/>
  <c r="M293" i="21"/>
  <c r="M295" i="21" s="1"/>
  <c r="L186" i="23"/>
  <c r="L194" i="23" s="1"/>
  <c r="L160" i="23"/>
  <c r="K33" i="20"/>
  <c r="L93" i="12"/>
  <c r="L94" i="12" s="1"/>
  <c r="L99" i="12" s="1"/>
  <c r="L100" i="12" s="1"/>
  <c r="L108" i="12" s="1"/>
  <c r="L188" i="12" s="1"/>
  <c r="L196" i="12" s="1"/>
  <c r="L103" i="12"/>
  <c r="L104" i="12" s="1"/>
  <c r="M86" i="12"/>
  <c r="L171" i="12"/>
  <c r="L175" i="12" s="1"/>
  <c r="L176" i="12" s="1"/>
  <c r="L178" i="12" s="1"/>
  <c r="L180" i="12" s="1"/>
  <c r="L14" i="20" s="1"/>
  <c r="L207" i="22"/>
  <c r="L187" i="22"/>
  <c r="L195" i="22" s="1"/>
  <c r="K229" i="24"/>
  <c r="H102" i="12"/>
  <c r="H102" i="23"/>
  <c r="H102" i="24"/>
  <c r="H64" i="8"/>
  <c r="H53" i="8"/>
  <c r="H102" i="22"/>
  <c r="H102" i="21"/>
  <c r="R59" i="8" l="1"/>
  <c r="R3" i="21" s="1"/>
  <c r="M188" i="24"/>
  <c r="M196" i="24" s="1"/>
  <c r="M109" i="24"/>
  <c r="M189" i="24" s="1"/>
  <c r="M197" i="24" s="1"/>
  <c r="M208" i="24" s="1"/>
  <c r="F69" i="8"/>
  <c r="F77" i="8" s="1"/>
  <c r="F78" i="8" s="1"/>
  <c r="F13" i="9" s="1"/>
  <c r="H68" i="8"/>
  <c r="L109" i="22"/>
  <c r="M61" i="21"/>
  <c r="M115" i="21" s="1"/>
  <c r="M61" i="22"/>
  <c r="M115" i="22" s="1"/>
  <c r="M61" i="23"/>
  <c r="M115" i="23" s="1"/>
  <c r="M61" i="24"/>
  <c r="M115" i="24" s="1"/>
  <c r="M281" i="22"/>
  <c r="M285" i="22" s="1"/>
  <c r="K315" i="21"/>
  <c r="K324" i="21" s="1"/>
  <c r="L204" i="23"/>
  <c r="L205" i="23" s="1"/>
  <c r="M281" i="24"/>
  <c r="M285" i="24" s="1"/>
  <c r="M61" i="12"/>
  <c r="M115" i="12" s="1"/>
  <c r="K315" i="23"/>
  <c r="K324" i="23" s="1"/>
  <c r="N249" i="23"/>
  <c r="M73" i="23"/>
  <c r="M68" i="23"/>
  <c r="M70" i="23" s="1"/>
  <c r="M91" i="23"/>
  <c r="L204" i="21"/>
  <c r="L205" i="21" s="1"/>
  <c r="N264" i="22"/>
  <c r="N248" i="22"/>
  <c r="N249" i="22" s="1"/>
  <c r="N259" i="22"/>
  <c r="N261" i="22" s="1"/>
  <c r="N134" i="23"/>
  <c r="N146" i="23"/>
  <c r="N129" i="23"/>
  <c r="N131" i="23" s="1"/>
  <c r="L109" i="23"/>
  <c r="M73" i="21"/>
  <c r="M68" i="21"/>
  <c r="M70" i="21" s="1"/>
  <c r="M91" i="21"/>
  <c r="M281" i="12"/>
  <c r="M285" i="12" s="1"/>
  <c r="N259" i="24"/>
  <c r="N261" i="24" s="1"/>
  <c r="N264" i="24"/>
  <c r="N248" i="24"/>
  <c r="N249" i="24" s="1"/>
  <c r="M305" i="24"/>
  <c r="L200" i="21"/>
  <c r="L201" i="21" s="1"/>
  <c r="N27" i="23"/>
  <c r="N22" i="23"/>
  <c r="N24" i="23" s="1"/>
  <c r="M299" i="12"/>
  <c r="M301" i="12" s="1"/>
  <c r="M305" i="21"/>
  <c r="M299" i="23"/>
  <c r="M301" i="23" s="1"/>
  <c r="M161" i="24"/>
  <c r="N129" i="21"/>
  <c r="N131" i="21" s="1"/>
  <c r="N146" i="21"/>
  <c r="N134" i="21"/>
  <c r="M185" i="12"/>
  <c r="M193" i="12" s="1"/>
  <c r="M157" i="12"/>
  <c r="M158" i="12" s="1"/>
  <c r="K10" i="20"/>
  <c r="L200" i="24"/>
  <c r="L201" i="24" s="1"/>
  <c r="K315" i="24"/>
  <c r="K324" i="24" s="1"/>
  <c r="M185" i="22"/>
  <c r="M193" i="22" s="1"/>
  <c r="M157" i="22"/>
  <c r="M158" i="22" s="1"/>
  <c r="N146" i="24"/>
  <c r="N134" i="24"/>
  <c r="N129" i="24"/>
  <c r="N131" i="24" s="1"/>
  <c r="L189" i="22"/>
  <c r="L197" i="22" s="1"/>
  <c r="L161" i="22"/>
  <c r="L162" i="22" s="1"/>
  <c r="L116" i="22"/>
  <c r="L207" i="24"/>
  <c r="N134" i="22"/>
  <c r="N129" i="22"/>
  <c r="N131" i="22" s="1"/>
  <c r="N146" i="22"/>
  <c r="M305" i="23"/>
  <c r="M299" i="21"/>
  <c r="M301" i="21" s="1"/>
  <c r="N22" i="21"/>
  <c r="N24" i="21" s="1"/>
  <c r="N27" i="21"/>
  <c r="M157" i="24"/>
  <c r="M158" i="24" s="1"/>
  <c r="M185" i="24"/>
  <c r="M193" i="24" s="1"/>
  <c r="M281" i="21"/>
  <c r="M285" i="21" s="1"/>
  <c r="M91" i="22"/>
  <c r="M73" i="22"/>
  <c r="M68" i="22"/>
  <c r="M70" i="22" s="1"/>
  <c r="N68" i="24"/>
  <c r="N70" i="24" s="1"/>
  <c r="N91" i="24"/>
  <c r="N73" i="24"/>
  <c r="L204" i="22"/>
  <c r="L205" i="22" s="1"/>
  <c r="M305" i="12"/>
  <c r="M176" i="24"/>
  <c r="M178" i="24" s="1"/>
  <c r="M180" i="24" s="1"/>
  <c r="M32" i="20" s="1"/>
  <c r="L204" i="12"/>
  <c r="L205" i="12" s="1"/>
  <c r="R3" i="20"/>
  <c r="R3" i="9"/>
  <c r="R3" i="8"/>
  <c r="R3" i="12"/>
  <c r="R3" i="24"/>
  <c r="R4" i="7"/>
  <c r="R3" i="22"/>
  <c r="R3" i="23"/>
  <c r="R3" i="16"/>
  <c r="N248" i="23"/>
  <c r="N259" i="23"/>
  <c r="N261" i="23" s="1"/>
  <c r="N264" i="23"/>
  <c r="N27" i="22"/>
  <c r="N22" i="22"/>
  <c r="N24" i="22" s="1"/>
  <c r="H98" i="24"/>
  <c r="H152" i="24"/>
  <c r="H152" i="22"/>
  <c r="H98" i="21"/>
  <c r="H58" i="8"/>
  <c r="H152" i="23"/>
  <c r="H98" i="22"/>
  <c r="H46" i="12"/>
  <c r="H46" i="21"/>
  <c r="H269" i="12"/>
  <c r="H46" i="24"/>
  <c r="H269" i="23"/>
  <c r="H269" i="24"/>
  <c r="H269" i="21"/>
  <c r="H152" i="21"/>
  <c r="H152" i="12"/>
  <c r="H46" i="23"/>
  <c r="H98" i="23"/>
  <c r="H269" i="22"/>
  <c r="H46" i="22"/>
  <c r="H98" i="12"/>
  <c r="L200" i="23"/>
  <c r="L201" i="23" s="1"/>
  <c r="M305" i="22"/>
  <c r="M157" i="23"/>
  <c r="M158" i="23" s="1"/>
  <c r="M185" i="23"/>
  <c r="M193" i="23" s="1"/>
  <c r="M281" i="23"/>
  <c r="M285" i="23" s="1"/>
  <c r="L109" i="21"/>
  <c r="L207" i="23"/>
  <c r="R239" i="23"/>
  <c r="R240" i="23" s="1"/>
  <c r="R243" i="23" s="1"/>
  <c r="R239" i="22"/>
  <c r="R240" i="22" s="1"/>
  <c r="R243" i="22" s="1"/>
  <c r="R14" i="22"/>
  <c r="R15" i="22" s="1"/>
  <c r="R23" i="22" s="1"/>
  <c r="R126" i="24"/>
  <c r="R127" i="24" s="1"/>
  <c r="R130" i="24" s="1"/>
  <c r="R14" i="24"/>
  <c r="R15" i="24" s="1"/>
  <c r="R23" i="24" s="1"/>
  <c r="R14" i="23"/>
  <c r="R15" i="23" s="1"/>
  <c r="R23" i="23" s="1"/>
  <c r="R239" i="21"/>
  <c r="R240" i="21" s="1"/>
  <c r="R243" i="21" s="1"/>
  <c r="R239" i="12"/>
  <c r="R240" i="12" s="1"/>
  <c r="R243" i="12" s="1"/>
  <c r="R126" i="23"/>
  <c r="R127" i="23" s="1"/>
  <c r="R130" i="23" s="1"/>
  <c r="R126" i="21"/>
  <c r="R127" i="21" s="1"/>
  <c r="R130" i="21" s="1"/>
  <c r="R239" i="24"/>
  <c r="R240" i="24" s="1"/>
  <c r="R243" i="24" s="1"/>
  <c r="R126" i="12"/>
  <c r="R127" i="12" s="1"/>
  <c r="R130" i="12" s="1"/>
  <c r="R14" i="12"/>
  <c r="R15" i="12" s="1"/>
  <c r="R23" i="12" s="1"/>
  <c r="R126" i="22"/>
  <c r="R127" i="22" s="1"/>
  <c r="R130" i="22" s="1"/>
  <c r="R14" i="21"/>
  <c r="R15" i="21" s="1"/>
  <c r="R23" i="21" s="1"/>
  <c r="N22" i="12"/>
  <c r="N24" i="12" s="1"/>
  <c r="N27" i="12"/>
  <c r="N248" i="21"/>
  <c r="N249" i="21" s="1"/>
  <c r="N264" i="21"/>
  <c r="N259" i="21"/>
  <c r="N261" i="21" s="1"/>
  <c r="H179" i="24"/>
  <c r="H179" i="22"/>
  <c r="H179" i="12"/>
  <c r="H179" i="21"/>
  <c r="H179" i="23"/>
  <c r="M227" i="24"/>
  <c r="M313" i="24"/>
  <c r="M322" i="24" s="1"/>
  <c r="M33" i="20" s="1"/>
  <c r="N129" i="12"/>
  <c r="N131" i="12" s="1"/>
  <c r="N146" i="12"/>
  <c r="N134" i="12"/>
  <c r="M185" i="21"/>
  <c r="M193" i="21" s="1"/>
  <c r="M157" i="21"/>
  <c r="M158" i="21" s="1"/>
  <c r="L222" i="24"/>
  <c r="L224" i="24" s="1"/>
  <c r="K17" i="20"/>
  <c r="M299" i="24"/>
  <c r="M301" i="24" s="1"/>
  <c r="L189" i="24"/>
  <c r="L197" i="24" s="1"/>
  <c r="L116" i="24"/>
  <c r="L161" i="24"/>
  <c r="L162" i="24" s="1"/>
  <c r="N27" i="24"/>
  <c r="N22" i="24"/>
  <c r="N24" i="24" s="1"/>
  <c r="R69" i="24"/>
  <c r="R133" i="16"/>
  <c r="R135" i="16" s="1"/>
  <c r="R69" i="22"/>
  <c r="R69" i="23"/>
  <c r="R69" i="12"/>
  <c r="R69" i="21"/>
  <c r="L200" i="22"/>
  <c r="L201" i="22" s="1"/>
  <c r="M204" i="24"/>
  <c r="M299" i="22"/>
  <c r="M301" i="22" s="1"/>
  <c r="L207" i="21"/>
  <c r="M68" i="12"/>
  <c r="M70" i="12" s="1"/>
  <c r="M73" i="12"/>
  <c r="M91" i="12"/>
  <c r="L200" i="12"/>
  <c r="L201" i="12" s="1"/>
  <c r="K22" i="20"/>
  <c r="K315" i="22"/>
  <c r="K324" i="22" s="1"/>
  <c r="N264" i="12"/>
  <c r="N248" i="12"/>
  <c r="N249" i="12" s="1"/>
  <c r="N259" i="12"/>
  <c r="N261" i="12" s="1"/>
  <c r="L109" i="12"/>
  <c r="M116" i="24" l="1"/>
  <c r="M117" i="24" s="1"/>
  <c r="M165" i="24" s="1"/>
  <c r="N279" i="21"/>
  <c r="N283" i="21" s="1"/>
  <c r="N273" i="21"/>
  <c r="N279" i="12"/>
  <c r="N283" i="12" s="1"/>
  <c r="N273" i="12"/>
  <c r="L116" i="12"/>
  <c r="L189" i="12"/>
  <c r="L197" i="12" s="1"/>
  <c r="L161" i="12"/>
  <c r="L162" i="12" s="1"/>
  <c r="M160" i="21"/>
  <c r="M186" i="21"/>
  <c r="M194" i="21" s="1"/>
  <c r="N279" i="24"/>
  <c r="N283" i="24" s="1"/>
  <c r="N273" i="24"/>
  <c r="O258" i="12"/>
  <c r="N265" i="12"/>
  <c r="N266" i="12" s="1"/>
  <c r="N270" i="12" s="1"/>
  <c r="N271" i="12" s="1"/>
  <c r="M203" i="21"/>
  <c r="M186" i="22"/>
  <c r="M194" i="22" s="1"/>
  <c r="M160" i="22"/>
  <c r="K29" i="20"/>
  <c r="M74" i="21"/>
  <c r="M75" i="21" s="1"/>
  <c r="M87" i="21"/>
  <c r="K23" i="20"/>
  <c r="N147" i="12"/>
  <c r="N135" i="12"/>
  <c r="N142" i="12"/>
  <c r="N279" i="22"/>
  <c r="N283" i="22" s="1"/>
  <c r="N273" i="22"/>
  <c r="K35" i="20"/>
  <c r="L222" i="22"/>
  <c r="L224" i="22" s="1"/>
  <c r="L189" i="23"/>
  <c r="L197" i="23" s="1"/>
  <c r="L161" i="23"/>
  <c r="L162" i="23" s="1"/>
  <c r="L116" i="23"/>
  <c r="N28" i="24"/>
  <c r="N29" i="24" s="1"/>
  <c r="N40" i="24"/>
  <c r="N35" i="24"/>
  <c r="N135" i="22"/>
  <c r="N136" i="22" s="1"/>
  <c r="N147" i="22"/>
  <c r="N142" i="22"/>
  <c r="K11" i="20"/>
  <c r="L217" i="21"/>
  <c r="L219" i="21" s="1"/>
  <c r="L164" i="24"/>
  <c r="L166" i="24" s="1"/>
  <c r="O258" i="21"/>
  <c r="N265" i="21"/>
  <c r="N266" i="21" s="1"/>
  <c r="N270" i="21" s="1"/>
  <c r="N271" i="21" s="1"/>
  <c r="M75" i="22"/>
  <c r="M203" i="12"/>
  <c r="L208" i="24"/>
  <c r="L209" i="24" s="1"/>
  <c r="M306" i="24"/>
  <c r="M307" i="24" s="1"/>
  <c r="M319" i="24"/>
  <c r="L116" i="21"/>
  <c r="L189" i="21"/>
  <c r="L197" i="21" s="1"/>
  <c r="L161" i="21"/>
  <c r="L162" i="21" s="1"/>
  <c r="L164" i="22"/>
  <c r="L166" i="22" s="1"/>
  <c r="L208" i="22"/>
  <c r="L209" i="22" s="1"/>
  <c r="N39" i="12"/>
  <c r="M306" i="22"/>
  <c r="M307" i="22" s="1"/>
  <c r="M319" i="22"/>
  <c r="O258" i="24"/>
  <c r="N265" i="24"/>
  <c r="N266" i="24" s="1"/>
  <c r="N270" i="24" s="1"/>
  <c r="N271" i="24" s="1"/>
  <c r="M186" i="24"/>
  <c r="M194" i="24" s="1"/>
  <c r="M160" i="24"/>
  <c r="M162" i="24" s="1"/>
  <c r="M164" i="24" s="1"/>
  <c r="N273" i="23"/>
  <c r="N279" i="23"/>
  <c r="N283" i="23" s="1"/>
  <c r="L222" i="12"/>
  <c r="L224" i="12" s="1"/>
  <c r="L217" i="22"/>
  <c r="L219" i="22" s="1"/>
  <c r="N39" i="21"/>
  <c r="N136" i="12"/>
  <c r="N28" i="21"/>
  <c r="N29" i="21" s="1"/>
  <c r="N35" i="21"/>
  <c r="N40" i="21"/>
  <c r="M203" i="22"/>
  <c r="M306" i="23"/>
  <c r="M319" i="23"/>
  <c r="L217" i="23"/>
  <c r="L219" i="23" s="1"/>
  <c r="M319" i="21"/>
  <c r="M306" i="21"/>
  <c r="M307" i="21"/>
  <c r="N28" i="22"/>
  <c r="N40" i="22"/>
  <c r="N35" i="22"/>
  <c r="N29" i="22"/>
  <c r="N39" i="22"/>
  <c r="M307" i="23"/>
  <c r="M306" i="12"/>
  <c r="M307" i="12" s="1"/>
  <c r="M319" i="12"/>
  <c r="L217" i="24"/>
  <c r="L219" i="24" s="1"/>
  <c r="L222" i="23"/>
  <c r="L224" i="23" s="1"/>
  <c r="N28" i="23"/>
  <c r="N29" i="23" s="1"/>
  <c r="N35" i="23"/>
  <c r="N40" i="23"/>
  <c r="N135" i="23"/>
  <c r="N136" i="23" s="1"/>
  <c r="N147" i="23"/>
  <c r="N142" i="23"/>
  <c r="L217" i="12"/>
  <c r="L219" i="12" s="1"/>
  <c r="N265" i="23"/>
  <c r="N266" i="23" s="1"/>
  <c r="N270" i="23" s="1"/>
  <c r="N271" i="23" s="1"/>
  <c r="O258" i="23"/>
  <c r="N39" i="23"/>
  <c r="N39" i="24"/>
  <c r="N87" i="24"/>
  <c r="N74" i="24"/>
  <c r="N75" i="24" s="1"/>
  <c r="O258" i="22"/>
  <c r="N265" i="22"/>
  <c r="N266" i="22" s="1"/>
  <c r="N270" i="22" s="1"/>
  <c r="N271" i="22" s="1"/>
  <c r="M74" i="22"/>
  <c r="M87" i="22"/>
  <c r="M160" i="12"/>
  <c r="M186" i="12"/>
  <c r="M194" i="12" s="1"/>
  <c r="M87" i="12"/>
  <c r="M74" i="12"/>
  <c r="M75" i="12" s="1"/>
  <c r="L222" i="21"/>
  <c r="L224" i="21" s="1"/>
  <c r="N135" i="21"/>
  <c r="N136" i="21" s="1"/>
  <c r="N142" i="21"/>
  <c r="N147" i="21"/>
  <c r="M87" i="23"/>
  <c r="M74" i="23"/>
  <c r="M75" i="23" s="1"/>
  <c r="N40" i="12"/>
  <c r="N28" i="12"/>
  <c r="N29" i="12" s="1"/>
  <c r="N35" i="12"/>
  <c r="M203" i="23"/>
  <c r="N142" i="24"/>
  <c r="N135" i="24"/>
  <c r="N147" i="24"/>
  <c r="L228" i="24"/>
  <c r="L314" i="24"/>
  <c r="L323" i="24" s="1"/>
  <c r="M186" i="23"/>
  <c r="M194" i="23" s="1"/>
  <c r="M160" i="23"/>
  <c r="M203" i="24"/>
  <c r="M205" i="24" s="1"/>
  <c r="N136" i="24"/>
  <c r="M222" i="24" l="1"/>
  <c r="M224" i="24" s="1"/>
  <c r="N184" i="22"/>
  <c r="N192" i="22" s="1"/>
  <c r="N143" i="22"/>
  <c r="N144" i="22" s="1"/>
  <c r="N156" i="22"/>
  <c r="M107" i="23"/>
  <c r="M88" i="23"/>
  <c r="M89" i="23" s="1"/>
  <c r="N280" i="21"/>
  <c r="N284" i="21" s="1"/>
  <c r="N274" i="21"/>
  <c r="N275" i="21" s="1"/>
  <c r="N280" i="12"/>
  <c r="N284" i="12" s="1"/>
  <c r="N274" i="12"/>
  <c r="N275" i="12" s="1"/>
  <c r="N280" i="23"/>
  <c r="N284" i="23" s="1"/>
  <c r="N274" i="23"/>
  <c r="N275" i="23" s="1"/>
  <c r="N184" i="23"/>
  <c r="N192" i="23" s="1"/>
  <c r="N143" i="23"/>
  <c r="N144" i="23" s="1"/>
  <c r="N156" i="23"/>
  <c r="N143" i="21"/>
  <c r="N144" i="21" s="1"/>
  <c r="N184" i="21"/>
  <c r="N192" i="21" s="1"/>
  <c r="N156" i="21"/>
  <c r="M107" i="12"/>
  <c r="M88" i="12"/>
  <c r="M89" i="12" s="1"/>
  <c r="N51" i="21"/>
  <c r="N36" i="21"/>
  <c r="N37" i="21" s="1"/>
  <c r="L208" i="23"/>
  <c r="L209" i="23" s="1"/>
  <c r="N36" i="12"/>
  <c r="N37" i="12" s="1"/>
  <c r="N51" i="12"/>
  <c r="M92" i="23"/>
  <c r="N143" i="12"/>
  <c r="N184" i="12"/>
  <c r="N192" i="12" s="1"/>
  <c r="N156" i="12"/>
  <c r="O242" i="21"/>
  <c r="O244" i="21" s="1"/>
  <c r="O263" i="21"/>
  <c r="O247" i="21"/>
  <c r="O247" i="12"/>
  <c r="O263" i="12"/>
  <c r="O242" i="12"/>
  <c r="O244" i="12" s="1"/>
  <c r="L313" i="22"/>
  <c r="L322" i="22" s="1"/>
  <c r="L227" i="22"/>
  <c r="L227" i="21"/>
  <c r="L313" i="21"/>
  <c r="L322" i="21" s="1"/>
  <c r="N293" i="24"/>
  <c r="N295" i="24" s="1"/>
  <c r="M107" i="21"/>
  <c r="M88" i="21"/>
  <c r="M89" i="21" s="1"/>
  <c r="N144" i="12"/>
  <c r="L227" i="12"/>
  <c r="L313" i="12"/>
  <c r="L322" i="12" s="1"/>
  <c r="M207" i="23"/>
  <c r="M92" i="12"/>
  <c r="L164" i="21"/>
  <c r="L166" i="21" s="1"/>
  <c r="L208" i="21"/>
  <c r="L209" i="21" s="1"/>
  <c r="L164" i="12"/>
  <c r="L166" i="12" s="1"/>
  <c r="M207" i="12"/>
  <c r="L208" i="12"/>
  <c r="L209" i="12" s="1"/>
  <c r="M92" i="22"/>
  <c r="L228" i="23"/>
  <c r="L314" i="23"/>
  <c r="L323" i="23" s="1"/>
  <c r="O263" i="24"/>
  <c r="O247" i="24"/>
  <c r="O242" i="24"/>
  <c r="O244" i="24" s="1"/>
  <c r="N92" i="24"/>
  <c r="M107" i="22"/>
  <c r="M88" i="22"/>
  <c r="M89" i="22" s="1"/>
  <c r="M166" i="24"/>
  <c r="M167" i="24"/>
  <c r="N36" i="24"/>
  <c r="N37" i="24" s="1"/>
  <c r="N51" i="24"/>
  <c r="N51" i="23"/>
  <c r="N36" i="23"/>
  <c r="N37" i="23" s="1"/>
  <c r="L228" i="22"/>
  <c r="L314" i="22"/>
  <c r="L323" i="22" s="1"/>
  <c r="N36" i="22"/>
  <c r="N37" i="22" s="1"/>
  <c r="N51" i="22"/>
  <c r="N184" i="24"/>
  <c r="N192" i="24" s="1"/>
  <c r="N143" i="24"/>
  <c r="N144" i="24" s="1"/>
  <c r="N156" i="24"/>
  <c r="O242" i="23"/>
  <c r="O244" i="23" s="1"/>
  <c r="O263" i="23"/>
  <c r="O247" i="23"/>
  <c r="N293" i="22"/>
  <c r="N295" i="22" s="1"/>
  <c r="L314" i="21"/>
  <c r="L323" i="21" s="1"/>
  <c r="L228" i="21"/>
  <c r="L314" i="12"/>
  <c r="L323" i="12" s="1"/>
  <c r="L228" i="12"/>
  <c r="M207" i="21"/>
  <c r="N293" i="23"/>
  <c r="N295" i="23" s="1"/>
  <c r="L34" i="20"/>
  <c r="M92" i="21"/>
  <c r="L227" i="23"/>
  <c r="L313" i="23"/>
  <c r="L322" i="23" s="1"/>
  <c r="N107" i="24"/>
  <c r="N88" i="24"/>
  <c r="N89" i="24" s="1"/>
  <c r="M207" i="24"/>
  <c r="M209" i="24" s="1"/>
  <c r="N280" i="22"/>
  <c r="N284" i="22" s="1"/>
  <c r="N274" i="22"/>
  <c r="N275" i="22" s="1"/>
  <c r="O242" i="22"/>
  <c r="O244" i="22" s="1"/>
  <c r="O247" i="22"/>
  <c r="O263" i="22"/>
  <c r="N280" i="24"/>
  <c r="N284" i="24" s="1"/>
  <c r="N274" i="24"/>
  <c r="N275" i="24" s="1"/>
  <c r="N293" i="12"/>
  <c r="N295" i="12" s="1"/>
  <c r="L227" i="24"/>
  <c r="L229" i="24" s="1"/>
  <c r="L313" i="24"/>
  <c r="L322" i="24" s="1"/>
  <c r="N293" i="21"/>
  <c r="N295" i="21" s="1"/>
  <c r="L164" i="23"/>
  <c r="L166" i="23" s="1"/>
  <c r="M207" i="22"/>
  <c r="L229" i="12" l="1"/>
  <c r="L315" i="12" s="1"/>
  <c r="L324" i="12" s="1"/>
  <c r="M171" i="12"/>
  <c r="M175" i="12" s="1"/>
  <c r="M176" i="12" s="1"/>
  <c r="M178" i="12" s="1"/>
  <c r="M180" i="12" s="1"/>
  <c r="M14" i="20" s="1"/>
  <c r="M103" i="12"/>
  <c r="M104" i="12" s="1"/>
  <c r="N86" i="12"/>
  <c r="M93" i="12"/>
  <c r="M94" i="12" s="1"/>
  <c r="M99" i="12" s="1"/>
  <c r="M100" i="12" s="1"/>
  <c r="M108" i="12" s="1"/>
  <c r="N171" i="24"/>
  <c r="N175" i="24" s="1"/>
  <c r="N176" i="24" s="1"/>
  <c r="N178" i="24" s="1"/>
  <c r="N180" i="24" s="1"/>
  <c r="N32" i="20" s="1"/>
  <c r="N93" i="24"/>
  <c r="O86" i="24"/>
  <c r="N103" i="24"/>
  <c r="N104" i="24" s="1"/>
  <c r="N86" i="21"/>
  <c r="M93" i="21"/>
  <c r="M94" i="21" s="1"/>
  <c r="M99" i="21" s="1"/>
  <c r="M100" i="21" s="1"/>
  <c r="M108" i="21" s="1"/>
  <c r="M188" i="21" s="1"/>
  <c r="M196" i="21" s="1"/>
  <c r="M171" i="21"/>
  <c r="M175" i="21" s="1"/>
  <c r="M176" i="21" s="1"/>
  <c r="M178" i="21" s="1"/>
  <c r="M180" i="21" s="1"/>
  <c r="M8" i="20" s="1"/>
  <c r="M103" i="21"/>
  <c r="M104" i="21" s="1"/>
  <c r="N281" i="22"/>
  <c r="N285" i="22" s="1"/>
  <c r="N281" i="23"/>
  <c r="N285" i="23" s="1"/>
  <c r="N170" i="22"/>
  <c r="N174" i="22" s="1"/>
  <c r="N41" i="22"/>
  <c r="N42" i="22" s="1"/>
  <c r="N47" i="22" s="1"/>
  <c r="N48" i="22" s="1"/>
  <c r="N52" i="22" s="1"/>
  <c r="N53" i="22" s="1"/>
  <c r="O34" i="22"/>
  <c r="N281" i="21"/>
  <c r="N285" i="21" s="1"/>
  <c r="O34" i="23"/>
  <c r="N170" i="23"/>
  <c r="N174" i="23" s="1"/>
  <c r="N41" i="23"/>
  <c r="N42" i="23" s="1"/>
  <c r="N47" i="23" s="1"/>
  <c r="N48" i="23" s="1"/>
  <c r="N52" i="23" s="1"/>
  <c r="N53" i="23" s="1"/>
  <c r="O34" i="24"/>
  <c r="N41" i="24"/>
  <c r="N42" i="24" s="1"/>
  <c r="N47" i="24" s="1"/>
  <c r="N48" i="24" s="1"/>
  <c r="N52" i="24" s="1"/>
  <c r="N170" i="24"/>
  <c r="N174" i="24" s="1"/>
  <c r="N148" i="22"/>
  <c r="N149" i="22" s="1"/>
  <c r="N153" i="22" s="1"/>
  <c r="N154" i="22" s="1"/>
  <c r="O141" i="22"/>
  <c r="N170" i="12"/>
  <c r="N174" i="12" s="1"/>
  <c r="O34" i="12"/>
  <c r="N41" i="12"/>
  <c r="N42" i="12" s="1"/>
  <c r="N47" i="12" s="1"/>
  <c r="N48" i="12" s="1"/>
  <c r="N52" i="12" s="1"/>
  <c r="N305" i="23"/>
  <c r="O141" i="23"/>
  <c r="N148" i="23"/>
  <c r="N149" i="23" s="1"/>
  <c r="N153" i="23" s="1"/>
  <c r="N154" i="23" s="1"/>
  <c r="L15" i="20"/>
  <c r="N199" i="23"/>
  <c r="L16" i="20"/>
  <c r="M93" i="22"/>
  <c r="M171" i="22"/>
  <c r="M175" i="22" s="1"/>
  <c r="M176" i="22" s="1"/>
  <c r="M178" i="22" s="1"/>
  <c r="M180" i="22" s="1"/>
  <c r="M20" i="20" s="1"/>
  <c r="M103" i="22"/>
  <c r="M104" i="22" s="1"/>
  <c r="N86" i="22"/>
  <c r="M187" i="21"/>
  <c r="M195" i="21" s="1"/>
  <c r="N299" i="23"/>
  <c r="N301" i="23" s="1"/>
  <c r="N187" i="24"/>
  <c r="N195" i="24" s="1"/>
  <c r="L229" i="21"/>
  <c r="L27" i="20"/>
  <c r="M187" i="22"/>
  <c r="M195" i="22" s="1"/>
  <c r="L229" i="22"/>
  <c r="N299" i="21"/>
  <c r="N301" i="21" s="1"/>
  <c r="L229" i="23"/>
  <c r="N170" i="21"/>
  <c r="N174" i="21" s="1"/>
  <c r="N41" i="21"/>
  <c r="N42" i="21" s="1"/>
  <c r="N47" i="21" s="1"/>
  <c r="N48" i="21" s="1"/>
  <c r="N52" i="21" s="1"/>
  <c r="N53" i="21" s="1"/>
  <c r="O34" i="21"/>
  <c r="L21" i="20"/>
  <c r="L33" i="20"/>
  <c r="O248" i="23"/>
  <c r="O249" i="23" s="1"/>
  <c r="O264" i="23"/>
  <c r="O259" i="23"/>
  <c r="O261" i="23" s="1"/>
  <c r="L315" i="24"/>
  <c r="L324" i="24" s="1"/>
  <c r="O259" i="12"/>
  <c r="O261" i="12" s="1"/>
  <c r="O264" i="12"/>
  <c r="O248" i="12"/>
  <c r="O249" i="12" s="1"/>
  <c r="N199" i="22"/>
  <c r="N299" i="24"/>
  <c r="N301" i="24" s="1"/>
  <c r="N148" i="21"/>
  <c r="N149" i="21" s="1"/>
  <c r="N153" i="21" s="1"/>
  <c r="N154" i="21" s="1"/>
  <c r="O141" i="21"/>
  <c r="N199" i="21"/>
  <c r="L28" i="20"/>
  <c r="L22" i="20"/>
  <c r="O248" i="22"/>
  <c r="O249" i="22" s="1"/>
  <c r="O264" i="22"/>
  <c r="O259" i="22"/>
  <c r="O261" i="22" s="1"/>
  <c r="N281" i="12"/>
  <c r="N285" i="12" s="1"/>
  <c r="N148" i="12"/>
  <c r="N149" i="12" s="1"/>
  <c r="N153" i="12" s="1"/>
  <c r="N154" i="12" s="1"/>
  <c r="O141" i="12"/>
  <c r="O141" i="24"/>
  <c r="N148" i="24"/>
  <c r="N149" i="24" s="1"/>
  <c r="N153" i="24" s="1"/>
  <c r="N154" i="24" s="1"/>
  <c r="N299" i="22"/>
  <c r="N301" i="22" s="1"/>
  <c r="O248" i="21"/>
  <c r="O249" i="21" s="1"/>
  <c r="O264" i="21"/>
  <c r="O259" i="21"/>
  <c r="O261" i="21" s="1"/>
  <c r="M94" i="22"/>
  <c r="M99" i="22" s="1"/>
  <c r="M100" i="22" s="1"/>
  <c r="M108" i="22" s="1"/>
  <c r="M188" i="22" s="1"/>
  <c r="M196" i="22" s="1"/>
  <c r="N53" i="24"/>
  <c r="N305" i="24"/>
  <c r="L10" i="20"/>
  <c r="N199" i="12"/>
  <c r="L9" i="20"/>
  <c r="N305" i="22"/>
  <c r="N299" i="12"/>
  <c r="N301" i="12" s="1"/>
  <c r="N281" i="24"/>
  <c r="N285" i="24" s="1"/>
  <c r="M93" i="23"/>
  <c r="M171" i="23"/>
  <c r="M175" i="23" s="1"/>
  <c r="M176" i="23" s="1"/>
  <c r="M178" i="23" s="1"/>
  <c r="M180" i="23" s="1"/>
  <c r="M26" i="20" s="1"/>
  <c r="N86" i="23"/>
  <c r="M103" i="23"/>
  <c r="M104" i="23" s="1"/>
  <c r="M94" i="23"/>
  <c r="M99" i="23" s="1"/>
  <c r="M100" i="23" s="1"/>
  <c r="M108" i="23" s="1"/>
  <c r="M188" i="23" s="1"/>
  <c r="M196" i="23" s="1"/>
  <c r="N305" i="21"/>
  <c r="N53" i="12"/>
  <c r="N94" i="24"/>
  <c r="N99" i="24" s="1"/>
  <c r="N100" i="24" s="1"/>
  <c r="N108" i="24" s="1"/>
  <c r="N188" i="24" s="1"/>
  <c r="N196" i="24" s="1"/>
  <c r="M187" i="23"/>
  <c r="M195" i="23" s="1"/>
  <c r="M109" i="23"/>
  <c r="N305" i="12"/>
  <c r="N199" i="24"/>
  <c r="O259" i="24"/>
  <c r="O261" i="24" s="1"/>
  <c r="O248" i="24"/>
  <c r="O249" i="24" s="1"/>
  <c r="O264" i="24"/>
  <c r="M187" i="12"/>
  <c r="M195" i="12" s="1"/>
  <c r="M314" i="24"/>
  <c r="M323" i="24" s="1"/>
  <c r="M228" i="24"/>
  <c r="M229" i="24" s="1"/>
  <c r="M315" i="24" s="1"/>
  <c r="M324" i="24" s="1"/>
  <c r="M35" i="20" s="1"/>
  <c r="M188" i="12" l="1"/>
  <c r="M196" i="12" s="1"/>
  <c r="M204" i="12" s="1"/>
  <c r="M205" i="12" s="1"/>
  <c r="M109" i="12"/>
  <c r="M109" i="22"/>
  <c r="M161" i="22" s="1"/>
  <c r="M162" i="22" s="1"/>
  <c r="O279" i="12"/>
  <c r="O283" i="12" s="1"/>
  <c r="O293" i="12" s="1"/>
  <c r="O295" i="12" s="1"/>
  <c r="O305" i="12" s="1"/>
  <c r="O273" i="12"/>
  <c r="N61" i="22"/>
  <c r="N115" i="22" s="1"/>
  <c r="N61" i="21"/>
  <c r="N115" i="21" s="1"/>
  <c r="O279" i="22"/>
  <c r="O283" i="22" s="1"/>
  <c r="O293" i="22" s="1"/>
  <c r="O295" i="22" s="1"/>
  <c r="O305" i="22" s="1"/>
  <c r="O273" i="22"/>
  <c r="O146" i="12"/>
  <c r="O129" i="12"/>
  <c r="O131" i="12" s="1"/>
  <c r="O134" i="12"/>
  <c r="L315" i="22"/>
  <c r="L324" i="22" s="1"/>
  <c r="O22" i="23"/>
  <c r="O24" i="23" s="1"/>
  <c r="O27" i="23"/>
  <c r="N185" i="12"/>
  <c r="N193" i="12" s="1"/>
  <c r="N157" i="12"/>
  <c r="N158" i="12" s="1"/>
  <c r="M200" i="22"/>
  <c r="M201" i="22" s="1"/>
  <c r="O265" i="12"/>
  <c r="O266" i="12" s="1"/>
  <c r="O270" i="12" s="1"/>
  <c r="O271" i="12" s="1"/>
  <c r="P258" i="12"/>
  <c r="O27" i="22"/>
  <c r="O22" i="22"/>
  <c r="O24" i="22" s="1"/>
  <c r="M200" i="23"/>
  <c r="M201" i="23" s="1"/>
  <c r="N204" i="24"/>
  <c r="N200" i="24"/>
  <c r="N201" i="24" s="1"/>
  <c r="N185" i="23"/>
  <c r="N193" i="23" s="1"/>
  <c r="N157" i="23"/>
  <c r="N158" i="23" s="1"/>
  <c r="N61" i="12"/>
  <c r="N115" i="12" s="1"/>
  <c r="M116" i="12"/>
  <c r="M117" i="12" s="1"/>
  <c r="M161" i="12"/>
  <c r="M162" i="12" s="1"/>
  <c r="M189" i="12"/>
  <c r="M197" i="12" s="1"/>
  <c r="N61" i="23"/>
  <c r="N115" i="23" s="1"/>
  <c r="N61" i="24"/>
  <c r="N115" i="24" s="1"/>
  <c r="O273" i="24"/>
  <c r="O279" i="24"/>
  <c r="O283" i="24" s="1"/>
  <c r="O293" i="24" s="1"/>
  <c r="O295" i="24" s="1"/>
  <c r="O305" i="24" s="1"/>
  <c r="M204" i="22"/>
  <c r="M205" i="22" s="1"/>
  <c r="O27" i="12"/>
  <c r="O22" i="12"/>
  <c r="O24" i="12" s="1"/>
  <c r="P258" i="21"/>
  <c r="O265" i="21"/>
  <c r="O266" i="21" s="1"/>
  <c r="O270" i="21" s="1"/>
  <c r="O271" i="21" s="1"/>
  <c r="N157" i="21"/>
  <c r="N158" i="21" s="1"/>
  <c r="N185" i="21"/>
  <c r="N193" i="21" s="1"/>
  <c r="O134" i="22"/>
  <c r="O129" i="22"/>
  <c r="O131" i="22" s="1"/>
  <c r="O146" i="22"/>
  <c r="O27" i="21"/>
  <c r="O22" i="21"/>
  <c r="O24" i="21" s="1"/>
  <c r="N185" i="22"/>
  <c r="N193" i="22" s="1"/>
  <c r="N157" i="22"/>
  <c r="N158" i="22" s="1"/>
  <c r="O265" i="24"/>
  <c r="O266" i="24" s="1"/>
  <c r="O270" i="24" s="1"/>
  <c r="O271" i="24" s="1"/>
  <c r="P258" i="24"/>
  <c r="L315" i="23"/>
  <c r="L324" i="23" s="1"/>
  <c r="O22" i="24"/>
  <c r="O24" i="24" s="1"/>
  <c r="O27" i="24"/>
  <c r="N73" i="12"/>
  <c r="N91" i="12"/>
  <c r="N68" i="12"/>
  <c r="N70" i="12" s="1"/>
  <c r="N306" i="12"/>
  <c r="N307" i="12" s="1"/>
  <c r="N319" i="12"/>
  <c r="O273" i="21"/>
  <c r="O279" i="21"/>
  <c r="O283" i="21" s="1"/>
  <c r="O293" i="21" s="1"/>
  <c r="O295" i="21" s="1"/>
  <c r="O305" i="21" s="1"/>
  <c r="M116" i="22"/>
  <c r="M117" i="22" s="1"/>
  <c r="M189" i="22"/>
  <c r="M197" i="22" s="1"/>
  <c r="L17" i="20"/>
  <c r="M189" i="23"/>
  <c r="M197" i="23" s="1"/>
  <c r="M161" i="23"/>
  <c r="M162" i="23" s="1"/>
  <c r="M116" i="23"/>
  <c r="M117" i="23" s="1"/>
  <c r="P258" i="22"/>
  <c r="O265" i="22"/>
  <c r="O266" i="22" s="1"/>
  <c r="O270" i="22" s="1"/>
  <c r="O271" i="22" s="1"/>
  <c r="L315" i="21"/>
  <c r="L324" i="21" s="1"/>
  <c r="L35" i="20"/>
  <c r="M204" i="21"/>
  <c r="M205" i="21" s="1"/>
  <c r="N109" i="24"/>
  <c r="O265" i="23"/>
  <c r="O266" i="23" s="1"/>
  <c r="O270" i="23" s="1"/>
  <c r="O271" i="23" s="1"/>
  <c r="P258" i="23"/>
  <c r="O146" i="23"/>
  <c r="O129" i="23"/>
  <c r="O131" i="23" s="1"/>
  <c r="O134" i="23"/>
  <c r="M34" i="20"/>
  <c r="N319" i="23"/>
  <c r="N306" i="23"/>
  <c r="N307" i="23" s="1"/>
  <c r="O279" i="23"/>
  <c r="O283" i="23" s="1"/>
  <c r="O293" i="23" s="1"/>
  <c r="O295" i="23" s="1"/>
  <c r="O305" i="23" s="1"/>
  <c r="O273" i="23"/>
  <c r="M200" i="12"/>
  <c r="M201" i="12" s="1"/>
  <c r="M109" i="21"/>
  <c r="M204" i="23"/>
  <c r="M205" i="23" s="1"/>
  <c r="M200" i="21"/>
  <c r="M201" i="21" s="1"/>
  <c r="N73" i="21"/>
  <c r="N68" i="21"/>
  <c r="N70" i="21" s="1"/>
  <c r="N91" i="21"/>
  <c r="O134" i="21"/>
  <c r="O146" i="21"/>
  <c r="O129" i="21"/>
  <c r="O131" i="21" s="1"/>
  <c r="N91" i="22"/>
  <c r="N73" i="22"/>
  <c r="N68" i="22"/>
  <c r="N70" i="22" s="1"/>
  <c r="N68" i="23"/>
  <c r="N70" i="23" s="1"/>
  <c r="N91" i="23"/>
  <c r="N73" i="23"/>
  <c r="O91" i="24"/>
  <c r="O68" i="24"/>
  <c r="O70" i="24" s="1"/>
  <c r="O73" i="24"/>
  <c r="N319" i="22"/>
  <c r="N306" i="22"/>
  <c r="N307" i="22" s="1"/>
  <c r="N319" i="24"/>
  <c r="N306" i="24"/>
  <c r="N307" i="24" s="1"/>
  <c r="N185" i="24"/>
  <c r="N193" i="24" s="1"/>
  <c r="N157" i="24"/>
  <c r="N158" i="24" s="1"/>
  <c r="O129" i="24"/>
  <c r="O131" i="24" s="1"/>
  <c r="O134" i="24"/>
  <c r="O146" i="24"/>
  <c r="N306" i="21"/>
  <c r="N307" i="21" s="1"/>
  <c r="N319" i="21"/>
  <c r="O274" i="21" l="1"/>
  <c r="O275" i="21" s="1"/>
  <c r="O281" i="21" s="1"/>
  <c r="O285" i="21" s="1"/>
  <c r="O280" i="21"/>
  <c r="O284" i="21" s="1"/>
  <c r="O299" i="21" s="1"/>
  <c r="O301" i="21" s="1"/>
  <c r="O274" i="12"/>
  <c r="O275" i="12" s="1"/>
  <c r="O281" i="12" s="1"/>
  <c r="O285" i="12" s="1"/>
  <c r="O280" i="12"/>
  <c r="O284" i="12" s="1"/>
  <c r="O299" i="12" s="1"/>
  <c r="O301" i="12" s="1"/>
  <c r="O280" i="23"/>
  <c r="O284" i="23" s="1"/>
  <c r="O299" i="23" s="1"/>
  <c r="O301" i="23" s="1"/>
  <c r="O274" i="23"/>
  <c r="O275" i="23" s="1"/>
  <c r="O281" i="23" s="1"/>
  <c r="O285" i="23" s="1"/>
  <c r="O274" i="22"/>
  <c r="O275" i="22" s="1"/>
  <c r="O281" i="22" s="1"/>
  <c r="O285" i="22" s="1"/>
  <c r="O280" i="22"/>
  <c r="O284" i="22" s="1"/>
  <c r="O299" i="22" s="1"/>
  <c r="O301" i="22" s="1"/>
  <c r="M164" i="12"/>
  <c r="O39" i="23"/>
  <c r="M217" i="21"/>
  <c r="M219" i="21" s="1"/>
  <c r="N87" i="12"/>
  <c r="N74" i="12"/>
  <c r="N75" i="12" s="1"/>
  <c r="M222" i="23"/>
  <c r="M224" i="23" s="1"/>
  <c r="N203" i="23"/>
  <c r="O74" i="24"/>
  <c r="O75" i="24" s="1"/>
  <c r="O87" i="24"/>
  <c r="P242" i="21"/>
  <c r="P244" i="21" s="1"/>
  <c r="P263" i="21"/>
  <c r="P247" i="21"/>
  <c r="N217" i="24"/>
  <c r="N219" i="24" s="1"/>
  <c r="O28" i="12"/>
  <c r="O29" i="12" s="1"/>
  <c r="O35" i="12"/>
  <c r="O40" i="12"/>
  <c r="O135" i="12"/>
  <c r="O142" i="12"/>
  <c r="O147" i="12"/>
  <c r="M217" i="12"/>
  <c r="M219" i="12" s="1"/>
  <c r="P263" i="22"/>
  <c r="P247" i="22"/>
  <c r="P242" i="22"/>
  <c r="P244" i="22" s="1"/>
  <c r="N87" i="23"/>
  <c r="N74" i="23"/>
  <c r="N75" i="23" s="1"/>
  <c r="M165" i="23"/>
  <c r="M164" i="23"/>
  <c r="P242" i="24"/>
  <c r="P244" i="24" s="1"/>
  <c r="P263" i="24"/>
  <c r="P247" i="24"/>
  <c r="O280" i="24"/>
  <c r="O284" i="24" s="1"/>
  <c r="O299" i="24" s="1"/>
  <c r="O301" i="24" s="1"/>
  <c r="O274" i="24"/>
  <c r="O275" i="24" s="1"/>
  <c r="O281" i="24" s="1"/>
  <c r="O285" i="24" s="1"/>
  <c r="O40" i="22"/>
  <c r="O35" i="22"/>
  <c r="O28" i="22"/>
  <c r="O29" i="22" s="1"/>
  <c r="N186" i="22"/>
  <c r="N194" i="22" s="1"/>
  <c r="N160" i="22"/>
  <c r="N203" i="22"/>
  <c r="P242" i="12"/>
  <c r="P244" i="12" s="1"/>
  <c r="P263" i="12"/>
  <c r="P247" i="12"/>
  <c r="O147" i="24"/>
  <c r="O135" i="24"/>
  <c r="O136" i="24" s="1"/>
  <c r="O142" i="24"/>
  <c r="O40" i="21"/>
  <c r="O35" i="21"/>
  <c r="O28" i="21"/>
  <c r="O29" i="21" s="1"/>
  <c r="N186" i="24"/>
  <c r="N194" i="24" s="1"/>
  <c r="N160" i="24"/>
  <c r="M165" i="22"/>
  <c r="M217" i="22"/>
  <c r="M219" i="22" s="1"/>
  <c r="N74" i="21"/>
  <c r="N75" i="21" s="1"/>
  <c r="N87" i="21"/>
  <c r="N116" i="24"/>
  <c r="N117" i="24" s="1"/>
  <c r="N161" i="24"/>
  <c r="N189" i="24"/>
  <c r="N197" i="24" s="1"/>
  <c r="O147" i="22"/>
  <c r="O135" i="22"/>
  <c r="O136" i="22" s="1"/>
  <c r="O142" i="22"/>
  <c r="M165" i="12"/>
  <c r="M222" i="21"/>
  <c r="M224" i="21" s="1"/>
  <c r="N203" i="21"/>
  <c r="O28" i="23"/>
  <c r="O29" i="23" s="1"/>
  <c r="O35" i="23"/>
  <c r="O40" i="23"/>
  <c r="N160" i="21"/>
  <c r="N186" i="21"/>
  <c r="N194" i="21" s="1"/>
  <c r="N160" i="23"/>
  <c r="N186" i="23"/>
  <c r="N194" i="23" s="1"/>
  <c r="L23" i="20"/>
  <c r="M161" i="21"/>
  <c r="M162" i="21" s="1"/>
  <c r="M189" i="21"/>
  <c r="M197" i="21" s="1"/>
  <c r="M116" i="21"/>
  <c r="M117" i="21" s="1"/>
  <c r="L11" i="20"/>
  <c r="O136" i="12"/>
  <c r="O39" i="24"/>
  <c r="O40" i="24"/>
  <c r="O28" i="24"/>
  <c r="O29" i="24" s="1"/>
  <c r="O35" i="24"/>
  <c r="O39" i="12"/>
  <c r="L29" i="20"/>
  <c r="M222" i="22"/>
  <c r="M224" i="22" s="1"/>
  <c r="M217" i="23"/>
  <c r="M219" i="23" s="1"/>
  <c r="N74" i="22"/>
  <c r="N87" i="22"/>
  <c r="M208" i="23"/>
  <c r="M209" i="23" s="1"/>
  <c r="N75" i="22"/>
  <c r="O39" i="22"/>
  <c r="O142" i="21"/>
  <c r="O135" i="21"/>
  <c r="O136" i="21" s="1"/>
  <c r="O147" i="21"/>
  <c r="M164" i="22"/>
  <c r="M208" i="22"/>
  <c r="M209" i="22" s="1"/>
  <c r="O39" i="21"/>
  <c r="N203" i="24"/>
  <c r="N205" i="24" s="1"/>
  <c r="O147" i="23"/>
  <c r="O142" i="23"/>
  <c r="O135" i="23"/>
  <c r="O136" i="23" s="1"/>
  <c r="M222" i="12"/>
  <c r="M224" i="12" s="1"/>
  <c r="N160" i="12"/>
  <c r="N186" i="12"/>
  <c r="N194" i="12" s="1"/>
  <c r="P242" i="23"/>
  <c r="P244" i="23" s="1"/>
  <c r="P247" i="23"/>
  <c r="P263" i="23"/>
  <c r="M208" i="12"/>
  <c r="M209" i="12" s="1"/>
  <c r="N203" i="12"/>
  <c r="N222" i="24" l="1"/>
  <c r="N224" i="24" s="1"/>
  <c r="N88" i="12"/>
  <c r="N107" i="12"/>
  <c r="O184" i="21"/>
  <c r="O192" i="21" s="1"/>
  <c r="O199" i="21" s="1"/>
  <c r="O156" i="21"/>
  <c r="O143" i="21"/>
  <c r="O51" i="21"/>
  <c r="O36" i="21"/>
  <c r="O37" i="21" s="1"/>
  <c r="O143" i="24"/>
  <c r="O144" i="24" s="1"/>
  <c r="O184" i="24"/>
  <c r="O192" i="24" s="1"/>
  <c r="O199" i="24" s="1"/>
  <c r="O156" i="24"/>
  <c r="O51" i="23"/>
  <c r="O36" i="23"/>
  <c r="O37" i="23" s="1"/>
  <c r="O36" i="24"/>
  <c r="O37" i="24" s="1"/>
  <c r="O51" i="24"/>
  <c r="O143" i="23"/>
  <c r="O144" i="23" s="1"/>
  <c r="O184" i="23"/>
  <c r="O192" i="23" s="1"/>
  <c r="O199" i="23" s="1"/>
  <c r="O156" i="23"/>
  <c r="O36" i="22"/>
  <c r="O37" i="22" s="1"/>
  <c r="O51" i="22"/>
  <c r="M227" i="22"/>
  <c r="M229" i="22" s="1"/>
  <c r="M313" i="22"/>
  <c r="M322" i="22" s="1"/>
  <c r="P248" i="22"/>
  <c r="P259" i="22"/>
  <c r="P261" i="22" s="1"/>
  <c r="P264" i="22"/>
  <c r="P249" i="22"/>
  <c r="N207" i="12"/>
  <c r="N107" i="23"/>
  <c r="N88" i="23"/>
  <c r="N89" i="23" s="1"/>
  <c r="M314" i="12"/>
  <c r="M323" i="12" s="1"/>
  <c r="M228" i="12"/>
  <c r="M227" i="21"/>
  <c r="M313" i="21"/>
  <c r="M322" i="21" s="1"/>
  <c r="N207" i="24"/>
  <c r="O184" i="12"/>
  <c r="O192" i="12" s="1"/>
  <c r="O199" i="12" s="1"/>
  <c r="O156" i="12"/>
  <c r="O143" i="12"/>
  <c r="O144" i="12" s="1"/>
  <c r="P259" i="24"/>
  <c r="P261" i="24" s="1"/>
  <c r="P248" i="24"/>
  <c r="P249" i="24" s="1"/>
  <c r="P264" i="24"/>
  <c r="M166" i="12"/>
  <c r="M167" i="12"/>
  <c r="N313" i="24"/>
  <c r="N322" i="24" s="1"/>
  <c r="N227" i="24"/>
  <c r="M227" i="23"/>
  <c r="M313" i="23"/>
  <c r="M322" i="23" s="1"/>
  <c r="O306" i="22"/>
  <c r="O307" i="22" s="1"/>
  <c r="O319" i="22"/>
  <c r="M228" i="22"/>
  <c r="M314" i="22"/>
  <c r="M323" i="22" s="1"/>
  <c r="M164" i="21"/>
  <c r="P249" i="12"/>
  <c r="P264" i="21"/>
  <c r="P248" i="21"/>
  <c r="P249" i="21" s="1"/>
  <c r="P259" i="21"/>
  <c r="P261" i="21" s="1"/>
  <c r="N162" i="24"/>
  <c r="O88" i="24"/>
  <c r="O89" i="24" s="1"/>
  <c r="O107" i="24"/>
  <c r="N165" i="24"/>
  <c r="O51" i="12"/>
  <c r="O36" i="12"/>
  <c r="O37" i="12" s="1"/>
  <c r="O144" i="21"/>
  <c r="N207" i="21"/>
  <c r="N207" i="22"/>
  <c r="M314" i="23"/>
  <c r="M323" i="23" s="1"/>
  <c r="M228" i="23"/>
  <c r="N92" i="12"/>
  <c r="N89" i="12"/>
  <c r="M313" i="12"/>
  <c r="M322" i="12" s="1"/>
  <c r="M227" i="12"/>
  <c r="N107" i="22"/>
  <c r="N88" i="22"/>
  <c r="N89" i="22" s="1"/>
  <c r="O319" i="24"/>
  <c r="O306" i="24"/>
  <c r="O307" i="24" s="1"/>
  <c r="O184" i="22"/>
  <c r="O192" i="22" s="1"/>
  <c r="O199" i="22" s="1"/>
  <c r="O143" i="22"/>
  <c r="O144" i="22" s="1"/>
  <c r="O156" i="22"/>
  <c r="N92" i="22"/>
  <c r="M314" i="21"/>
  <c r="M323" i="21" s="1"/>
  <c r="M228" i="21"/>
  <c r="N107" i="21"/>
  <c r="N88" i="21"/>
  <c r="N89" i="21" s="1"/>
  <c r="M166" i="23"/>
  <c r="M167" i="23"/>
  <c r="M165" i="21"/>
  <c r="M208" i="21"/>
  <c r="M209" i="21" s="1"/>
  <c r="N208" i="24"/>
  <c r="O306" i="23"/>
  <c r="O307" i="23" s="1"/>
  <c r="O319" i="23"/>
  <c r="P248" i="12"/>
  <c r="P259" i="12"/>
  <c r="P261" i="12" s="1"/>
  <c r="P264" i="12"/>
  <c r="N92" i="23"/>
  <c r="O92" i="24"/>
  <c r="O306" i="12"/>
  <c r="O307" i="12" s="1"/>
  <c r="O319" i="12"/>
  <c r="N92" i="21"/>
  <c r="O306" i="21"/>
  <c r="O307" i="21" s="1"/>
  <c r="O319" i="21"/>
  <c r="P248" i="23"/>
  <c r="P249" i="23" s="1"/>
  <c r="P264" i="23"/>
  <c r="P259" i="23"/>
  <c r="P261" i="23" s="1"/>
  <c r="M167" i="22"/>
  <c r="M166" i="22"/>
  <c r="N207" i="23"/>
  <c r="M229" i="21" l="1"/>
  <c r="M315" i="21" s="1"/>
  <c r="M324" i="21" s="1"/>
  <c r="N209" i="24"/>
  <c r="M229" i="23"/>
  <c r="O41" i="12"/>
  <c r="O42" i="12" s="1"/>
  <c r="O47" i="12" s="1"/>
  <c r="O48" i="12" s="1"/>
  <c r="O52" i="12" s="1"/>
  <c r="P34" i="12"/>
  <c r="O170" i="12"/>
  <c r="O174" i="12" s="1"/>
  <c r="O148" i="23"/>
  <c r="O149" i="23" s="1"/>
  <c r="O153" i="23" s="1"/>
  <c r="O154" i="23" s="1"/>
  <c r="P141" i="23"/>
  <c r="O41" i="24"/>
  <c r="O42" i="24" s="1"/>
  <c r="O47" i="24" s="1"/>
  <c r="O48" i="24" s="1"/>
  <c r="O52" i="24" s="1"/>
  <c r="O53" i="24" s="1"/>
  <c r="O61" i="24" s="1"/>
  <c r="O115" i="24" s="1"/>
  <c r="P34" i="24"/>
  <c r="O170" i="24"/>
  <c r="O174" i="24" s="1"/>
  <c r="P34" i="23"/>
  <c r="O170" i="23"/>
  <c r="O174" i="23" s="1"/>
  <c r="O41" i="23"/>
  <c r="O42" i="23" s="1"/>
  <c r="O47" i="23" s="1"/>
  <c r="O48" i="23" s="1"/>
  <c r="O52" i="23" s="1"/>
  <c r="O53" i="23" s="1"/>
  <c r="O61" i="23" s="1"/>
  <c r="O115" i="23" s="1"/>
  <c r="P273" i="23"/>
  <c r="P279" i="23"/>
  <c r="P283" i="23" s="1"/>
  <c r="P293" i="23" s="1"/>
  <c r="P295" i="23" s="1"/>
  <c r="P305" i="23" s="1"/>
  <c r="O148" i="12"/>
  <c r="O149" i="12" s="1"/>
  <c r="O153" i="12" s="1"/>
  <c r="O154" i="12" s="1"/>
  <c r="P141" i="12"/>
  <c r="P86" i="24"/>
  <c r="O171" i="24"/>
  <c r="O175" i="24" s="1"/>
  <c r="O176" i="24" s="1"/>
  <c r="O178" i="24" s="1"/>
  <c r="O180" i="24" s="1"/>
  <c r="O32" i="20" s="1"/>
  <c r="O93" i="24"/>
  <c r="O94" i="24" s="1"/>
  <c r="O99" i="24" s="1"/>
  <c r="O100" i="24" s="1"/>
  <c r="O108" i="24" s="1"/>
  <c r="O188" i="24" s="1"/>
  <c r="O196" i="24" s="1"/>
  <c r="O204" i="24" s="1"/>
  <c r="O103" i="24"/>
  <c r="O104" i="24" s="1"/>
  <c r="P141" i="22"/>
  <c r="O148" i="22"/>
  <c r="O149" i="22" s="1"/>
  <c r="O153" i="22" s="1"/>
  <c r="O154" i="22" s="1"/>
  <c r="P273" i="21"/>
  <c r="P279" i="21"/>
  <c r="P283" i="21" s="1"/>
  <c r="P293" i="21" s="1"/>
  <c r="P295" i="21" s="1"/>
  <c r="P305" i="21" s="1"/>
  <c r="O148" i="24"/>
  <c r="O149" i="24" s="1"/>
  <c r="O153" i="24" s="1"/>
  <c r="O154" i="24" s="1"/>
  <c r="P141" i="24"/>
  <c r="O41" i="21"/>
  <c r="O42" i="21" s="1"/>
  <c r="O47" i="21" s="1"/>
  <c r="O48" i="21" s="1"/>
  <c r="O52" i="21" s="1"/>
  <c r="O53" i="21" s="1"/>
  <c r="O61" i="21" s="1"/>
  <c r="O115" i="21" s="1"/>
  <c r="P34" i="21"/>
  <c r="O170" i="21"/>
  <c r="O174" i="21" s="1"/>
  <c r="O86" i="22"/>
  <c r="N171" i="22"/>
  <c r="N175" i="22" s="1"/>
  <c r="N176" i="22" s="1"/>
  <c r="N178" i="22" s="1"/>
  <c r="N180" i="22" s="1"/>
  <c r="N20" i="20" s="1"/>
  <c r="N103" i="22"/>
  <c r="N104" i="22" s="1"/>
  <c r="N93" i="22"/>
  <c r="N94" i="22" s="1"/>
  <c r="N99" i="22" s="1"/>
  <c r="N100" i="22" s="1"/>
  <c r="N108" i="22" s="1"/>
  <c r="N188" i="22" s="1"/>
  <c r="N196" i="22" s="1"/>
  <c r="N103" i="23"/>
  <c r="N104" i="23" s="1"/>
  <c r="N93" i="23"/>
  <c r="N94" i="23" s="1"/>
  <c r="N99" i="23" s="1"/>
  <c r="N100" i="23" s="1"/>
  <c r="N108" i="23" s="1"/>
  <c r="N188" i="23" s="1"/>
  <c r="N196" i="23" s="1"/>
  <c r="O86" i="23"/>
  <c r="N171" i="23"/>
  <c r="N175" i="23" s="1"/>
  <c r="N176" i="23" s="1"/>
  <c r="N178" i="23" s="1"/>
  <c r="N180" i="23" s="1"/>
  <c r="N26" i="20" s="1"/>
  <c r="M27" i="20"/>
  <c r="M315" i="23"/>
  <c r="M324" i="23" s="1"/>
  <c r="O53" i="12"/>
  <c r="O61" i="12" s="1"/>
  <c r="O115" i="12" s="1"/>
  <c r="N33" i="20"/>
  <c r="N187" i="23"/>
  <c r="N195" i="23" s="1"/>
  <c r="O86" i="21"/>
  <c r="N93" i="21"/>
  <c r="N171" i="21"/>
  <c r="N175" i="21" s="1"/>
  <c r="N176" i="21" s="1"/>
  <c r="N178" i="21" s="1"/>
  <c r="N180" i="21" s="1"/>
  <c r="N8" i="20" s="1"/>
  <c r="N103" i="21"/>
  <c r="N104" i="21" s="1"/>
  <c r="N187" i="22"/>
  <c r="N195" i="22" s="1"/>
  <c r="Q258" i="21"/>
  <c r="P265" i="21"/>
  <c r="P266" i="21" s="1"/>
  <c r="P270" i="21" s="1"/>
  <c r="P271" i="21" s="1"/>
  <c r="N103" i="12"/>
  <c r="N104" i="12" s="1"/>
  <c r="N93" i="12"/>
  <c r="N94" i="12" s="1"/>
  <c r="N99" i="12" s="1"/>
  <c r="N100" i="12" s="1"/>
  <c r="N108" i="12" s="1"/>
  <c r="N188" i="12" s="1"/>
  <c r="N196" i="12" s="1"/>
  <c r="O86" i="12"/>
  <c r="N171" i="12"/>
  <c r="N175" i="12" s="1"/>
  <c r="N176" i="12" s="1"/>
  <c r="N178" i="12" s="1"/>
  <c r="N180" i="12" s="1"/>
  <c r="N14" i="20" s="1"/>
  <c r="Q258" i="22"/>
  <c r="P265" i="22"/>
  <c r="P266" i="22" s="1"/>
  <c r="P270" i="22" s="1"/>
  <c r="P271" i="22" s="1"/>
  <c r="P279" i="12"/>
  <c r="P283" i="12" s="1"/>
  <c r="P293" i="12" s="1"/>
  <c r="P295" i="12" s="1"/>
  <c r="P305" i="12" s="1"/>
  <c r="P273" i="12"/>
  <c r="N187" i="21"/>
  <c r="N195" i="21" s="1"/>
  <c r="P34" i="22"/>
  <c r="O170" i="22"/>
  <c r="O174" i="22" s="1"/>
  <c r="O41" i="22"/>
  <c r="O42" i="22" s="1"/>
  <c r="O47" i="22" s="1"/>
  <c r="O48" i="22" s="1"/>
  <c r="O52" i="22" s="1"/>
  <c r="O53" i="22" s="1"/>
  <c r="O61" i="22" s="1"/>
  <c r="O115" i="22" s="1"/>
  <c r="M167" i="21"/>
  <c r="M166" i="21"/>
  <c r="M21" i="20"/>
  <c r="M22" i="20"/>
  <c r="M9" i="20"/>
  <c r="Q258" i="23"/>
  <c r="P265" i="23"/>
  <c r="P266" i="23" s="1"/>
  <c r="P270" i="23" s="1"/>
  <c r="P271" i="23" s="1"/>
  <c r="P273" i="24"/>
  <c r="P279" i="24"/>
  <c r="P283" i="24" s="1"/>
  <c r="P293" i="24" s="1"/>
  <c r="P295" i="24" s="1"/>
  <c r="P305" i="24" s="1"/>
  <c r="P141" i="21"/>
  <c r="O148" i="21"/>
  <c r="O149" i="21" s="1"/>
  <c r="O153" i="21" s="1"/>
  <c r="O154" i="21" s="1"/>
  <c r="M16" i="20"/>
  <c r="O187" i="24"/>
  <c r="O195" i="24" s="1"/>
  <c r="N94" i="21"/>
  <c r="N99" i="21" s="1"/>
  <c r="N100" i="21" s="1"/>
  <c r="N108" i="21" s="1"/>
  <c r="N188" i="21" s="1"/>
  <c r="N196" i="21" s="1"/>
  <c r="M229" i="12"/>
  <c r="N164" i="24"/>
  <c r="P273" i="22"/>
  <c r="P279" i="22"/>
  <c r="P283" i="22" s="1"/>
  <c r="P293" i="22" s="1"/>
  <c r="P295" i="22" s="1"/>
  <c r="P305" i="22" s="1"/>
  <c r="M15" i="20"/>
  <c r="Q258" i="24"/>
  <c r="P265" i="24"/>
  <c r="P266" i="24" s="1"/>
  <c r="P270" i="24" s="1"/>
  <c r="P271" i="24" s="1"/>
  <c r="M315" i="22"/>
  <c r="M324" i="22" s="1"/>
  <c r="N187" i="12"/>
  <c r="N195" i="12" s="1"/>
  <c r="P265" i="12"/>
  <c r="P266" i="12" s="1"/>
  <c r="P270" i="12" s="1"/>
  <c r="P271" i="12" s="1"/>
  <c r="Q258" i="12"/>
  <c r="M10" i="20"/>
  <c r="M28" i="20"/>
  <c r="N314" i="24"/>
  <c r="N323" i="24" s="1"/>
  <c r="N228" i="24"/>
  <c r="N229" i="24" s="1"/>
  <c r="P280" i="24" l="1"/>
  <c r="P284" i="24" s="1"/>
  <c r="P299" i="24" s="1"/>
  <c r="P301" i="24" s="1"/>
  <c r="P274" i="24"/>
  <c r="P275" i="24" s="1"/>
  <c r="P281" i="24" s="1"/>
  <c r="P285" i="24" s="1"/>
  <c r="P280" i="22"/>
  <c r="P284" i="22" s="1"/>
  <c r="P299" i="22" s="1"/>
  <c r="P301" i="22" s="1"/>
  <c r="P274" i="22"/>
  <c r="N315" i="24"/>
  <c r="N324" i="24" s="1"/>
  <c r="P280" i="23"/>
  <c r="P284" i="23" s="1"/>
  <c r="P299" i="23" s="1"/>
  <c r="P301" i="23" s="1"/>
  <c r="P274" i="23"/>
  <c r="N204" i="23"/>
  <c r="N205" i="23" s="1"/>
  <c r="P146" i="21"/>
  <c r="P129" i="21"/>
  <c r="P131" i="21" s="1"/>
  <c r="P134" i="21"/>
  <c r="P27" i="12"/>
  <c r="P22" i="12"/>
  <c r="P24" i="12" s="1"/>
  <c r="P275" i="12"/>
  <c r="P281" i="12" s="1"/>
  <c r="P285" i="12" s="1"/>
  <c r="O185" i="22"/>
  <c r="O193" i="22" s="1"/>
  <c r="O203" i="22" s="1"/>
  <c r="O157" i="22"/>
  <c r="O158" i="22" s="1"/>
  <c r="N204" i="12"/>
  <c r="N205" i="12" s="1"/>
  <c r="M29" i="20"/>
  <c r="P146" i="22"/>
  <c r="P129" i="22"/>
  <c r="P131" i="22" s="1"/>
  <c r="P134" i="22"/>
  <c r="Q242" i="23"/>
  <c r="Q244" i="23" s="1"/>
  <c r="Q247" i="23"/>
  <c r="Q263" i="23"/>
  <c r="Q242" i="22"/>
  <c r="Q244" i="22" s="1"/>
  <c r="Q247" i="22"/>
  <c r="Q263" i="22"/>
  <c r="Q263" i="24"/>
  <c r="Q247" i="24"/>
  <c r="Q242" i="24"/>
  <c r="Q244" i="24" s="1"/>
  <c r="O73" i="12"/>
  <c r="O91" i="12"/>
  <c r="O68" i="12"/>
  <c r="O70" i="12" s="1"/>
  <c r="M11" i="20"/>
  <c r="P68" i="24"/>
  <c r="P70" i="24" s="1"/>
  <c r="P91" i="24"/>
  <c r="P73" i="24"/>
  <c r="P146" i="12"/>
  <c r="P129" i="12"/>
  <c r="P131" i="12" s="1"/>
  <c r="P134" i="12"/>
  <c r="O185" i="12"/>
  <c r="O193" i="12" s="1"/>
  <c r="O203" i="12" s="1"/>
  <c r="O157" i="12"/>
  <c r="O158" i="12" s="1"/>
  <c r="P280" i="21"/>
  <c r="P284" i="21" s="1"/>
  <c r="P299" i="21" s="1"/>
  <c r="P301" i="21" s="1"/>
  <c r="P274" i="21"/>
  <c r="P275" i="21" s="1"/>
  <c r="P281" i="21" s="1"/>
  <c r="P285" i="21" s="1"/>
  <c r="O91" i="23"/>
  <c r="O68" i="23"/>
  <c r="O70" i="23" s="1"/>
  <c r="O73" i="23"/>
  <c r="N34" i="20"/>
  <c r="P275" i="22"/>
  <c r="P281" i="22" s="1"/>
  <c r="P285" i="22" s="1"/>
  <c r="N204" i="22"/>
  <c r="N205" i="22" s="1"/>
  <c r="Q247" i="21"/>
  <c r="Q263" i="21"/>
  <c r="Q242" i="21"/>
  <c r="Q244" i="21" s="1"/>
  <c r="P275" i="23"/>
  <c r="P281" i="23" s="1"/>
  <c r="P285" i="23" s="1"/>
  <c r="N109" i="22"/>
  <c r="N167" i="24"/>
  <c r="N166" i="24"/>
  <c r="N200" i="22"/>
  <c r="N201" i="22" s="1"/>
  <c r="M315" i="12"/>
  <c r="M324" i="12" s="1"/>
  <c r="N204" i="21"/>
  <c r="N205" i="21" s="1"/>
  <c r="O109" i="24"/>
  <c r="O91" i="22"/>
  <c r="O68" i="22"/>
  <c r="O70" i="22" s="1"/>
  <c r="O73" i="22"/>
  <c r="P27" i="23"/>
  <c r="P22" i="23"/>
  <c r="P24" i="23" s="1"/>
  <c r="Q247" i="12"/>
  <c r="Q242" i="12"/>
  <c r="Q244" i="12" s="1"/>
  <c r="Q263" i="12"/>
  <c r="O200" i="24"/>
  <c r="O201" i="24" s="1"/>
  <c r="O68" i="21"/>
  <c r="O70" i="21" s="1"/>
  <c r="O73" i="21"/>
  <c r="O91" i="21"/>
  <c r="P274" i="12"/>
  <c r="P280" i="12"/>
  <c r="P284" i="12" s="1"/>
  <c r="P299" i="12" s="1"/>
  <c r="P301" i="12" s="1"/>
  <c r="N109" i="23"/>
  <c r="P22" i="21"/>
  <c r="P24" i="21" s="1"/>
  <c r="P27" i="21"/>
  <c r="P27" i="24"/>
  <c r="P22" i="24"/>
  <c r="P24" i="24" s="1"/>
  <c r="N109" i="12"/>
  <c r="N200" i="23"/>
  <c r="N201" i="23" s="1"/>
  <c r="N200" i="12"/>
  <c r="N201" i="12" s="1"/>
  <c r="P27" i="22"/>
  <c r="P22" i="22"/>
  <c r="P24" i="22" s="1"/>
  <c r="P129" i="24"/>
  <c r="P131" i="24" s="1"/>
  <c r="P146" i="24"/>
  <c r="P134" i="24"/>
  <c r="P146" i="23"/>
  <c r="P134" i="23"/>
  <c r="P129" i="23"/>
  <c r="P131" i="23" s="1"/>
  <c r="N109" i="21"/>
  <c r="O157" i="24"/>
  <c r="O158" i="24" s="1"/>
  <c r="O185" i="24"/>
  <c r="O193" i="24" s="1"/>
  <c r="O203" i="24" s="1"/>
  <c r="O205" i="24" s="1"/>
  <c r="O222" i="24" s="1"/>
  <c r="O224" i="24" s="1"/>
  <c r="O185" i="23"/>
  <c r="O193" i="23" s="1"/>
  <c r="O203" i="23" s="1"/>
  <c r="O157" i="23"/>
  <c r="O158" i="23" s="1"/>
  <c r="M23" i="20"/>
  <c r="O185" i="21"/>
  <c r="O193" i="21" s="1"/>
  <c r="O203" i="21" s="1"/>
  <c r="O157" i="21"/>
  <c r="O158" i="21" s="1"/>
  <c r="N200" i="21"/>
  <c r="N201" i="21" s="1"/>
  <c r="O228" i="24" l="1"/>
  <c r="O314" i="24"/>
  <c r="O323" i="24" s="1"/>
  <c r="O34" i="20" s="1"/>
  <c r="N222" i="12"/>
  <c r="N224" i="12" s="1"/>
  <c r="O186" i="24"/>
  <c r="O194" i="24" s="1"/>
  <c r="O207" i="24" s="1"/>
  <c r="O160" i="24"/>
  <c r="P39" i="21"/>
  <c r="O161" i="24"/>
  <c r="O162" i="24" s="1"/>
  <c r="O164" i="24" s="1"/>
  <c r="O116" i="24"/>
  <c r="O117" i="24" s="1"/>
  <c r="O189" i="24"/>
  <c r="O197" i="24" s="1"/>
  <c r="O186" i="22"/>
  <c r="O194" i="22" s="1"/>
  <c r="O207" i="22" s="1"/>
  <c r="O160" i="22"/>
  <c r="P306" i="24"/>
  <c r="P307" i="24" s="1"/>
  <c r="P319" i="24"/>
  <c r="N116" i="21"/>
  <c r="N117" i="21" s="1"/>
  <c r="N189" i="21"/>
  <c r="N197" i="21" s="1"/>
  <c r="N161" i="21"/>
  <c r="N162" i="21" s="1"/>
  <c r="P35" i="21"/>
  <c r="P28" i="21"/>
  <c r="P29" i="21" s="1"/>
  <c r="P40" i="21"/>
  <c r="O74" i="23"/>
  <c r="O75" i="23" s="1"/>
  <c r="O87" i="23"/>
  <c r="Q259" i="24"/>
  <c r="Q261" i="24" s="1"/>
  <c r="Q264" i="24"/>
  <c r="Q248" i="24"/>
  <c r="N161" i="23"/>
  <c r="N162" i="23" s="1"/>
  <c r="N116" i="23"/>
  <c r="N117" i="23" s="1"/>
  <c r="N189" i="23"/>
  <c r="N197" i="23" s="1"/>
  <c r="N222" i="21"/>
  <c r="N224" i="21" s="1"/>
  <c r="Q249" i="24"/>
  <c r="P142" i="23"/>
  <c r="P135" i="23"/>
  <c r="P136" i="23" s="1"/>
  <c r="P147" i="23"/>
  <c r="P319" i="12"/>
  <c r="P306" i="12"/>
  <c r="P307" i="12" s="1"/>
  <c r="M17" i="20"/>
  <c r="P319" i="21"/>
  <c r="P306" i="21"/>
  <c r="P307" i="21" s="1"/>
  <c r="P40" i="12"/>
  <c r="P28" i="12"/>
  <c r="P29" i="12" s="1"/>
  <c r="P35" i="12"/>
  <c r="N217" i="22"/>
  <c r="N219" i="22" s="1"/>
  <c r="O160" i="12"/>
  <c r="O186" i="12"/>
  <c r="O194" i="12" s="1"/>
  <c r="O207" i="12" s="1"/>
  <c r="P39" i="12"/>
  <c r="Q259" i="22"/>
  <c r="Q261" i="22" s="1"/>
  <c r="Q248" i="22"/>
  <c r="Q249" i="22" s="1"/>
  <c r="Q264" i="22"/>
  <c r="O74" i="21"/>
  <c r="O75" i="21" s="1"/>
  <c r="O87" i="21"/>
  <c r="P135" i="24"/>
  <c r="P136" i="24" s="1"/>
  <c r="P142" i="24"/>
  <c r="P147" i="24"/>
  <c r="N116" i="22"/>
  <c r="N117" i="22" s="1"/>
  <c r="N189" i="22"/>
  <c r="N197" i="22" s="1"/>
  <c r="N161" i="22"/>
  <c r="N162" i="22" s="1"/>
  <c r="O217" i="24"/>
  <c r="O219" i="24" s="1"/>
  <c r="P142" i="12"/>
  <c r="P147" i="12"/>
  <c r="P135" i="12"/>
  <c r="P136" i="12" s="1"/>
  <c r="P40" i="22"/>
  <c r="P35" i="22"/>
  <c r="P28" i="22"/>
  <c r="P29" i="22" s="1"/>
  <c r="Q264" i="23"/>
  <c r="Q248" i="23"/>
  <c r="Q249" i="23" s="1"/>
  <c r="Q259" i="23"/>
  <c r="Q261" i="23" s="1"/>
  <c r="P142" i="21"/>
  <c r="P147" i="21"/>
  <c r="P135" i="21"/>
  <c r="P136" i="21" s="1"/>
  <c r="P39" i="22"/>
  <c r="Q248" i="21"/>
  <c r="Q249" i="21" s="1"/>
  <c r="Q264" i="21"/>
  <c r="Q259" i="21"/>
  <c r="Q261" i="21" s="1"/>
  <c r="Q264" i="12"/>
  <c r="Q248" i="12"/>
  <c r="Q249" i="12" s="1"/>
  <c r="Q259" i="12"/>
  <c r="Q261" i="12" s="1"/>
  <c r="N217" i="21"/>
  <c r="N219" i="21" s="1"/>
  <c r="N217" i="12"/>
  <c r="N219" i="12" s="1"/>
  <c r="P147" i="22"/>
  <c r="P135" i="22"/>
  <c r="P136" i="22" s="1"/>
  <c r="P142" i="22"/>
  <c r="N222" i="23"/>
  <c r="N224" i="23" s="1"/>
  <c r="O160" i="21"/>
  <c r="O186" i="21"/>
  <c r="O194" i="21" s="1"/>
  <c r="O207" i="21" s="1"/>
  <c r="P87" i="24"/>
  <c r="P74" i="24"/>
  <c r="P75" i="24" s="1"/>
  <c r="N217" i="23"/>
  <c r="N219" i="23" s="1"/>
  <c r="P35" i="23"/>
  <c r="P40" i="23"/>
  <c r="P28" i="23"/>
  <c r="P29" i="23" s="1"/>
  <c r="N222" i="22"/>
  <c r="N224" i="22" s="1"/>
  <c r="P306" i="23"/>
  <c r="P307" i="23" s="1"/>
  <c r="P319" i="23"/>
  <c r="N161" i="12"/>
  <c r="N162" i="12" s="1"/>
  <c r="N116" i="12"/>
  <c r="N117" i="12" s="1"/>
  <c r="N189" i="12"/>
  <c r="N197" i="12" s="1"/>
  <c r="P39" i="23"/>
  <c r="N35" i="20"/>
  <c r="O186" i="23"/>
  <c r="O194" i="23" s="1"/>
  <c r="O207" i="23" s="1"/>
  <c r="O160" i="23"/>
  <c r="P28" i="24"/>
  <c r="P29" i="24" s="1"/>
  <c r="P35" i="24"/>
  <c r="P40" i="24"/>
  <c r="O87" i="12"/>
  <c r="O74" i="12"/>
  <c r="O75" i="12" s="1"/>
  <c r="P39" i="24"/>
  <c r="O74" i="22"/>
  <c r="O75" i="22" s="1"/>
  <c r="O87" i="22"/>
  <c r="P306" i="22"/>
  <c r="P307" i="22" s="1"/>
  <c r="P319" i="22"/>
  <c r="P143" i="12" l="1"/>
  <c r="P144" i="12" s="1"/>
  <c r="P156" i="12"/>
  <c r="P184" i="12"/>
  <c r="P192" i="12" s="1"/>
  <c r="P199" i="12" s="1"/>
  <c r="Q273" i="12"/>
  <c r="Q279" i="12"/>
  <c r="Q283" i="12" s="1"/>
  <c r="Q293" i="12" s="1"/>
  <c r="Q295" i="12" s="1"/>
  <c r="Q305" i="12" s="1"/>
  <c r="Q273" i="21"/>
  <c r="Q279" i="21"/>
  <c r="Q283" i="21" s="1"/>
  <c r="Q293" i="21" s="1"/>
  <c r="Q295" i="21" s="1"/>
  <c r="Q305" i="21" s="1"/>
  <c r="P36" i="23"/>
  <c r="P37" i="23" s="1"/>
  <c r="P51" i="23"/>
  <c r="Q279" i="22"/>
  <c r="Q283" i="22" s="1"/>
  <c r="Q293" i="22" s="1"/>
  <c r="Q295" i="22" s="1"/>
  <c r="Q305" i="22" s="1"/>
  <c r="Q273" i="22"/>
  <c r="O107" i="22"/>
  <c r="O88" i="22"/>
  <c r="O107" i="12"/>
  <c r="O88" i="12"/>
  <c r="O89" i="12" s="1"/>
  <c r="P51" i="22"/>
  <c r="P36" i="22"/>
  <c r="P37" i="22" s="1"/>
  <c r="O92" i="22"/>
  <c r="O89" i="22"/>
  <c r="P143" i="23"/>
  <c r="P144" i="23" s="1"/>
  <c r="P184" i="23"/>
  <c r="P192" i="23" s="1"/>
  <c r="P199" i="23" s="1"/>
  <c r="P156" i="23"/>
  <c r="N314" i="22"/>
  <c r="N323" i="22" s="1"/>
  <c r="N228" i="22"/>
  <c r="N313" i="21"/>
  <c r="N322" i="21" s="1"/>
  <c r="N227" i="21"/>
  <c r="P51" i="24"/>
  <c r="P36" i="24"/>
  <c r="P37" i="24" s="1"/>
  <c r="P143" i="22"/>
  <c r="P156" i="22"/>
  <c r="P184" i="22"/>
  <c r="P192" i="22" s="1"/>
  <c r="P199" i="22" s="1"/>
  <c r="Q265" i="22"/>
  <c r="Q266" i="22" s="1"/>
  <c r="Q270" i="22" s="1"/>
  <c r="Q271" i="22" s="1"/>
  <c r="R258" i="22"/>
  <c r="N164" i="21"/>
  <c r="P88" i="24"/>
  <c r="P89" i="24" s="1"/>
  <c r="P107" i="24"/>
  <c r="P156" i="21"/>
  <c r="P184" i="21"/>
  <c r="P192" i="21" s="1"/>
  <c r="P199" i="21" s="1"/>
  <c r="P143" i="21"/>
  <c r="O88" i="21"/>
  <c r="O89" i="21" s="1"/>
  <c r="O107" i="21"/>
  <c r="N208" i="21"/>
  <c r="N209" i="21" s="1"/>
  <c r="Q273" i="23"/>
  <c r="Q279" i="23"/>
  <c r="Q283" i="23" s="1"/>
  <c r="Q293" i="23" s="1"/>
  <c r="Q295" i="23" s="1"/>
  <c r="Q305" i="23" s="1"/>
  <c r="P184" i="24"/>
  <c r="P192" i="24" s="1"/>
  <c r="P199" i="24" s="1"/>
  <c r="P156" i="24"/>
  <c r="P143" i="24"/>
  <c r="P144" i="24" s="1"/>
  <c r="N165" i="21"/>
  <c r="O92" i="12"/>
  <c r="Q265" i="12"/>
  <c r="Q266" i="12" s="1"/>
  <c r="Q270" i="12" s="1"/>
  <c r="Q271" i="12" s="1"/>
  <c r="R258" i="12"/>
  <c r="P36" i="12"/>
  <c r="P37" i="12" s="1"/>
  <c r="P51" i="12"/>
  <c r="N313" i="23"/>
  <c r="N322" i="23" s="1"/>
  <c r="N227" i="23"/>
  <c r="Q273" i="24"/>
  <c r="Q279" i="24"/>
  <c r="Q283" i="24" s="1"/>
  <c r="Q293" i="24" s="1"/>
  <c r="Q295" i="24" s="1"/>
  <c r="Q305" i="24" s="1"/>
  <c r="P92" i="24"/>
  <c r="Q265" i="21"/>
  <c r="Q266" i="21" s="1"/>
  <c r="Q270" i="21" s="1"/>
  <c r="Q271" i="21" s="1"/>
  <c r="R258" i="21"/>
  <c r="O227" i="24"/>
  <c r="O229" i="24" s="1"/>
  <c r="O313" i="24"/>
  <c r="O322" i="24" s="1"/>
  <c r="O107" i="23"/>
  <c r="O88" i="23"/>
  <c r="O89" i="23" s="1"/>
  <c r="N314" i="21"/>
  <c r="N323" i="21" s="1"/>
  <c r="N228" i="21"/>
  <c r="N313" i="22"/>
  <c r="N322" i="22" s="1"/>
  <c r="N227" i="22"/>
  <c r="O208" i="24"/>
  <c r="O209" i="24" s="1"/>
  <c r="N208" i="23"/>
  <c r="N209" i="23" s="1"/>
  <c r="O165" i="24"/>
  <c r="N314" i="23"/>
  <c r="N323" i="23" s="1"/>
  <c r="N228" i="23"/>
  <c r="N164" i="22"/>
  <c r="N165" i="23"/>
  <c r="O166" i="24"/>
  <c r="O167" i="24"/>
  <c r="P144" i="22"/>
  <c r="N208" i="22"/>
  <c r="N209" i="22" s="1"/>
  <c r="N164" i="23"/>
  <c r="N165" i="22"/>
  <c r="P51" i="21"/>
  <c r="P36" i="21"/>
  <c r="P37" i="21" s="1"/>
  <c r="N208" i="12"/>
  <c r="N209" i="12" s="1"/>
  <c r="P144" i="21"/>
  <c r="Q265" i="24"/>
  <c r="Q266" i="24" s="1"/>
  <c r="Q270" i="24" s="1"/>
  <c r="Q271" i="24" s="1"/>
  <c r="R258" i="24"/>
  <c r="N165" i="12"/>
  <c r="R258" i="23"/>
  <c r="Q265" i="23"/>
  <c r="Q266" i="23" s="1"/>
  <c r="Q270" i="23" s="1"/>
  <c r="Q271" i="23" s="1"/>
  <c r="O92" i="23"/>
  <c r="N164" i="12"/>
  <c r="O92" i="21"/>
  <c r="N314" i="12"/>
  <c r="N323" i="12" s="1"/>
  <c r="N228" i="12"/>
  <c r="N227" i="12"/>
  <c r="N229" i="12" s="1"/>
  <c r="N313" i="12"/>
  <c r="N322" i="12" s="1"/>
  <c r="Q141" i="12" l="1"/>
  <c r="P148" i="12"/>
  <c r="P149" i="12" s="1"/>
  <c r="P153" i="12" s="1"/>
  <c r="P154" i="12" s="1"/>
  <c r="P170" i="21"/>
  <c r="P174" i="21" s="1"/>
  <c r="Q34" i="21"/>
  <c r="P41" i="21"/>
  <c r="P42" i="21" s="1"/>
  <c r="P47" i="21" s="1"/>
  <c r="P48" i="21" s="1"/>
  <c r="P52" i="21" s="1"/>
  <c r="P53" i="21" s="1"/>
  <c r="P61" i="21" s="1"/>
  <c r="P115" i="21" s="1"/>
  <c r="O93" i="21"/>
  <c r="O94" i="21" s="1"/>
  <c r="O99" i="21" s="1"/>
  <c r="O100" i="21" s="1"/>
  <c r="O108" i="21" s="1"/>
  <c r="O103" i="21"/>
  <c r="O104" i="21" s="1"/>
  <c r="P86" i="21"/>
  <c r="O171" i="21"/>
  <c r="O175" i="21" s="1"/>
  <c r="O176" i="21" s="1"/>
  <c r="O178" i="21" s="1"/>
  <c r="O180" i="21" s="1"/>
  <c r="O8" i="20" s="1"/>
  <c r="P170" i="22"/>
  <c r="P174" i="22" s="1"/>
  <c r="P41" i="22"/>
  <c r="P42" i="22" s="1"/>
  <c r="P47" i="22" s="1"/>
  <c r="P48" i="22" s="1"/>
  <c r="P52" i="22" s="1"/>
  <c r="P53" i="22" s="1"/>
  <c r="P61" i="22" s="1"/>
  <c r="P115" i="22" s="1"/>
  <c r="Q34" i="22"/>
  <c r="Q86" i="24"/>
  <c r="P171" i="24"/>
  <c r="P175" i="24" s="1"/>
  <c r="P103" i="24"/>
  <c r="P104" i="24" s="1"/>
  <c r="P93" i="24"/>
  <c r="Q274" i="22"/>
  <c r="Q275" i="22" s="1"/>
  <c r="Q281" i="22" s="1"/>
  <c r="Q285" i="22" s="1"/>
  <c r="Q280" i="22"/>
  <c r="Q284" i="22" s="1"/>
  <c r="Q299" i="22" s="1"/>
  <c r="Q301" i="22" s="1"/>
  <c r="P41" i="12"/>
  <c r="P42" i="12" s="1"/>
  <c r="P47" i="12" s="1"/>
  <c r="P48" i="12" s="1"/>
  <c r="P52" i="12" s="1"/>
  <c r="P53" i="12" s="1"/>
  <c r="P61" i="12" s="1"/>
  <c r="P115" i="12" s="1"/>
  <c r="Q34" i="12"/>
  <c r="P170" i="12"/>
  <c r="P174" i="12" s="1"/>
  <c r="P170" i="23"/>
  <c r="P174" i="23" s="1"/>
  <c r="P41" i="23"/>
  <c r="P42" i="23" s="1"/>
  <c r="P47" i="23" s="1"/>
  <c r="P48" i="23" s="1"/>
  <c r="P52" i="23" s="1"/>
  <c r="P53" i="23" s="1"/>
  <c r="P61" i="23" s="1"/>
  <c r="P115" i="23" s="1"/>
  <c r="Q34" i="23"/>
  <c r="Q274" i="12"/>
  <c r="Q280" i="12"/>
  <c r="Q284" i="12" s="1"/>
  <c r="Q299" i="12" s="1"/>
  <c r="Q301" i="12" s="1"/>
  <c r="P170" i="24"/>
  <c r="P174" i="24" s="1"/>
  <c r="P41" i="24"/>
  <c r="P42" i="24" s="1"/>
  <c r="P47" i="24" s="1"/>
  <c r="P48" i="24" s="1"/>
  <c r="P52" i="24" s="1"/>
  <c r="P53" i="24" s="1"/>
  <c r="P61" i="24" s="1"/>
  <c r="P115" i="24" s="1"/>
  <c r="Q34" i="24"/>
  <c r="P148" i="24"/>
  <c r="P149" i="24" s="1"/>
  <c r="P153" i="24" s="1"/>
  <c r="P154" i="24" s="1"/>
  <c r="Q141" i="24"/>
  <c r="N21" i="20"/>
  <c r="O93" i="22"/>
  <c r="O94" i="22" s="1"/>
  <c r="O99" i="22" s="1"/>
  <c r="O100" i="22" s="1"/>
  <c r="O108" i="22" s="1"/>
  <c r="O188" i="22" s="1"/>
  <c r="O196" i="22" s="1"/>
  <c r="O204" i="22" s="1"/>
  <c r="O205" i="22" s="1"/>
  <c r="O222" i="22" s="1"/>
  <c r="O224" i="22" s="1"/>
  <c r="O171" i="22"/>
  <c r="O175" i="22" s="1"/>
  <c r="O176" i="22" s="1"/>
  <c r="O178" i="22" s="1"/>
  <c r="O180" i="22" s="1"/>
  <c r="O20" i="20" s="1"/>
  <c r="P86" i="22"/>
  <c r="O103" i="22"/>
  <c r="O104" i="22" s="1"/>
  <c r="N167" i="12"/>
  <c r="N166" i="12"/>
  <c r="O103" i="23"/>
  <c r="O104" i="23" s="1"/>
  <c r="O93" i="23"/>
  <c r="O94" i="23" s="1"/>
  <c r="O99" i="23" s="1"/>
  <c r="O100" i="23" s="1"/>
  <c r="O108" i="23" s="1"/>
  <c r="O171" i="23"/>
  <c r="O175" i="23" s="1"/>
  <c r="O176" i="23" s="1"/>
  <c r="O178" i="23" s="1"/>
  <c r="O180" i="23" s="1"/>
  <c r="O26" i="20" s="1"/>
  <c r="P86" i="23"/>
  <c r="Q141" i="22"/>
  <c r="P148" i="22"/>
  <c r="P149" i="22" s="1"/>
  <c r="P153" i="22" s="1"/>
  <c r="P154" i="22" s="1"/>
  <c r="R263" i="12"/>
  <c r="R247" i="12"/>
  <c r="R242" i="12"/>
  <c r="R244" i="12" s="1"/>
  <c r="N10" i="20"/>
  <c r="N166" i="21"/>
  <c r="N167" i="21"/>
  <c r="Q280" i="23"/>
  <c r="Q284" i="23" s="1"/>
  <c r="Q299" i="23" s="1"/>
  <c r="Q301" i="23" s="1"/>
  <c r="Q274" i="23"/>
  <c r="O171" i="12"/>
  <c r="O175" i="12" s="1"/>
  <c r="O176" i="12" s="1"/>
  <c r="O178" i="12" s="1"/>
  <c r="O180" i="12" s="1"/>
  <c r="O14" i="20" s="1"/>
  <c r="O103" i="12"/>
  <c r="O104" i="12" s="1"/>
  <c r="O93" i="12"/>
  <c r="O94" i="12" s="1"/>
  <c r="O99" i="12" s="1"/>
  <c r="O100" i="12" s="1"/>
  <c r="O108" i="12" s="1"/>
  <c r="P86" i="12"/>
  <c r="R247" i="22"/>
  <c r="R242" i="22"/>
  <c r="R244" i="22" s="1"/>
  <c r="R263" i="22"/>
  <c r="R242" i="23"/>
  <c r="R244" i="23" s="1"/>
  <c r="R247" i="23"/>
  <c r="R263" i="23"/>
  <c r="O187" i="23"/>
  <c r="O195" i="23" s="1"/>
  <c r="O200" i="23" s="1"/>
  <c r="O201" i="23" s="1"/>
  <c r="O217" i="23" s="1"/>
  <c r="O219" i="23" s="1"/>
  <c r="O187" i="12"/>
  <c r="O195" i="12" s="1"/>
  <c r="O200" i="12" s="1"/>
  <c r="O201" i="12" s="1"/>
  <c r="O217" i="12" s="1"/>
  <c r="O219" i="12" s="1"/>
  <c r="O33" i="20"/>
  <c r="O187" i="22"/>
  <c r="O195" i="22" s="1"/>
  <c r="O200" i="22" s="1"/>
  <c r="O201" i="22" s="1"/>
  <c r="O217" i="22" s="1"/>
  <c r="O219" i="22" s="1"/>
  <c r="R242" i="24"/>
  <c r="R244" i="24" s="1"/>
  <c r="R247" i="24"/>
  <c r="R263" i="24"/>
  <c r="O315" i="24"/>
  <c r="O324" i="24" s="1"/>
  <c r="Q274" i="24"/>
  <c r="Q275" i="24" s="1"/>
  <c r="Q281" i="24" s="1"/>
  <c r="Q285" i="24" s="1"/>
  <c r="Q280" i="24"/>
  <c r="Q284" i="24" s="1"/>
  <c r="Q299" i="24" s="1"/>
  <c r="Q301" i="24" s="1"/>
  <c r="N167" i="22"/>
  <c r="N166" i="22"/>
  <c r="R247" i="21"/>
  <c r="R263" i="21"/>
  <c r="R242" i="21"/>
  <c r="R244" i="21" s="1"/>
  <c r="Q274" i="21"/>
  <c r="Q275" i="21" s="1"/>
  <c r="Q281" i="21" s="1"/>
  <c r="Q285" i="21" s="1"/>
  <c r="Q280" i="21"/>
  <c r="Q284" i="21" s="1"/>
  <c r="Q299" i="21" s="1"/>
  <c r="Q301" i="21" s="1"/>
  <c r="P148" i="21"/>
  <c r="P149" i="21" s="1"/>
  <c r="P153" i="21" s="1"/>
  <c r="P154" i="21" s="1"/>
  <c r="Q141" i="21"/>
  <c r="P94" i="24"/>
  <c r="P99" i="24" s="1"/>
  <c r="P100" i="24" s="1"/>
  <c r="P108" i="24" s="1"/>
  <c r="P188" i="24" s="1"/>
  <c r="P196" i="24" s="1"/>
  <c r="P204" i="24" s="1"/>
  <c r="Q275" i="23"/>
  <c r="Q281" i="23" s="1"/>
  <c r="Q285" i="23" s="1"/>
  <c r="N28" i="20"/>
  <c r="N229" i="21"/>
  <c r="N9" i="20"/>
  <c r="N15" i="20"/>
  <c r="N315" i="12"/>
  <c r="N324" i="12" s="1"/>
  <c r="O187" i="21"/>
  <c r="O195" i="21" s="1"/>
  <c r="O200" i="21" s="1"/>
  <c r="O201" i="21" s="1"/>
  <c r="O217" i="21" s="1"/>
  <c r="O219" i="21" s="1"/>
  <c r="Q141" i="23"/>
  <c r="P148" i="23"/>
  <c r="P149" i="23" s="1"/>
  <c r="P153" i="23" s="1"/>
  <c r="P154" i="23" s="1"/>
  <c r="N22" i="20"/>
  <c r="N16" i="20"/>
  <c r="Q275" i="12"/>
  <c r="Q281" i="12" s="1"/>
  <c r="Q285" i="12" s="1"/>
  <c r="N229" i="23"/>
  <c r="N166" i="23"/>
  <c r="N167" i="23"/>
  <c r="N229" i="22"/>
  <c r="N27" i="20"/>
  <c r="P187" i="24"/>
  <c r="P195" i="24" s="1"/>
  <c r="P200" i="24" s="1"/>
  <c r="P201" i="24" s="1"/>
  <c r="P217" i="24" s="1"/>
  <c r="P219" i="24" s="1"/>
  <c r="P176" i="24" l="1"/>
  <c r="P178" i="24" s="1"/>
  <c r="P180" i="24" s="1"/>
  <c r="P32" i="20" s="1"/>
  <c r="O188" i="23"/>
  <c r="O196" i="23" s="1"/>
  <c r="O109" i="23"/>
  <c r="O188" i="12"/>
  <c r="O196" i="12" s="1"/>
  <c r="O204" i="12" s="1"/>
  <c r="O205" i="12" s="1"/>
  <c r="O222" i="12" s="1"/>
  <c r="O224" i="12" s="1"/>
  <c r="O109" i="12"/>
  <c r="O188" i="21"/>
  <c r="O196" i="21" s="1"/>
  <c r="O204" i="21" s="1"/>
  <c r="O205" i="21" s="1"/>
  <c r="O222" i="21" s="1"/>
  <c r="O224" i="21" s="1"/>
  <c r="O109" i="21"/>
  <c r="N315" i="23"/>
  <c r="N324" i="23" s="1"/>
  <c r="P91" i="23"/>
  <c r="P68" i="23"/>
  <c r="P70" i="23" s="1"/>
  <c r="P73" i="23"/>
  <c r="Q22" i="23"/>
  <c r="Q24" i="23" s="1"/>
  <c r="Q27" i="23"/>
  <c r="P185" i="12"/>
  <c r="P193" i="12" s="1"/>
  <c r="P203" i="12" s="1"/>
  <c r="P157" i="12"/>
  <c r="P158" i="12" s="1"/>
  <c r="N315" i="21"/>
  <c r="N324" i="21" s="1"/>
  <c r="Q146" i="12"/>
  <c r="Q129" i="12"/>
  <c r="Q131" i="12" s="1"/>
  <c r="Q134" i="12"/>
  <c r="R248" i="22"/>
  <c r="R249" i="22" s="1"/>
  <c r="R259" i="22"/>
  <c r="R261" i="22" s="1"/>
  <c r="R265" i="22" s="1"/>
  <c r="R264" i="22"/>
  <c r="R266" i="22" s="1"/>
  <c r="R270" i="22" s="1"/>
  <c r="R271" i="22" s="1"/>
  <c r="O35" i="20"/>
  <c r="P91" i="12"/>
  <c r="P73" i="12"/>
  <c r="P68" i="12"/>
  <c r="P70" i="12" s="1"/>
  <c r="O228" i="22"/>
  <c r="O314" i="22"/>
  <c r="O323" i="22" s="1"/>
  <c r="O22" i="20" s="1"/>
  <c r="Q22" i="12"/>
  <c r="Q24" i="12" s="1"/>
  <c r="Q27" i="12"/>
  <c r="Q306" i="22"/>
  <c r="Q307" i="22" s="1"/>
  <c r="Q319" i="22"/>
  <c r="R259" i="24"/>
  <c r="R261" i="24" s="1"/>
  <c r="R265" i="24" s="1"/>
  <c r="R264" i="24"/>
  <c r="R266" i="24" s="1"/>
  <c r="R270" i="24" s="1"/>
  <c r="R271" i="24" s="1"/>
  <c r="R248" i="24"/>
  <c r="R249" i="24" s="1"/>
  <c r="P185" i="23"/>
  <c r="P193" i="23" s="1"/>
  <c r="P203" i="23" s="1"/>
  <c r="P157" i="23"/>
  <c r="P158" i="23" s="1"/>
  <c r="Q146" i="21"/>
  <c r="Q129" i="21"/>
  <c r="Q131" i="21" s="1"/>
  <c r="Q134" i="21"/>
  <c r="O109" i="22"/>
  <c r="Q129" i="23"/>
  <c r="Q131" i="23" s="1"/>
  <c r="Q134" i="23"/>
  <c r="Q146" i="23"/>
  <c r="P185" i="21"/>
  <c r="P193" i="21" s="1"/>
  <c r="P203" i="21" s="1"/>
  <c r="P157" i="21"/>
  <c r="P158" i="21" s="1"/>
  <c r="O313" i="22"/>
  <c r="O322" i="22" s="1"/>
  <c r="O21" i="20" s="1"/>
  <c r="O227" i="22"/>
  <c r="Q319" i="23"/>
  <c r="Q306" i="23"/>
  <c r="Q307" i="23" s="1"/>
  <c r="P91" i="22"/>
  <c r="P73" i="22"/>
  <c r="P68" i="22"/>
  <c r="P70" i="22" s="1"/>
  <c r="O227" i="21"/>
  <c r="O313" i="21"/>
  <c r="O322" i="21" s="1"/>
  <c r="O9" i="20" s="1"/>
  <c r="Q306" i="21"/>
  <c r="Q307" i="21" s="1"/>
  <c r="Q319" i="21"/>
  <c r="Q73" i="24"/>
  <c r="Q68" i="24"/>
  <c r="Q70" i="24" s="1"/>
  <c r="Q91" i="24"/>
  <c r="Q27" i="22"/>
  <c r="Q22" i="22"/>
  <c r="Q24" i="22" s="1"/>
  <c r="P227" i="24"/>
  <c r="P313" i="24"/>
  <c r="P322" i="24" s="1"/>
  <c r="P33" i="20" s="1"/>
  <c r="N17" i="20"/>
  <c r="P109" i="24"/>
  <c r="O227" i="12"/>
  <c r="O313" i="12"/>
  <c r="O322" i="12" s="1"/>
  <c r="O15" i="20" s="1"/>
  <c r="Q134" i="24"/>
  <c r="Q129" i="24"/>
  <c r="Q131" i="24" s="1"/>
  <c r="Q146" i="24"/>
  <c r="R264" i="21"/>
  <c r="R259" i="21"/>
  <c r="R261" i="21" s="1"/>
  <c r="R265" i="21" s="1"/>
  <c r="R248" i="21"/>
  <c r="R249" i="21" s="1"/>
  <c r="P185" i="24"/>
  <c r="P193" i="24" s="1"/>
  <c r="P203" i="24" s="1"/>
  <c r="P205" i="24" s="1"/>
  <c r="P222" i="24" s="1"/>
  <c r="P224" i="24" s="1"/>
  <c r="P157" i="24"/>
  <c r="P158" i="24" s="1"/>
  <c r="P68" i="21"/>
  <c r="P70" i="21" s="1"/>
  <c r="P73" i="21"/>
  <c r="P91" i="21"/>
  <c r="N315" i="22"/>
  <c r="N324" i="22" s="1"/>
  <c r="O227" i="23"/>
  <c r="O313" i="23"/>
  <c r="O322" i="23" s="1"/>
  <c r="O27" i="20" s="1"/>
  <c r="R248" i="12"/>
  <c r="R249" i="12" s="1"/>
  <c r="R264" i="12"/>
  <c r="R259" i="12"/>
  <c r="R261" i="12" s="1"/>
  <c r="R265" i="12" s="1"/>
  <c r="Q27" i="24"/>
  <c r="Q22" i="24"/>
  <c r="Q24" i="24" s="1"/>
  <c r="P185" i="22"/>
  <c r="P193" i="22" s="1"/>
  <c r="P203" i="22" s="1"/>
  <c r="P157" i="22"/>
  <c r="P158" i="22" s="1"/>
  <c r="Q306" i="12"/>
  <c r="Q307" i="12" s="1"/>
  <c r="Q319" i="12"/>
  <c r="Q22" i="21"/>
  <c r="Q24" i="21" s="1"/>
  <c r="Q27" i="21"/>
  <c r="Q306" i="24"/>
  <c r="Q307" i="24" s="1"/>
  <c r="Q319" i="24"/>
  <c r="R264" i="23"/>
  <c r="R248" i="23"/>
  <c r="R249" i="23" s="1"/>
  <c r="R259" i="23"/>
  <c r="R261" i="23" s="1"/>
  <c r="R265" i="23" s="1"/>
  <c r="Q134" i="22"/>
  <c r="Q146" i="22"/>
  <c r="Q129" i="22"/>
  <c r="Q131" i="22" s="1"/>
  <c r="R266" i="21" l="1"/>
  <c r="R270" i="21" s="1"/>
  <c r="R271" i="21" s="1"/>
  <c r="R266" i="12"/>
  <c r="R270" i="12" s="1"/>
  <c r="R271" i="12" s="1"/>
  <c r="R280" i="12" s="1"/>
  <c r="R284" i="12" s="1"/>
  <c r="O229" i="22"/>
  <c r="O315" i="22" s="1"/>
  <c r="O324" i="22" s="1"/>
  <c r="O23" i="20" s="1"/>
  <c r="R266" i="23"/>
  <c r="R270" i="23" s="1"/>
  <c r="R271" i="23" s="1"/>
  <c r="R273" i="23"/>
  <c r="R279" i="23"/>
  <c r="R283" i="23" s="1"/>
  <c r="R274" i="24"/>
  <c r="R280" i="24"/>
  <c r="R284" i="24" s="1"/>
  <c r="R274" i="23"/>
  <c r="R280" i="23"/>
  <c r="R284" i="23" s="1"/>
  <c r="R273" i="12"/>
  <c r="R279" i="12"/>
  <c r="R283" i="12" s="1"/>
  <c r="O161" i="23"/>
  <c r="O162" i="23" s="1"/>
  <c r="O164" i="23" s="1"/>
  <c r="O116" i="23"/>
  <c r="O117" i="23" s="1"/>
  <c r="O189" i="23"/>
  <c r="O197" i="23" s="1"/>
  <c r="O208" i="23" s="1"/>
  <c r="O209" i="23" s="1"/>
  <c r="R273" i="21"/>
  <c r="R279" i="21"/>
  <c r="R283" i="21" s="1"/>
  <c r="P74" i="22"/>
  <c r="P75" i="22" s="1"/>
  <c r="P87" i="22"/>
  <c r="Q136" i="12"/>
  <c r="O204" i="23"/>
  <c r="O205" i="23" s="1"/>
  <c r="O222" i="23" s="1"/>
  <c r="O224" i="23" s="1"/>
  <c r="Q135" i="24"/>
  <c r="Q136" i="24" s="1"/>
  <c r="Q147" i="24"/>
  <c r="Q142" i="24"/>
  <c r="Q142" i="12"/>
  <c r="Q147" i="12"/>
  <c r="Q135" i="12"/>
  <c r="Q35" i="24"/>
  <c r="Q28" i="24"/>
  <c r="Q40" i="24"/>
  <c r="Q135" i="22"/>
  <c r="Q136" i="22" s="1"/>
  <c r="Q142" i="22"/>
  <c r="Q147" i="22"/>
  <c r="Q39" i="24"/>
  <c r="Q29" i="24"/>
  <c r="R273" i="24"/>
  <c r="R279" i="24"/>
  <c r="R283" i="24" s="1"/>
  <c r="R274" i="22"/>
  <c r="R280" i="22"/>
  <c r="R284" i="22" s="1"/>
  <c r="P116" i="24"/>
  <c r="P117" i="24" s="1"/>
  <c r="P189" i="24"/>
  <c r="P197" i="24" s="1"/>
  <c r="P208" i="24" s="1"/>
  <c r="P209" i="24" s="1"/>
  <c r="P161" i="24"/>
  <c r="P162" i="24" s="1"/>
  <c r="P164" i="24" s="1"/>
  <c r="P314" i="24"/>
  <c r="P323" i="24" s="1"/>
  <c r="P34" i="20" s="1"/>
  <c r="P228" i="24"/>
  <c r="P229" i="24" s="1"/>
  <c r="P315" i="24" s="1"/>
  <c r="P324" i="24" s="1"/>
  <c r="P35" i="20" s="1"/>
  <c r="N11" i="20"/>
  <c r="P186" i="12"/>
  <c r="P194" i="12" s="1"/>
  <c r="P207" i="12" s="1"/>
  <c r="P160" i="12"/>
  <c r="P160" i="21"/>
  <c r="P186" i="21"/>
  <c r="P194" i="21" s="1"/>
  <c r="P207" i="21" s="1"/>
  <c r="Q39" i="12"/>
  <c r="Q28" i="12"/>
  <c r="Q29" i="12" s="1"/>
  <c r="Q35" i="12"/>
  <c r="Q40" i="12"/>
  <c r="R280" i="21"/>
  <c r="R284" i="21" s="1"/>
  <c r="R274" i="21"/>
  <c r="Q39" i="23"/>
  <c r="Q35" i="23"/>
  <c r="Q40" i="23"/>
  <c r="Q28" i="23"/>
  <c r="Q29" i="23" s="1"/>
  <c r="N23" i="20"/>
  <c r="Q40" i="22"/>
  <c r="Q28" i="22"/>
  <c r="Q35" i="22"/>
  <c r="Q39" i="21"/>
  <c r="Q29" i="21"/>
  <c r="Q29" i="22"/>
  <c r="Q39" i="22"/>
  <c r="Q142" i="23"/>
  <c r="Q135" i="23"/>
  <c r="Q136" i="23" s="1"/>
  <c r="Q147" i="23"/>
  <c r="P87" i="12"/>
  <c r="P74" i="12"/>
  <c r="P75" i="12" s="1"/>
  <c r="Q28" i="21"/>
  <c r="Q35" i="21"/>
  <c r="Q40" i="21"/>
  <c r="O189" i="22"/>
  <c r="O197" i="22" s="1"/>
  <c r="O208" i="22" s="1"/>
  <c r="O209" i="22" s="1"/>
  <c r="O116" i="22"/>
  <c r="O117" i="22" s="1"/>
  <c r="O161" i="22"/>
  <c r="O162" i="22" s="1"/>
  <c r="O164" i="22" s="1"/>
  <c r="P87" i="23"/>
  <c r="P74" i="23"/>
  <c r="P75" i="23" s="1"/>
  <c r="P87" i="21"/>
  <c r="P74" i="21"/>
  <c r="P75" i="21" s="1"/>
  <c r="Q74" i="24"/>
  <c r="Q75" i="24" s="1"/>
  <c r="Q87" i="24"/>
  <c r="Q136" i="21"/>
  <c r="R273" i="22"/>
  <c r="R275" i="22" s="1"/>
  <c r="R279" i="22"/>
  <c r="R283" i="22" s="1"/>
  <c r="P160" i="22"/>
  <c r="P186" i="22"/>
  <c r="P194" i="22" s="1"/>
  <c r="P207" i="22" s="1"/>
  <c r="P186" i="24"/>
  <c r="P194" i="24" s="1"/>
  <c r="P207" i="24" s="1"/>
  <c r="P160" i="24"/>
  <c r="Q135" i="21"/>
  <c r="Q142" i="21"/>
  <c r="Q147" i="21"/>
  <c r="N29" i="20"/>
  <c r="O189" i="21"/>
  <c r="O197" i="21" s="1"/>
  <c r="O208" i="21" s="1"/>
  <c r="O209" i="21" s="1"/>
  <c r="O161" i="21"/>
  <c r="O162" i="21" s="1"/>
  <c r="O164" i="21" s="1"/>
  <c r="O116" i="21"/>
  <c r="O117" i="21" s="1"/>
  <c r="P160" i="23"/>
  <c r="P186" i="23"/>
  <c r="P194" i="23" s="1"/>
  <c r="P207" i="23" s="1"/>
  <c r="O228" i="21"/>
  <c r="O229" i="21" s="1"/>
  <c r="O315" i="21" s="1"/>
  <c r="O324" i="21" s="1"/>
  <c r="O11" i="20" s="1"/>
  <c r="O314" i="21"/>
  <c r="O323" i="21" s="1"/>
  <c r="O10" i="20" s="1"/>
  <c r="O116" i="12"/>
  <c r="O117" i="12" s="1"/>
  <c r="O161" i="12"/>
  <c r="O162" i="12" s="1"/>
  <c r="O164" i="12" s="1"/>
  <c r="O189" i="12"/>
  <c r="O197" i="12" s="1"/>
  <c r="O208" i="12" s="1"/>
  <c r="O209" i="12" s="1"/>
  <c r="O314" i="12"/>
  <c r="O323" i="12" s="1"/>
  <c r="O16" i="20" s="1"/>
  <c r="O228" i="12"/>
  <c r="O229" i="12" s="1"/>
  <c r="O315" i="12" s="1"/>
  <c r="O324" i="12" s="1"/>
  <c r="O17" i="20" s="1"/>
  <c r="R275" i="24" l="1"/>
  <c r="R281" i="24" s="1"/>
  <c r="R285" i="24" s="1"/>
  <c r="H285" i="24" s="1"/>
  <c r="R274" i="12"/>
  <c r="R275" i="12" s="1"/>
  <c r="R281" i="12" s="1"/>
  <c r="R285" i="12" s="1"/>
  <c r="H285" i="12" s="1"/>
  <c r="Q184" i="24"/>
  <c r="Q192" i="24" s="1"/>
  <c r="Q199" i="24" s="1"/>
  <c r="Q143" i="24"/>
  <c r="Q156" i="24"/>
  <c r="Q107" i="24"/>
  <c r="Q88" i="24"/>
  <c r="Q89" i="24" s="1"/>
  <c r="P88" i="21"/>
  <c r="P107" i="21"/>
  <c r="P88" i="22"/>
  <c r="P89" i="22" s="1"/>
  <c r="P107" i="22"/>
  <c r="Q36" i="23"/>
  <c r="Q37" i="23" s="1"/>
  <c r="Q51" i="23"/>
  <c r="Q143" i="22"/>
  <c r="Q144" i="22" s="1"/>
  <c r="Q156" i="22"/>
  <c r="Q184" i="22"/>
  <c r="Q192" i="22" s="1"/>
  <c r="Q199" i="22" s="1"/>
  <c r="P107" i="12"/>
  <c r="P88" i="12"/>
  <c r="P89" i="12" s="1"/>
  <c r="Q51" i="12"/>
  <c r="Q36" i="12"/>
  <c r="Q37" i="12" s="1"/>
  <c r="Q143" i="23"/>
  <c r="Q144" i="23" s="1"/>
  <c r="Q156" i="23"/>
  <c r="Q184" i="23"/>
  <c r="Q192" i="23" s="1"/>
  <c r="Q199" i="23" s="1"/>
  <c r="P107" i="23"/>
  <c r="P88" i="23"/>
  <c r="R293" i="22"/>
  <c r="R295" i="22" s="1"/>
  <c r="H283" i="22"/>
  <c r="H293" i="22" s="1"/>
  <c r="R299" i="22"/>
  <c r="R301" i="22" s="1"/>
  <c r="H284" i="22"/>
  <c r="H299" i="22" s="1"/>
  <c r="R281" i="22"/>
  <c r="R285" i="22" s="1"/>
  <c r="H285" i="22" s="1"/>
  <c r="H275" i="22"/>
  <c r="H281" i="22" s="1"/>
  <c r="P92" i="12"/>
  <c r="R299" i="21"/>
  <c r="R301" i="21" s="1"/>
  <c r="H284" i="21"/>
  <c r="H299" i="21" s="1"/>
  <c r="O314" i="23"/>
  <c r="O323" i="23" s="1"/>
  <c r="O28" i="20" s="1"/>
  <c r="O228" i="23"/>
  <c r="O229" i="23" s="1"/>
  <c r="O315" i="23" s="1"/>
  <c r="O324" i="23" s="1"/>
  <c r="O29" i="20" s="1"/>
  <c r="O166" i="12"/>
  <c r="O167" i="12"/>
  <c r="Q156" i="21"/>
  <c r="Q184" i="21"/>
  <c r="Q192" i="21" s="1"/>
  <c r="Q199" i="21" s="1"/>
  <c r="Q143" i="21"/>
  <c r="Q144" i="21" s="1"/>
  <c r="R293" i="24"/>
  <c r="R295" i="24" s="1"/>
  <c r="H283" i="24"/>
  <c r="H293" i="24" s="1"/>
  <c r="Q184" i="12"/>
  <c r="Q192" i="12" s="1"/>
  <c r="Q199" i="12" s="1"/>
  <c r="Q156" i="12"/>
  <c r="Q143" i="12"/>
  <c r="Q144" i="12" s="1"/>
  <c r="O165" i="12"/>
  <c r="Q92" i="24"/>
  <c r="H275" i="24"/>
  <c r="H281" i="24" s="1"/>
  <c r="P92" i="22"/>
  <c r="Q36" i="24"/>
  <c r="Q37" i="24" s="1"/>
  <c r="Q51" i="24"/>
  <c r="P92" i="21"/>
  <c r="P89" i="21"/>
  <c r="Q36" i="22"/>
  <c r="Q37" i="22" s="1"/>
  <c r="Q51" i="22"/>
  <c r="R293" i="21"/>
  <c r="R295" i="21" s="1"/>
  <c r="H283" i="21"/>
  <c r="H293" i="21" s="1"/>
  <c r="Q51" i="21"/>
  <c r="Q36" i="21"/>
  <c r="Q37" i="21" s="1"/>
  <c r="R275" i="21"/>
  <c r="O165" i="21"/>
  <c r="O166" i="21"/>
  <c r="O167" i="21"/>
  <c r="O165" i="23"/>
  <c r="O166" i="23" s="1"/>
  <c r="R293" i="12"/>
  <c r="R295" i="12" s="1"/>
  <c r="H283" i="12"/>
  <c r="H293" i="12" s="1"/>
  <c r="P92" i="23"/>
  <c r="P89" i="23"/>
  <c r="R299" i="23"/>
  <c r="R301" i="23" s="1"/>
  <c r="H284" i="23"/>
  <c r="H299" i="23" s="1"/>
  <c r="O165" i="22"/>
  <c r="O167" i="22" s="1"/>
  <c r="R299" i="24"/>
  <c r="R301" i="24" s="1"/>
  <c r="H284" i="24"/>
  <c r="H299" i="24" s="1"/>
  <c r="R293" i="23"/>
  <c r="R295" i="23" s="1"/>
  <c r="H283" i="23"/>
  <c r="H293" i="23" s="1"/>
  <c r="P165" i="24"/>
  <c r="P166" i="24" s="1"/>
  <c r="R275" i="23"/>
  <c r="Q144" i="24"/>
  <c r="R299" i="12"/>
  <c r="R301" i="12" s="1"/>
  <c r="H284" i="12"/>
  <c r="H299" i="12" s="1"/>
  <c r="H275" i="12" l="1"/>
  <c r="H281" i="12" s="1"/>
  <c r="O167" i="23"/>
  <c r="R141" i="23"/>
  <c r="Q148" i="23"/>
  <c r="Q149" i="23" s="1"/>
  <c r="Q153" i="23" s="1"/>
  <c r="Q154" i="23" s="1"/>
  <c r="Q41" i="12"/>
  <c r="Q42" i="12" s="1"/>
  <c r="Q47" i="12" s="1"/>
  <c r="Q48" i="12" s="1"/>
  <c r="Q52" i="12" s="1"/>
  <c r="Q53" i="12" s="1"/>
  <c r="Q61" i="12" s="1"/>
  <c r="Q115" i="12" s="1"/>
  <c r="Q170" i="12"/>
  <c r="Q174" i="12" s="1"/>
  <c r="R34" i="12"/>
  <c r="Q148" i="21"/>
  <c r="Q149" i="21" s="1"/>
  <c r="Q153" i="21" s="1"/>
  <c r="Q154" i="21" s="1"/>
  <c r="R141" i="21"/>
  <c r="P103" i="12"/>
  <c r="P104" i="12" s="1"/>
  <c r="P93" i="12"/>
  <c r="P94" i="12" s="1"/>
  <c r="P99" i="12" s="1"/>
  <c r="P100" i="12" s="1"/>
  <c r="P108" i="12" s="1"/>
  <c r="Q86" i="12"/>
  <c r="P171" i="12"/>
  <c r="P175" i="12" s="1"/>
  <c r="P176" i="12" s="1"/>
  <c r="P178" i="12" s="1"/>
  <c r="P180" i="12" s="1"/>
  <c r="P14" i="20" s="1"/>
  <c r="R34" i="22"/>
  <c r="Q170" i="22"/>
  <c r="Q174" i="22" s="1"/>
  <c r="Q41" i="22"/>
  <c r="Q42" i="22" s="1"/>
  <c r="Q47" i="22" s="1"/>
  <c r="Q48" i="22" s="1"/>
  <c r="Q52" i="22" s="1"/>
  <c r="Q53" i="22" s="1"/>
  <c r="Q61" i="22" s="1"/>
  <c r="Q115" i="22" s="1"/>
  <c r="Q148" i="22"/>
  <c r="Q149" i="22" s="1"/>
  <c r="Q153" i="22" s="1"/>
  <c r="Q154" i="22" s="1"/>
  <c r="R141" i="22"/>
  <c r="R34" i="24"/>
  <c r="Q41" i="24"/>
  <c r="Q42" i="24" s="1"/>
  <c r="Q47" i="24" s="1"/>
  <c r="Q48" i="24" s="1"/>
  <c r="Q52" i="24" s="1"/>
  <c r="Q53" i="24" s="1"/>
  <c r="Q61" i="24" s="1"/>
  <c r="Q115" i="24" s="1"/>
  <c r="Q170" i="24"/>
  <c r="Q174" i="24" s="1"/>
  <c r="R319" i="12"/>
  <c r="R306" i="12"/>
  <c r="H301" i="12"/>
  <c r="R319" i="23"/>
  <c r="R306" i="23"/>
  <c r="H301" i="23"/>
  <c r="R305" i="21"/>
  <c r="H295" i="21"/>
  <c r="H305" i="21" s="1"/>
  <c r="R141" i="24"/>
  <c r="Q148" i="24"/>
  <c r="Q149" i="24" s="1"/>
  <c r="Q153" i="24" s="1"/>
  <c r="Q154" i="24" s="1"/>
  <c r="R305" i="24"/>
  <c r="H295" i="24"/>
  <c r="H305" i="24" s="1"/>
  <c r="Q41" i="21"/>
  <c r="Q42" i="21" s="1"/>
  <c r="Q47" i="21" s="1"/>
  <c r="Q48" i="21" s="1"/>
  <c r="Q52" i="21" s="1"/>
  <c r="Q53" i="21" s="1"/>
  <c r="Q61" i="21" s="1"/>
  <c r="Q115" i="21" s="1"/>
  <c r="Q170" i="21"/>
  <c r="Q174" i="21" s="1"/>
  <c r="R34" i="21"/>
  <c r="P171" i="23"/>
  <c r="P175" i="23" s="1"/>
  <c r="P176" i="23" s="1"/>
  <c r="P178" i="23" s="1"/>
  <c r="P180" i="23" s="1"/>
  <c r="P26" i="20" s="1"/>
  <c r="Q86" i="23"/>
  <c r="P103" i="23"/>
  <c r="P104" i="23" s="1"/>
  <c r="P93" i="23"/>
  <c r="R281" i="23"/>
  <c r="R285" i="23" s="1"/>
  <c r="H285" i="23" s="1"/>
  <c r="H275" i="23"/>
  <c r="H281" i="23" s="1"/>
  <c r="P94" i="23"/>
  <c r="P99" i="23" s="1"/>
  <c r="P100" i="23" s="1"/>
  <c r="P108" i="23" s="1"/>
  <c r="P188" i="23" s="1"/>
  <c r="P196" i="23" s="1"/>
  <c r="P204" i="23" s="1"/>
  <c r="P205" i="23" s="1"/>
  <c r="P222" i="23" s="1"/>
  <c r="P224" i="23" s="1"/>
  <c r="P93" i="21"/>
  <c r="P94" i="21" s="1"/>
  <c r="P99" i="21" s="1"/>
  <c r="P100" i="21" s="1"/>
  <c r="P108" i="21" s="1"/>
  <c r="P171" i="21"/>
  <c r="P175" i="21" s="1"/>
  <c r="P176" i="21" s="1"/>
  <c r="P178" i="21" s="1"/>
  <c r="P180" i="21" s="1"/>
  <c r="P8" i="20" s="1"/>
  <c r="P103" i="21"/>
  <c r="P104" i="21" s="1"/>
  <c r="Q86" i="21"/>
  <c r="R305" i="12"/>
  <c r="H295" i="12"/>
  <c r="H305" i="12" s="1"/>
  <c r="P187" i="12"/>
  <c r="P195" i="12" s="1"/>
  <c r="P200" i="12" s="1"/>
  <c r="P201" i="12" s="1"/>
  <c r="P217" i="12" s="1"/>
  <c r="P219" i="12" s="1"/>
  <c r="R305" i="23"/>
  <c r="R307" i="23" s="1"/>
  <c r="H307" i="23" s="1"/>
  <c r="H295" i="23"/>
  <c r="H305" i="23" s="1"/>
  <c r="Q148" i="12"/>
  <c r="Q149" i="12" s="1"/>
  <c r="Q153" i="12" s="1"/>
  <c r="Q154" i="12" s="1"/>
  <c r="R141" i="12"/>
  <c r="R34" i="23"/>
  <c r="Q170" i="23"/>
  <c r="Q174" i="23" s="1"/>
  <c r="Q41" i="23"/>
  <c r="Q42" i="23" s="1"/>
  <c r="Q47" i="23" s="1"/>
  <c r="Q48" i="23" s="1"/>
  <c r="Q52" i="23" s="1"/>
  <c r="Q53" i="23" s="1"/>
  <c r="Q61" i="23" s="1"/>
  <c r="Q115" i="23" s="1"/>
  <c r="P167" i="24"/>
  <c r="Q86" i="22"/>
  <c r="P171" i="22"/>
  <c r="P175" i="22" s="1"/>
  <c r="P176" i="22" s="1"/>
  <c r="P178" i="22" s="1"/>
  <c r="P180" i="22" s="1"/>
  <c r="P20" i="20" s="1"/>
  <c r="P93" i="22"/>
  <c r="P103" i="22"/>
  <c r="P104" i="22" s="1"/>
  <c r="R319" i="21"/>
  <c r="R306" i="21"/>
  <c r="H301" i="21"/>
  <c r="P94" i="22"/>
  <c r="P99" i="22" s="1"/>
  <c r="P100" i="22" s="1"/>
  <c r="P108" i="22" s="1"/>
  <c r="P188" i="22" s="1"/>
  <c r="P196" i="22" s="1"/>
  <c r="P204" i="22" s="1"/>
  <c r="P205" i="22" s="1"/>
  <c r="P222" i="22" s="1"/>
  <c r="P224" i="22" s="1"/>
  <c r="P187" i="22"/>
  <c r="P195" i="22" s="1"/>
  <c r="P200" i="22" s="1"/>
  <c r="P201" i="22" s="1"/>
  <c r="P217" i="22" s="1"/>
  <c r="P219" i="22" s="1"/>
  <c r="R306" i="24"/>
  <c r="R319" i="24"/>
  <c r="H301" i="24"/>
  <c r="P187" i="21"/>
  <c r="P195" i="21" s="1"/>
  <c r="P200" i="21" s="1"/>
  <c r="P201" i="21" s="1"/>
  <c r="P217" i="21" s="1"/>
  <c r="P219" i="21" s="1"/>
  <c r="R86" i="24"/>
  <c r="Q93" i="24"/>
  <c r="Q171" i="24"/>
  <c r="Q175" i="24" s="1"/>
  <c r="Q103" i="24"/>
  <c r="Q104" i="24" s="1"/>
  <c r="R281" i="21"/>
  <c r="R285" i="21" s="1"/>
  <c r="H285" i="21" s="1"/>
  <c r="H275" i="21"/>
  <c r="H281" i="21" s="1"/>
  <c r="Q94" i="24"/>
  <c r="Q99" i="24" s="1"/>
  <c r="Q100" i="24" s="1"/>
  <c r="Q108" i="24" s="1"/>
  <c r="Q188" i="24" s="1"/>
  <c r="Q196" i="24" s="1"/>
  <c r="R319" i="22"/>
  <c r="R306" i="22"/>
  <c r="H301" i="22"/>
  <c r="Q187" i="24"/>
  <c r="Q195" i="24" s="1"/>
  <c r="O166" i="22"/>
  <c r="R305" i="22"/>
  <c r="R307" i="22" s="1"/>
  <c r="H307" i="22" s="1"/>
  <c r="H295" i="22"/>
  <c r="H305" i="22" s="1"/>
  <c r="P187" i="23"/>
  <c r="P195" i="23" s="1"/>
  <c r="P200" i="23" s="1"/>
  <c r="P201" i="23" s="1"/>
  <c r="P217" i="23" s="1"/>
  <c r="P219" i="23" s="1"/>
  <c r="P109" i="22" l="1"/>
  <c r="P188" i="21"/>
  <c r="P196" i="21" s="1"/>
  <c r="P204" i="21" s="1"/>
  <c r="P205" i="21" s="1"/>
  <c r="P222" i="21" s="1"/>
  <c r="P224" i="21" s="1"/>
  <c r="P109" i="21"/>
  <c r="P188" i="12"/>
  <c r="P196" i="12" s="1"/>
  <c r="P204" i="12" s="1"/>
  <c r="P205" i="12" s="1"/>
  <c r="P222" i="12" s="1"/>
  <c r="P224" i="12" s="1"/>
  <c r="P109" i="12"/>
  <c r="Q204" i="24"/>
  <c r="H196" i="24"/>
  <c r="H204" i="24" s="1"/>
  <c r="H319" i="12"/>
  <c r="H306" i="12"/>
  <c r="Q91" i="22"/>
  <c r="Q73" i="22"/>
  <c r="Q68" i="22"/>
  <c r="Q70" i="22" s="1"/>
  <c r="P314" i="23"/>
  <c r="P323" i="23" s="1"/>
  <c r="P28" i="20" s="1"/>
  <c r="P228" i="23"/>
  <c r="Q176" i="24"/>
  <c r="Q178" i="24" s="1"/>
  <c r="Q180" i="24" s="1"/>
  <c r="Q32" i="20" s="1"/>
  <c r="F12" i="25" s="1"/>
  <c r="R27" i="23"/>
  <c r="R22" i="23"/>
  <c r="R24" i="23" s="1"/>
  <c r="R22" i="24"/>
  <c r="R24" i="24" s="1"/>
  <c r="R27" i="24"/>
  <c r="R73" i="24"/>
  <c r="R68" i="24"/>
  <c r="R70" i="24" s="1"/>
  <c r="R91" i="24"/>
  <c r="Q73" i="23"/>
  <c r="Q91" i="23"/>
  <c r="Q68" i="23"/>
  <c r="Q70" i="23" s="1"/>
  <c r="R146" i="22"/>
  <c r="R129" i="22"/>
  <c r="R131" i="22" s="1"/>
  <c r="R134" i="22"/>
  <c r="R129" i="12"/>
  <c r="R131" i="12" s="1"/>
  <c r="R146" i="12"/>
  <c r="R134" i="12"/>
  <c r="Q185" i="22"/>
  <c r="Q193" i="22" s="1"/>
  <c r="Q203" i="22" s="1"/>
  <c r="Q157" i="22"/>
  <c r="Q158" i="22" s="1"/>
  <c r="P313" i="21"/>
  <c r="P322" i="21" s="1"/>
  <c r="P9" i="20" s="1"/>
  <c r="P227" i="21"/>
  <c r="Q157" i="12"/>
  <c r="Q158" i="12" s="1"/>
  <c r="Q185" i="12"/>
  <c r="Q193" i="12" s="1"/>
  <c r="Q203" i="12" s="1"/>
  <c r="R22" i="21"/>
  <c r="R24" i="21" s="1"/>
  <c r="R27" i="21"/>
  <c r="P109" i="23"/>
  <c r="H319" i="24"/>
  <c r="H306" i="24"/>
  <c r="P313" i="23"/>
  <c r="P322" i="23" s="1"/>
  <c r="P27" i="20" s="1"/>
  <c r="P227" i="23"/>
  <c r="R27" i="22"/>
  <c r="R22" i="22"/>
  <c r="R24" i="22" s="1"/>
  <c r="P116" i="22"/>
  <c r="P117" i="22" s="1"/>
  <c r="P161" i="22"/>
  <c r="P162" i="22" s="1"/>
  <c r="P164" i="22" s="1"/>
  <c r="P189" i="22"/>
  <c r="P197" i="22" s="1"/>
  <c r="P208" i="22" s="1"/>
  <c r="P209" i="22" s="1"/>
  <c r="P227" i="12"/>
  <c r="P313" i="12"/>
  <c r="P322" i="12" s="1"/>
  <c r="P15" i="20" s="1"/>
  <c r="R307" i="24"/>
  <c r="H307" i="24" s="1"/>
  <c r="Q73" i="12"/>
  <c r="Q91" i="12"/>
  <c r="Q68" i="12"/>
  <c r="Q70" i="12" s="1"/>
  <c r="P313" i="22"/>
  <c r="P322" i="22" s="1"/>
  <c r="P21" i="20" s="1"/>
  <c r="P227" i="22"/>
  <c r="Q185" i="24"/>
  <c r="Q193" i="24" s="1"/>
  <c r="Q203" i="24" s="1"/>
  <c r="Q157" i="24"/>
  <c r="Q158" i="24" s="1"/>
  <c r="P228" i="22"/>
  <c r="P314" i="22"/>
  <c r="P323" i="22" s="1"/>
  <c r="P22" i="20" s="1"/>
  <c r="R307" i="12"/>
  <c r="H307" i="12" s="1"/>
  <c r="R129" i="24"/>
  <c r="R131" i="24" s="1"/>
  <c r="R134" i="24"/>
  <c r="R146" i="24"/>
  <c r="R129" i="21"/>
  <c r="R131" i="21" s="1"/>
  <c r="R146" i="21"/>
  <c r="R134" i="21"/>
  <c r="Q157" i="21"/>
  <c r="Q158" i="21" s="1"/>
  <c r="Q185" i="21"/>
  <c r="Q193" i="21" s="1"/>
  <c r="Q203" i="21" s="1"/>
  <c r="Q200" i="24"/>
  <c r="Q201" i="24" s="1"/>
  <c r="Q217" i="24" s="1"/>
  <c r="Q219" i="24" s="1"/>
  <c r="H195" i="24"/>
  <c r="H200" i="24" s="1"/>
  <c r="H319" i="21"/>
  <c r="H306" i="21"/>
  <c r="R27" i="12"/>
  <c r="R22" i="12"/>
  <c r="R24" i="12" s="1"/>
  <c r="Q109" i="24"/>
  <c r="R307" i="21"/>
  <c r="H307" i="21" s="1"/>
  <c r="H306" i="22"/>
  <c r="H319" i="22"/>
  <c r="Q73" i="21"/>
  <c r="Q68" i="21"/>
  <c r="Q70" i="21" s="1"/>
  <c r="Q91" i="21"/>
  <c r="H306" i="23"/>
  <c r="H319" i="23"/>
  <c r="Q185" i="23"/>
  <c r="Q193" i="23" s="1"/>
  <c r="Q203" i="23" s="1"/>
  <c r="Q157" i="23"/>
  <c r="Q158" i="23" s="1"/>
  <c r="R146" i="23"/>
  <c r="R134" i="23"/>
  <c r="R129" i="23"/>
  <c r="R131" i="23" s="1"/>
  <c r="Q205" i="24" l="1"/>
  <c r="Q222" i="24" s="1"/>
  <c r="Q224" i="24" s="1"/>
  <c r="Q314" i="24" s="1"/>
  <c r="Q323" i="24" s="1"/>
  <c r="Q34" i="20" s="1"/>
  <c r="P229" i="22"/>
  <c r="P315" i="22" s="1"/>
  <c r="P324" i="22" s="1"/>
  <c r="P23" i="20" s="1"/>
  <c r="R35" i="21"/>
  <c r="R40" i="21"/>
  <c r="R28" i="21"/>
  <c r="R40" i="12"/>
  <c r="R28" i="12"/>
  <c r="R35" i="12"/>
  <c r="R39" i="12"/>
  <c r="R29" i="12"/>
  <c r="Q186" i="12"/>
  <c r="Q194" i="12" s="1"/>
  <c r="Q207" i="12" s="1"/>
  <c r="Q160" i="12"/>
  <c r="R39" i="24"/>
  <c r="Q87" i="12"/>
  <c r="Q74" i="12"/>
  <c r="R28" i="24"/>
  <c r="R29" i="24" s="1"/>
  <c r="R35" i="24"/>
  <c r="R40" i="24"/>
  <c r="Q75" i="12"/>
  <c r="Q186" i="22"/>
  <c r="Q194" i="22" s="1"/>
  <c r="Q207" i="22" s="1"/>
  <c r="Q160" i="22"/>
  <c r="R35" i="23"/>
  <c r="R28" i="23"/>
  <c r="R29" i="23" s="1"/>
  <c r="R40" i="23"/>
  <c r="Q227" i="24"/>
  <c r="Q313" i="24"/>
  <c r="Q322" i="24" s="1"/>
  <c r="Q33" i="20" s="1"/>
  <c r="R39" i="23"/>
  <c r="R135" i="23"/>
  <c r="R142" i="23"/>
  <c r="R147" i="23"/>
  <c r="R136" i="23"/>
  <c r="Q186" i="21"/>
  <c r="Q194" i="21" s="1"/>
  <c r="Q207" i="21" s="1"/>
  <c r="Q160" i="21"/>
  <c r="Q160" i="23"/>
  <c r="Q186" i="23"/>
  <c r="Q194" i="23" s="1"/>
  <c r="Q207" i="23" s="1"/>
  <c r="R142" i="12"/>
  <c r="R147" i="12"/>
  <c r="R135" i="12"/>
  <c r="R136" i="12" s="1"/>
  <c r="P165" i="22"/>
  <c r="P166" i="22" s="1"/>
  <c r="Q74" i="22"/>
  <c r="Q75" i="22" s="1"/>
  <c r="Q87" i="22"/>
  <c r="R142" i="21"/>
  <c r="R147" i="21"/>
  <c r="R135" i="21"/>
  <c r="R136" i="21" s="1"/>
  <c r="R35" i="22"/>
  <c r="R28" i="22"/>
  <c r="R29" i="22" s="1"/>
  <c r="R40" i="22"/>
  <c r="R142" i="22"/>
  <c r="R135" i="22"/>
  <c r="R136" i="22" s="1"/>
  <c r="R147" i="22"/>
  <c r="R39" i="22"/>
  <c r="P229" i="23"/>
  <c r="P315" i="23" s="1"/>
  <c r="P324" i="23" s="1"/>
  <c r="P29" i="20" s="1"/>
  <c r="Q87" i="21"/>
  <c r="Q74" i="21"/>
  <c r="Q75" i="21" s="1"/>
  <c r="R135" i="24"/>
  <c r="R136" i="24" s="1"/>
  <c r="R142" i="24"/>
  <c r="R147" i="24"/>
  <c r="Q87" i="23"/>
  <c r="Q74" i="23"/>
  <c r="Q75" i="23" s="1"/>
  <c r="P161" i="12"/>
  <c r="P162" i="12" s="1"/>
  <c r="P164" i="12" s="1"/>
  <c r="P116" i="12"/>
  <c r="P117" i="12" s="1"/>
  <c r="P189" i="12"/>
  <c r="P197" i="12" s="1"/>
  <c r="P208" i="12" s="1"/>
  <c r="P209" i="12" s="1"/>
  <c r="P116" i="23"/>
  <c r="P117" i="23" s="1"/>
  <c r="P189" i="23"/>
  <c r="P197" i="23" s="1"/>
  <c r="P208" i="23" s="1"/>
  <c r="P209" i="23" s="1"/>
  <c r="P161" i="23"/>
  <c r="P162" i="23" s="1"/>
  <c r="P164" i="23" s="1"/>
  <c r="P228" i="12"/>
  <c r="P229" i="12" s="1"/>
  <c r="P315" i="12" s="1"/>
  <c r="P324" i="12" s="1"/>
  <c r="P17" i="20" s="1"/>
  <c r="P314" i="12"/>
  <c r="P323" i="12" s="1"/>
  <c r="P16" i="20" s="1"/>
  <c r="Q186" i="24"/>
  <c r="Q194" i="24" s="1"/>
  <c r="Q207" i="24" s="1"/>
  <c r="Q160" i="24"/>
  <c r="P189" i="21"/>
  <c r="P197" i="21" s="1"/>
  <c r="P208" i="21" s="1"/>
  <c r="P209" i="21" s="1"/>
  <c r="P116" i="21"/>
  <c r="P117" i="21" s="1"/>
  <c r="P161" i="21"/>
  <c r="P162" i="21" s="1"/>
  <c r="P164" i="21" s="1"/>
  <c r="Q189" i="24"/>
  <c r="Q197" i="24" s="1"/>
  <c r="Q116" i="24"/>
  <c r="Q117" i="24" s="1"/>
  <c r="Q161" i="24"/>
  <c r="Q162" i="24" s="1"/>
  <c r="Q164" i="24" s="1"/>
  <c r="R39" i="21"/>
  <c r="R29" i="21"/>
  <c r="R74" i="24"/>
  <c r="R75" i="24" s="1"/>
  <c r="R87" i="24"/>
  <c r="P314" i="21"/>
  <c r="P323" i="21" s="1"/>
  <c r="P10" i="20" s="1"/>
  <c r="P228" i="21"/>
  <c r="P229" i="21" s="1"/>
  <c r="P315" i="21" s="1"/>
  <c r="P324" i="21" s="1"/>
  <c r="P11" i="20" s="1"/>
  <c r="Q228" i="24" l="1"/>
  <c r="Q229" i="24" s="1"/>
  <c r="Q315" i="24" s="1"/>
  <c r="Q324" i="24" s="1"/>
  <c r="Q35" i="20" s="1"/>
  <c r="P167" i="22"/>
  <c r="R107" i="24"/>
  <c r="R88" i="24"/>
  <c r="R89" i="24" s="1"/>
  <c r="R156" i="24"/>
  <c r="R184" i="24"/>
  <c r="R192" i="24" s="1"/>
  <c r="R143" i="24"/>
  <c r="R144" i="24" s="1"/>
  <c r="R148" i="24" s="1"/>
  <c r="R149" i="24" s="1"/>
  <c r="R153" i="24" s="1"/>
  <c r="R154" i="24" s="1"/>
  <c r="R51" i="24"/>
  <c r="R36" i="24"/>
  <c r="R37" i="24" s="1"/>
  <c r="R143" i="22"/>
  <c r="R144" i="22" s="1"/>
  <c r="R148" i="22" s="1"/>
  <c r="R149" i="22" s="1"/>
  <c r="R153" i="22" s="1"/>
  <c r="R154" i="22" s="1"/>
  <c r="R156" i="22"/>
  <c r="R184" i="22"/>
  <c r="R192" i="22" s="1"/>
  <c r="R36" i="22"/>
  <c r="R37" i="22" s="1"/>
  <c r="R51" i="22"/>
  <c r="P165" i="23"/>
  <c r="P166" i="23" s="1"/>
  <c r="R184" i="21"/>
  <c r="R192" i="21" s="1"/>
  <c r="R156" i="21"/>
  <c r="R143" i="21"/>
  <c r="R144" i="21" s="1"/>
  <c r="R148" i="21" s="1"/>
  <c r="R149" i="21" s="1"/>
  <c r="R153" i="21" s="1"/>
  <c r="R154" i="21" s="1"/>
  <c r="Q107" i="12"/>
  <c r="Q88" i="12"/>
  <c r="Q89" i="12" s="1"/>
  <c r="P165" i="12"/>
  <c r="P167" i="12" s="1"/>
  <c r="Q107" i="23"/>
  <c r="Q88" i="23"/>
  <c r="Q89" i="23" s="1"/>
  <c r="R92" i="24"/>
  <c r="R143" i="12"/>
  <c r="R184" i="12"/>
  <c r="R192" i="12" s="1"/>
  <c r="R156" i="12"/>
  <c r="R36" i="21"/>
  <c r="R51" i="21"/>
  <c r="Q88" i="21"/>
  <c r="Q89" i="21" s="1"/>
  <c r="Q107" i="21"/>
  <c r="Q88" i="22"/>
  <c r="Q89" i="22" s="1"/>
  <c r="Q107" i="22"/>
  <c r="Q92" i="12"/>
  <c r="Q165" i="24"/>
  <c r="Q167" i="24" s="1"/>
  <c r="H117" i="24"/>
  <c r="H165" i="24" s="1"/>
  <c r="Q92" i="23"/>
  <c r="R143" i="23"/>
  <c r="R144" i="23" s="1"/>
  <c r="R148" i="23" s="1"/>
  <c r="R149" i="23" s="1"/>
  <c r="R153" i="23" s="1"/>
  <c r="R154" i="23" s="1"/>
  <c r="R156" i="23"/>
  <c r="R184" i="23"/>
  <c r="R192" i="23" s="1"/>
  <c r="Q208" i="24"/>
  <c r="Q209" i="24" s="1"/>
  <c r="H197" i="24"/>
  <c r="H208" i="24" s="1"/>
  <c r="P165" i="21"/>
  <c r="P166" i="21" s="1"/>
  <c r="Q92" i="22"/>
  <c r="R36" i="12"/>
  <c r="R37" i="12" s="1"/>
  <c r="R51" i="12"/>
  <c r="R36" i="23"/>
  <c r="R51" i="23"/>
  <c r="Q92" i="21"/>
  <c r="R144" i="12"/>
  <c r="R148" i="12" s="1"/>
  <c r="R149" i="12" s="1"/>
  <c r="R153" i="12" s="1"/>
  <c r="R154" i="12" s="1"/>
  <c r="R37" i="23"/>
  <c r="R37" i="21"/>
  <c r="R185" i="21" l="1"/>
  <c r="R193" i="21" s="1"/>
  <c r="R157" i="21"/>
  <c r="Q171" i="21"/>
  <c r="Q175" i="21" s="1"/>
  <c r="Q176" i="21" s="1"/>
  <c r="Q178" i="21" s="1"/>
  <c r="Q180" i="21" s="1"/>
  <c r="Q8" i="20" s="1"/>
  <c r="F8" i="25" s="1"/>
  <c r="R86" i="21"/>
  <c r="Q103" i="21"/>
  <c r="Q104" i="21" s="1"/>
  <c r="Q93" i="21"/>
  <c r="R157" i="22"/>
  <c r="R158" i="22" s="1"/>
  <c r="R185" i="22"/>
  <c r="R193" i="22" s="1"/>
  <c r="R170" i="12"/>
  <c r="R174" i="12" s="1"/>
  <c r="R176" i="12" s="1"/>
  <c r="R178" i="12" s="1"/>
  <c r="R180" i="12" s="1"/>
  <c r="R14" i="20" s="1"/>
  <c r="R41" i="12"/>
  <c r="R42" i="12" s="1"/>
  <c r="R47" i="12" s="1"/>
  <c r="R48" i="12" s="1"/>
  <c r="R52" i="12" s="1"/>
  <c r="R53" i="12" s="1"/>
  <c r="Q103" i="12"/>
  <c r="Q104" i="12" s="1"/>
  <c r="Q171" i="12"/>
  <c r="Q175" i="12" s="1"/>
  <c r="Q176" i="12" s="1"/>
  <c r="Q178" i="12" s="1"/>
  <c r="Q180" i="12" s="1"/>
  <c r="Q14" i="20" s="1"/>
  <c r="F9" i="25" s="1"/>
  <c r="Q93" i="12"/>
  <c r="R86" i="12"/>
  <c r="Q171" i="22"/>
  <c r="Q175" i="22" s="1"/>
  <c r="Q176" i="22" s="1"/>
  <c r="Q178" i="22" s="1"/>
  <c r="Q180" i="22" s="1"/>
  <c r="Q20" i="20" s="1"/>
  <c r="F10" i="25" s="1"/>
  <c r="Q93" i="22"/>
  <c r="Q103" i="22"/>
  <c r="Q104" i="22" s="1"/>
  <c r="R86" i="22"/>
  <c r="Q94" i="12"/>
  <c r="Q99" i="12" s="1"/>
  <c r="Q100" i="12" s="1"/>
  <c r="Q108" i="12" s="1"/>
  <c r="Q188" i="12" s="1"/>
  <c r="Q196" i="12" s="1"/>
  <c r="Q94" i="22"/>
  <c r="Q99" i="22" s="1"/>
  <c r="Q100" i="22" s="1"/>
  <c r="Q108" i="22" s="1"/>
  <c r="Q188" i="22" s="1"/>
  <c r="Q196" i="22" s="1"/>
  <c r="Q187" i="22"/>
  <c r="Q195" i="22" s="1"/>
  <c r="Q109" i="22"/>
  <c r="Q187" i="12"/>
  <c r="Q195" i="12" s="1"/>
  <c r="Q187" i="21"/>
  <c r="Q195" i="21" s="1"/>
  <c r="R158" i="21"/>
  <c r="R185" i="23"/>
  <c r="R193" i="23" s="1"/>
  <c r="R157" i="23"/>
  <c r="R158" i="23" s="1"/>
  <c r="R199" i="21"/>
  <c r="R201" i="21" s="1"/>
  <c r="H192" i="21"/>
  <c r="H199" i="21" s="1"/>
  <c r="R170" i="21"/>
  <c r="R174" i="21" s="1"/>
  <c r="R176" i="21" s="1"/>
  <c r="R178" i="21" s="1"/>
  <c r="R180" i="21" s="1"/>
  <c r="R8" i="20" s="1"/>
  <c r="R41" i="21"/>
  <c r="R42" i="21" s="1"/>
  <c r="R47" i="21" s="1"/>
  <c r="R48" i="21" s="1"/>
  <c r="R52" i="21" s="1"/>
  <c r="R157" i="24"/>
  <c r="R158" i="24" s="1"/>
  <c r="R185" i="24"/>
  <c r="R193" i="24" s="1"/>
  <c r="R41" i="22"/>
  <c r="R42" i="22" s="1"/>
  <c r="R47" i="22" s="1"/>
  <c r="R48" i="22" s="1"/>
  <c r="R52" i="22" s="1"/>
  <c r="R53" i="22" s="1"/>
  <c r="R170" i="22"/>
  <c r="R174" i="22" s="1"/>
  <c r="R176" i="22" s="1"/>
  <c r="R178" i="22" s="1"/>
  <c r="R180" i="22" s="1"/>
  <c r="R20" i="20" s="1"/>
  <c r="R41" i="23"/>
  <c r="R42" i="23" s="1"/>
  <c r="R47" i="23" s="1"/>
  <c r="R48" i="23" s="1"/>
  <c r="R52" i="23" s="1"/>
  <c r="R53" i="23" s="1"/>
  <c r="R170" i="23"/>
  <c r="R174" i="23" s="1"/>
  <c r="R176" i="23" s="1"/>
  <c r="R178" i="23" s="1"/>
  <c r="R180" i="23" s="1"/>
  <c r="R26" i="20" s="1"/>
  <c r="P167" i="21"/>
  <c r="R53" i="21"/>
  <c r="R185" i="12"/>
  <c r="R193" i="12" s="1"/>
  <c r="R157" i="12"/>
  <c r="R158" i="12" s="1"/>
  <c r="P167" i="23"/>
  <c r="R199" i="12"/>
  <c r="R201" i="12" s="1"/>
  <c r="H192" i="12"/>
  <c r="H199" i="12" s="1"/>
  <c r="R199" i="22"/>
  <c r="R201" i="22" s="1"/>
  <c r="H192" i="22"/>
  <c r="H199" i="22" s="1"/>
  <c r="R199" i="23"/>
  <c r="R201" i="23" s="1"/>
  <c r="H192" i="23"/>
  <c r="H199" i="23" s="1"/>
  <c r="R103" i="24"/>
  <c r="R104" i="24" s="1"/>
  <c r="R93" i="24"/>
  <c r="R171" i="24"/>
  <c r="R94" i="24"/>
  <c r="R99" i="24" s="1"/>
  <c r="R100" i="24" s="1"/>
  <c r="R108" i="24" s="1"/>
  <c r="R188" i="24" s="1"/>
  <c r="R170" i="24"/>
  <c r="R174" i="24" s="1"/>
  <c r="R176" i="24" s="1"/>
  <c r="R178" i="24" s="1"/>
  <c r="R180" i="24" s="1"/>
  <c r="R32" i="20" s="1"/>
  <c r="R41" i="24"/>
  <c r="R42" i="24" s="1"/>
  <c r="R47" i="24" s="1"/>
  <c r="R48" i="24" s="1"/>
  <c r="R52" i="24" s="1"/>
  <c r="R53" i="24" s="1"/>
  <c r="Q93" i="23"/>
  <c r="Q94" i="23" s="1"/>
  <c r="Q99" i="23" s="1"/>
  <c r="Q100" i="23" s="1"/>
  <c r="Q108" i="23" s="1"/>
  <c r="R86" i="23"/>
  <c r="Q103" i="23"/>
  <c r="Q104" i="23" s="1"/>
  <c r="Q171" i="23"/>
  <c r="Q175" i="23" s="1"/>
  <c r="Q176" i="23" s="1"/>
  <c r="Q178" i="23" s="1"/>
  <c r="Q180" i="23" s="1"/>
  <c r="Q26" i="20" s="1"/>
  <c r="F11" i="25" s="1"/>
  <c r="Q94" i="21"/>
  <c r="Q99" i="21" s="1"/>
  <c r="Q100" i="21" s="1"/>
  <c r="Q108" i="21" s="1"/>
  <c r="Q188" i="21" s="1"/>
  <c r="Q196" i="21" s="1"/>
  <c r="Q187" i="23"/>
  <c r="Q195" i="23" s="1"/>
  <c r="R199" i="24"/>
  <c r="R201" i="24" s="1"/>
  <c r="H192" i="24"/>
  <c r="H199" i="24" s="1"/>
  <c r="P166" i="12"/>
  <c r="Q166" i="24"/>
  <c r="R187" i="24"/>
  <c r="R186" i="12" l="1"/>
  <c r="R194" i="12" s="1"/>
  <c r="R160" i="12"/>
  <c r="H158" i="12"/>
  <c r="Q188" i="23"/>
  <c r="Q196" i="23" s="1"/>
  <c r="Q109" i="23"/>
  <c r="R61" i="23"/>
  <c r="R115" i="23" s="1"/>
  <c r="H53" i="23"/>
  <c r="R186" i="24"/>
  <c r="R194" i="24" s="1"/>
  <c r="R160" i="24"/>
  <c r="H158" i="24"/>
  <c r="Q204" i="21"/>
  <c r="Q205" i="21" s="1"/>
  <c r="Q222" i="21" s="1"/>
  <c r="Q224" i="21" s="1"/>
  <c r="H196" i="21"/>
  <c r="H204" i="21" s="1"/>
  <c r="R61" i="22"/>
  <c r="R115" i="22" s="1"/>
  <c r="H53" i="22"/>
  <c r="Q116" i="22"/>
  <c r="Q117" i="22" s="1"/>
  <c r="Q161" i="22"/>
  <c r="Q162" i="22" s="1"/>
  <c r="Q164" i="22" s="1"/>
  <c r="Q189" i="22"/>
  <c r="Q197" i="22" s="1"/>
  <c r="R61" i="24"/>
  <c r="R115" i="24" s="1"/>
  <c r="H53" i="24"/>
  <c r="Q200" i="22"/>
  <c r="Q201" i="22" s="1"/>
  <c r="Q217" i="22" s="1"/>
  <c r="Q219" i="22" s="1"/>
  <c r="H195" i="22"/>
  <c r="H200" i="22" s="1"/>
  <c r="R203" i="12"/>
  <c r="R205" i="12" s="1"/>
  <c r="H193" i="12"/>
  <c r="H203" i="12" s="1"/>
  <c r="Q204" i="22"/>
  <c r="Q205" i="22" s="1"/>
  <c r="Q222" i="22" s="1"/>
  <c r="Q224" i="22" s="1"/>
  <c r="H196" i="22"/>
  <c r="H204" i="22" s="1"/>
  <c r="R61" i="21"/>
  <c r="R115" i="21" s="1"/>
  <c r="H53" i="21"/>
  <c r="Q204" i="12"/>
  <c r="Q205" i="12" s="1"/>
  <c r="Q222" i="12" s="1"/>
  <c r="Q224" i="12" s="1"/>
  <c r="H196" i="12"/>
  <c r="H204" i="12" s="1"/>
  <c r="R91" i="23"/>
  <c r="R68" i="23"/>
  <c r="R70" i="23" s="1"/>
  <c r="R73" i="23"/>
  <c r="R91" i="22"/>
  <c r="R73" i="22"/>
  <c r="R68" i="22"/>
  <c r="R70" i="22" s="1"/>
  <c r="R73" i="12"/>
  <c r="R91" i="12"/>
  <c r="R68" i="12"/>
  <c r="R70" i="12" s="1"/>
  <c r="R160" i="23"/>
  <c r="R186" i="23"/>
  <c r="R194" i="23" s="1"/>
  <c r="H158" i="23"/>
  <c r="R203" i="24"/>
  <c r="R205" i="24" s="1"/>
  <c r="H193" i="24"/>
  <c r="H203" i="24" s="1"/>
  <c r="R109" i="24"/>
  <c r="R61" i="12"/>
  <c r="R115" i="12" s="1"/>
  <c r="H53" i="12"/>
  <c r="R217" i="23"/>
  <c r="R219" i="23" s="1"/>
  <c r="R217" i="21"/>
  <c r="R219" i="21" s="1"/>
  <c r="R203" i="22"/>
  <c r="R205" i="22" s="1"/>
  <c r="H193" i="22"/>
  <c r="H203" i="22" s="1"/>
  <c r="R160" i="22"/>
  <c r="R186" i="22"/>
  <c r="R194" i="22" s="1"/>
  <c r="H158" i="22"/>
  <c r="R203" i="23"/>
  <c r="R205" i="23" s="1"/>
  <c r="H193" i="23"/>
  <c r="H203" i="23" s="1"/>
  <c r="R217" i="22"/>
  <c r="R219" i="22" s="1"/>
  <c r="R186" i="21"/>
  <c r="R194" i="21" s="1"/>
  <c r="R160" i="21"/>
  <c r="H158" i="21"/>
  <c r="R217" i="24"/>
  <c r="R219" i="24" s="1"/>
  <c r="H201" i="24"/>
  <c r="H217" i="24" s="1"/>
  <c r="Q109" i="21"/>
  <c r="R68" i="21"/>
  <c r="R70" i="21" s="1"/>
  <c r="R73" i="21"/>
  <c r="R91" i="21"/>
  <c r="Q200" i="23"/>
  <c r="Q201" i="23" s="1"/>
  <c r="Q217" i="23" s="1"/>
  <c r="Q219" i="23" s="1"/>
  <c r="H195" i="23"/>
  <c r="H200" i="23" s="1"/>
  <c r="R217" i="12"/>
  <c r="R219" i="12" s="1"/>
  <c r="Q200" i="21"/>
  <c r="Q201" i="21" s="1"/>
  <c r="Q217" i="21" s="1"/>
  <c r="Q219" i="21" s="1"/>
  <c r="H195" i="21"/>
  <c r="H200" i="21" s="1"/>
  <c r="Q200" i="12"/>
  <c r="Q201" i="12" s="1"/>
  <c r="Q217" i="12" s="1"/>
  <c r="Q219" i="12" s="1"/>
  <c r="H195" i="12"/>
  <c r="H200" i="12" s="1"/>
  <c r="Q109" i="12"/>
  <c r="R203" i="21"/>
  <c r="R205" i="21" s="1"/>
  <c r="H193" i="21"/>
  <c r="H203" i="21" s="1"/>
  <c r="R227" i="24" l="1"/>
  <c r="R313" i="24"/>
  <c r="R322" i="24" s="1"/>
  <c r="H219" i="24"/>
  <c r="H160" i="23"/>
  <c r="H186" i="23"/>
  <c r="H186" i="21"/>
  <c r="H160" i="21"/>
  <c r="Q313" i="22"/>
  <c r="Q322" i="22" s="1"/>
  <c r="Q21" i="20" s="1"/>
  <c r="Q227" i="22"/>
  <c r="R87" i="12"/>
  <c r="R74" i="12"/>
  <c r="R75" i="12" s="1"/>
  <c r="R313" i="22"/>
  <c r="R322" i="22" s="1"/>
  <c r="R227" i="22"/>
  <c r="H219" i="22"/>
  <c r="R222" i="23"/>
  <c r="R224" i="23" s="1"/>
  <c r="H160" i="22"/>
  <c r="H186" i="22"/>
  <c r="Q228" i="21"/>
  <c r="Q314" i="21"/>
  <c r="Q323" i="21" s="1"/>
  <c r="Q10" i="20" s="1"/>
  <c r="R222" i="12"/>
  <c r="R224" i="12" s="1"/>
  <c r="H205" i="12"/>
  <c r="H222" i="12" s="1"/>
  <c r="R207" i="23"/>
  <c r="R209" i="23" s="1"/>
  <c r="H194" i="23"/>
  <c r="H207" i="23" s="1"/>
  <c r="R207" i="21"/>
  <c r="R209" i="21" s="1"/>
  <c r="H194" i="21"/>
  <c r="H207" i="21" s="1"/>
  <c r="H201" i="22"/>
  <c r="H217" i="22" s="1"/>
  <c r="Q208" i="22"/>
  <c r="Q209" i="22" s="1"/>
  <c r="H197" i="22"/>
  <c r="H208" i="22" s="1"/>
  <c r="R222" i="21"/>
  <c r="R224" i="21" s="1"/>
  <c r="H205" i="21"/>
  <c r="H222" i="21" s="1"/>
  <c r="Q116" i="12"/>
  <c r="Q117" i="12" s="1"/>
  <c r="Q161" i="12"/>
  <c r="Q162" i="12" s="1"/>
  <c r="Q164" i="12" s="1"/>
  <c r="Q189" i="12"/>
  <c r="Q197" i="12" s="1"/>
  <c r="Q165" i="22"/>
  <c r="Q167" i="22" s="1"/>
  <c r="H117" i="22"/>
  <c r="H165" i="22" s="1"/>
  <c r="R74" i="22"/>
  <c r="R75" i="22" s="1"/>
  <c r="R87" i="22"/>
  <c r="Q227" i="12"/>
  <c r="Q313" i="12"/>
  <c r="Q322" i="12" s="1"/>
  <c r="Q15" i="20" s="1"/>
  <c r="R207" i="22"/>
  <c r="R209" i="22" s="1"/>
  <c r="H194" i="22"/>
  <c r="H207" i="22" s="1"/>
  <c r="Q227" i="21"/>
  <c r="Q313" i="21"/>
  <c r="Q322" i="21" s="1"/>
  <c r="Q9" i="20" s="1"/>
  <c r="H201" i="12"/>
  <c r="H217" i="12" s="1"/>
  <c r="R222" i="22"/>
  <c r="R224" i="22" s="1"/>
  <c r="H205" i="22"/>
  <c r="H222" i="22" s="1"/>
  <c r="H186" i="24"/>
  <c r="H160" i="24"/>
  <c r="R227" i="12"/>
  <c r="R313" i="12"/>
  <c r="R322" i="12" s="1"/>
  <c r="H219" i="12"/>
  <c r="H201" i="21"/>
  <c r="H217" i="21" s="1"/>
  <c r="R74" i="23"/>
  <c r="R75" i="23" s="1"/>
  <c r="R87" i="23"/>
  <c r="R313" i="21"/>
  <c r="R322" i="21" s="1"/>
  <c r="R227" i="21"/>
  <c r="H219" i="21"/>
  <c r="R207" i="24"/>
  <c r="R209" i="24" s="1"/>
  <c r="H209" i="24" s="1"/>
  <c r="H194" i="24"/>
  <c r="H207" i="24" s="1"/>
  <c r="Q313" i="23"/>
  <c r="Q322" i="23" s="1"/>
  <c r="Q27" i="20" s="1"/>
  <c r="Q227" i="23"/>
  <c r="H201" i="23"/>
  <c r="H217" i="23" s="1"/>
  <c r="R313" i="23"/>
  <c r="R322" i="23" s="1"/>
  <c r="R227" i="23"/>
  <c r="H219" i="23"/>
  <c r="Q228" i="12"/>
  <c r="Q314" i="12"/>
  <c r="Q323" i="12" s="1"/>
  <c r="Q16" i="20" s="1"/>
  <c r="Q189" i="23"/>
  <c r="Q197" i="23" s="1"/>
  <c r="Q161" i="23"/>
  <c r="Q162" i="23" s="1"/>
  <c r="Q164" i="23" s="1"/>
  <c r="Q116" i="23"/>
  <c r="Q117" i="23" s="1"/>
  <c r="Q204" i="23"/>
  <c r="Q205" i="23" s="1"/>
  <c r="Q222" i="23" s="1"/>
  <c r="Q224" i="23" s="1"/>
  <c r="H196" i="23"/>
  <c r="H204" i="23" s="1"/>
  <c r="R87" i="21"/>
  <c r="R74" i="21"/>
  <c r="R75" i="21" s="1"/>
  <c r="R161" i="24"/>
  <c r="R162" i="24" s="1"/>
  <c r="R189" i="24"/>
  <c r="R116" i="24"/>
  <c r="H109" i="24"/>
  <c r="H160" i="12"/>
  <c r="H186" i="12"/>
  <c r="Q189" i="21"/>
  <c r="Q197" i="21" s="1"/>
  <c r="Q116" i="21"/>
  <c r="Q117" i="21" s="1"/>
  <c r="Q161" i="21"/>
  <c r="Q162" i="21" s="1"/>
  <c r="Q164" i="21" s="1"/>
  <c r="Q314" i="22"/>
  <c r="Q323" i="22" s="1"/>
  <c r="Q22" i="20" s="1"/>
  <c r="Q228" i="22"/>
  <c r="R222" i="24"/>
  <c r="R224" i="24" s="1"/>
  <c r="H205" i="24"/>
  <c r="H222" i="24" s="1"/>
  <c r="R207" i="12"/>
  <c r="R209" i="12" s="1"/>
  <c r="H194" i="12"/>
  <c r="H207" i="12" s="1"/>
  <c r="Q229" i="12" l="1"/>
  <c r="Q315" i="12" s="1"/>
  <c r="Q324" i="12" s="1"/>
  <c r="Q17" i="20" s="1"/>
  <c r="H205" i="23"/>
  <c r="H222" i="23" s="1"/>
  <c r="Q229" i="22"/>
  <c r="Q315" i="22" s="1"/>
  <c r="Q324" i="22" s="1"/>
  <c r="Q23" i="20" s="1"/>
  <c r="R88" i="22"/>
  <c r="R89" i="22" s="1"/>
  <c r="R107" i="22"/>
  <c r="R88" i="21"/>
  <c r="R89" i="21" s="1"/>
  <c r="R107" i="21"/>
  <c r="R88" i="23"/>
  <c r="R89" i="23" s="1"/>
  <c r="R107" i="23"/>
  <c r="R314" i="12"/>
  <c r="R323" i="12" s="1"/>
  <c r="R228" i="12"/>
  <c r="R229" i="12" s="1"/>
  <c r="H224" i="12"/>
  <c r="R164" i="24"/>
  <c r="R166" i="24" s="1"/>
  <c r="F166" i="24" s="1"/>
  <c r="F18" i="9" s="1"/>
  <c r="H162" i="24"/>
  <c r="H164" i="24" s="1"/>
  <c r="R92" i="22"/>
  <c r="R92" i="21"/>
  <c r="Q314" i="23"/>
  <c r="Q323" i="23" s="1"/>
  <c r="Q28" i="20" s="1"/>
  <c r="Q228" i="23"/>
  <c r="Q229" i="23" s="1"/>
  <c r="Q315" i="23" s="1"/>
  <c r="Q324" i="23" s="1"/>
  <c r="Q29" i="20" s="1"/>
  <c r="Q208" i="12"/>
  <c r="Q209" i="12" s="1"/>
  <c r="H209" i="12" s="1"/>
  <c r="H197" i="12"/>
  <c r="H208" i="12" s="1"/>
  <c r="Q167" i="12"/>
  <c r="Q165" i="23"/>
  <c r="Q166" i="23" s="1"/>
  <c r="H117" i="23"/>
  <c r="H165" i="23" s="1"/>
  <c r="Q165" i="12"/>
  <c r="Q166" i="12" s="1"/>
  <c r="H117" i="12"/>
  <c r="H165" i="12" s="1"/>
  <c r="Q166" i="22"/>
  <c r="Q208" i="23"/>
  <c r="Q209" i="23" s="1"/>
  <c r="H209" i="23" s="1"/>
  <c r="H197" i="23"/>
  <c r="H208" i="23" s="1"/>
  <c r="R92" i="12"/>
  <c r="R228" i="22"/>
  <c r="R229" i="22" s="1"/>
  <c r="R314" i="22"/>
  <c r="R323" i="22" s="1"/>
  <c r="H224" i="22"/>
  <c r="R27" i="20"/>
  <c r="H322" i="23"/>
  <c r="H27" i="20" s="1"/>
  <c r="Q165" i="21"/>
  <c r="Q166" i="21" s="1"/>
  <c r="H117" i="21"/>
  <c r="H165" i="21" s="1"/>
  <c r="Q229" i="21"/>
  <c r="Q315" i="21" s="1"/>
  <c r="Q324" i="21" s="1"/>
  <c r="Q11" i="20" s="1"/>
  <c r="H313" i="24"/>
  <c r="H227" i="24"/>
  <c r="R33" i="20"/>
  <c r="H322" i="24"/>
  <c r="H33" i="20" s="1"/>
  <c r="H227" i="21"/>
  <c r="H313" i="21"/>
  <c r="R9" i="20"/>
  <c r="H322" i="21"/>
  <c r="H9" i="20" s="1"/>
  <c r="R92" i="23"/>
  <c r="R228" i="23"/>
  <c r="R229" i="23" s="1"/>
  <c r="R314" i="23"/>
  <c r="R323" i="23" s="1"/>
  <c r="H224" i="23"/>
  <c r="H313" i="12"/>
  <c r="H227" i="12"/>
  <c r="R107" i="12"/>
  <c r="R88" i="12"/>
  <c r="R89" i="12" s="1"/>
  <c r="R15" i="20"/>
  <c r="H322" i="12"/>
  <c r="H15" i="20" s="1"/>
  <c r="H313" i="22"/>
  <c r="H227" i="22"/>
  <c r="R21" i="20"/>
  <c r="H322" i="22"/>
  <c r="H21" i="20" s="1"/>
  <c r="R314" i="21"/>
  <c r="R323" i="21" s="1"/>
  <c r="R228" i="21"/>
  <c r="R229" i="21" s="1"/>
  <c r="H224" i="21"/>
  <c r="R228" i="24"/>
  <c r="R229" i="24" s="1"/>
  <c r="R314" i="24"/>
  <c r="R323" i="24" s="1"/>
  <c r="H224" i="24"/>
  <c r="H313" i="23"/>
  <c r="H227" i="23"/>
  <c r="Q208" i="21"/>
  <c r="Q209" i="21" s="1"/>
  <c r="H209" i="21" s="1"/>
  <c r="H197" i="21"/>
  <c r="H208" i="21" s="1"/>
  <c r="H116" i="24"/>
  <c r="H161" i="24"/>
  <c r="H189" i="24"/>
  <c r="H209" i="22"/>
  <c r="R315" i="22" l="1"/>
  <c r="R324" i="22" s="1"/>
  <c r="H229" i="22"/>
  <c r="H315" i="22" s="1"/>
  <c r="R315" i="12"/>
  <c r="R324" i="12" s="1"/>
  <c r="H229" i="12"/>
  <c r="H315" i="12" s="1"/>
  <c r="R171" i="12"/>
  <c r="R103" i="12"/>
  <c r="R104" i="12" s="1"/>
  <c r="R93" i="12"/>
  <c r="R94" i="12" s="1"/>
  <c r="R99" i="12" s="1"/>
  <c r="R100" i="12" s="1"/>
  <c r="R108" i="12" s="1"/>
  <c r="R28" i="20"/>
  <c r="H323" i="23"/>
  <c r="H28" i="20" s="1"/>
  <c r="R171" i="21"/>
  <c r="R103" i="21"/>
  <c r="R104" i="21" s="1"/>
  <c r="R93" i="21"/>
  <c r="H314" i="22"/>
  <c r="H228" i="22"/>
  <c r="R171" i="23"/>
  <c r="R103" i="23"/>
  <c r="R104" i="23" s="1"/>
  <c r="R93" i="23"/>
  <c r="R171" i="22"/>
  <c r="R93" i="22"/>
  <c r="R94" i="22" s="1"/>
  <c r="R99" i="22" s="1"/>
  <c r="R100" i="22" s="1"/>
  <c r="R108" i="22" s="1"/>
  <c r="R188" i="22" s="1"/>
  <c r="R103" i="22"/>
  <c r="R104" i="22" s="1"/>
  <c r="R94" i="23"/>
  <c r="R99" i="23" s="1"/>
  <c r="R100" i="23" s="1"/>
  <c r="R108" i="23" s="1"/>
  <c r="R188" i="23" s="1"/>
  <c r="R315" i="21"/>
  <c r="R324" i="21" s="1"/>
  <c r="H229" i="21"/>
  <c r="H315" i="21" s="1"/>
  <c r="H314" i="12"/>
  <c r="H228" i="12"/>
  <c r="Q167" i="23"/>
  <c r="R187" i="21"/>
  <c r="R187" i="22"/>
  <c r="R315" i="24"/>
  <c r="R324" i="24" s="1"/>
  <c r="H229" i="24"/>
  <c r="H315" i="24" s="1"/>
  <c r="R187" i="12"/>
  <c r="H228" i="23"/>
  <c r="H314" i="23"/>
  <c r="Q167" i="21"/>
  <c r="R315" i="23"/>
  <c r="R324" i="23" s="1"/>
  <c r="H229" i="23"/>
  <c r="H315" i="23" s="1"/>
  <c r="R94" i="21"/>
  <c r="R99" i="21" s="1"/>
  <c r="R100" i="21" s="1"/>
  <c r="R108" i="21" s="1"/>
  <c r="R188" i="21" s="1"/>
  <c r="R22" i="20"/>
  <c r="H323" i="22"/>
  <c r="H22" i="20" s="1"/>
  <c r="H314" i="24"/>
  <c r="H228" i="24"/>
  <c r="R34" i="20"/>
  <c r="H323" i="24"/>
  <c r="H34" i="20" s="1"/>
  <c r="H228" i="21"/>
  <c r="H314" i="21"/>
  <c r="R10" i="20"/>
  <c r="H323" i="21"/>
  <c r="H10" i="20" s="1"/>
  <c r="R16" i="20"/>
  <c r="H323" i="12"/>
  <c r="H16" i="20" s="1"/>
  <c r="R187" i="23"/>
  <c r="R188" i="12" l="1"/>
  <c r="R109" i="12"/>
  <c r="R35" i="20"/>
  <c r="H324" i="24"/>
  <c r="H35" i="20" s="1"/>
  <c r="F18" i="25" s="1"/>
  <c r="R29" i="20"/>
  <c r="H324" i="23"/>
  <c r="H29" i="20" s="1"/>
  <c r="F17" i="25" s="1"/>
  <c r="R109" i="23"/>
  <c r="R109" i="22"/>
  <c r="R109" i="21"/>
  <c r="R17" i="20"/>
  <c r="H324" i="12"/>
  <c r="H17" i="20" s="1"/>
  <c r="F15" i="25" s="1"/>
  <c r="R11" i="20"/>
  <c r="H324" i="21"/>
  <c r="H11" i="20" s="1"/>
  <c r="F14" i="25" s="1"/>
  <c r="R23" i="20"/>
  <c r="H324" i="22"/>
  <c r="H23" i="20" s="1"/>
  <c r="F16" i="25" s="1"/>
  <c r="R189" i="21" l="1"/>
  <c r="R116" i="21"/>
  <c r="R161" i="21"/>
  <c r="R162" i="21" s="1"/>
  <c r="H109" i="21"/>
  <c r="R161" i="22"/>
  <c r="R162" i="22" s="1"/>
  <c r="R189" i="22"/>
  <c r="R116" i="22"/>
  <c r="H109" i="22"/>
  <c r="R116" i="23"/>
  <c r="R189" i="23"/>
  <c r="R161" i="23"/>
  <c r="R162" i="23" s="1"/>
  <c r="H109" i="23"/>
  <c r="R161" i="12"/>
  <c r="R162" i="12" s="1"/>
  <c r="R189" i="12"/>
  <c r="R116" i="12"/>
  <c r="H109" i="12"/>
  <c r="H116" i="12" l="1"/>
  <c r="H189" i="12"/>
  <c r="H161" i="12"/>
  <c r="R164" i="12"/>
  <c r="R166" i="12" s="1"/>
  <c r="F166" i="12" s="1"/>
  <c r="F15" i="9" s="1"/>
  <c r="H162" i="12"/>
  <c r="H164" i="12" s="1"/>
  <c r="H161" i="23"/>
  <c r="H116" i="23"/>
  <c r="H189" i="23"/>
  <c r="R164" i="23"/>
  <c r="R166" i="23" s="1"/>
  <c r="F166" i="23" s="1"/>
  <c r="F17" i="9" s="1"/>
  <c r="H162" i="23"/>
  <c r="H164" i="23" s="1"/>
  <c r="H189" i="22"/>
  <c r="H161" i="22"/>
  <c r="H116" i="22"/>
  <c r="R164" i="22"/>
  <c r="R166" i="22" s="1"/>
  <c r="F166" i="22" s="1"/>
  <c r="F16" i="9" s="1"/>
  <c r="H162" i="22"/>
  <c r="H164" i="22" s="1"/>
  <c r="H189" i="21"/>
  <c r="H161" i="21"/>
  <c r="H116" i="21"/>
  <c r="R164" i="21"/>
  <c r="R166" i="21" s="1"/>
  <c r="F166" i="21" s="1"/>
  <c r="F14" i="9" s="1"/>
  <c r="H162" i="21"/>
  <c r="H164" i="21" s="1"/>
  <c r="F9" i="9" l="1"/>
  <c r="F2" i="9"/>
  <c r="F2" i="8"/>
  <c r="F2" i="7"/>
  <c r="F2" i="16"/>
  <c r="F2" i="12"/>
  <c r="F2" i="24"/>
  <c r="F2" i="22"/>
  <c r="F2" i="21"/>
  <c r="F2" i="23"/>
  <c r="F2" i="20"/>
</calcChain>
</file>

<file path=xl/sharedStrings.xml><?xml version="1.0" encoding="utf-8"?>
<sst xmlns="http://schemas.openxmlformats.org/spreadsheetml/2006/main" count="5229" uniqueCount="641">
  <si>
    <t>PR24PD17</t>
  </si>
  <si>
    <t>Date:</t>
  </si>
  <si>
    <t>PR24@ofwat.gov.uk</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</si>
  <si>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</si>
  <si>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</si>
  <si>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</si>
  <si>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</si>
  <si>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</si>
  <si>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</si>
  <si>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</si>
  <si>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</si>
  <si>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</si>
  <si>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</si>
  <si>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</si>
  <si>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</si>
  <si>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</si>
  <si>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</si>
  <si>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</si>
  <si>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</si>
  <si>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</si>
  <si>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</si>
  <si>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</si>
  <si>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</si>
  <si>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</si>
  <si>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</si>
  <si>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</si>
  <si>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</si>
  <si>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</si>
  <si>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</si>
  <si>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</si>
  <si>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</si>
  <si>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</si>
  <si>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</si>
  <si>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</si>
  <si>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</si>
  <si>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</si>
  <si>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</si>
  <si>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</si>
  <si>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</si>
  <si>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</si>
  <si>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</si>
  <si>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</si>
  <si>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</si>
  <si>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</si>
  <si>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</si>
  <si>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</si>
  <si>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</si>
  <si>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</si>
  <si>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</si>
  <si>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</si>
  <si>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chks</t>
  </si>
  <si>
    <t>Checks</t>
  </si>
  <si>
    <t>£</t>
  </si>
  <si>
    <t>Great Britain Pound</t>
  </si>
  <si>
    <t>IRE</t>
  </si>
  <si>
    <t xml:space="preserve">Infrastructure renewal expenditure </t>
  </si>
  <si>
    <t>incl</t>
  </si>
  <si>
    <t>Including</t>
  </si>
  <si>
    <t>m</t>
  </si>
  <si>
    <t>Million</t>
  </si>
  <si>
    <t>WACC</t>
  </si>
  <si>
    <t>Weighted average cost of capital</t>
  </si>
  <si>
    <t>END</t>
  </si>
  <si>
    <t>ASSUMPTIONS</t>
  </si>
  <si>
    <t>CALCULATIONS</t>
  </si>
  <si>
    <t>OUTPUTS</t>
  </si>
  <si>
    <t>Quality Control</t>
  </si>
  <si>
    <t>Model documentation sheet</t>
  </si>
  <si>
    <t>Flags, part period factors (PPFs) and dates</t>
  </si>
  <si>
    <t>Key outputs</t>
  </si>
  <si>
    <t>Explanation of different formatting types</t>
  </si>
  <si>
    <t>RPI and CPIH indexation</t>
  </si>
  <si>
    <t>Table of contents</t>
  </si>
  <si>
    <t>Calculation of true up - Water Resources</t>
  </si>
  <si>
    <t>Validation</t>
  </si>
  <si>
    <t>Values for dropdown list</t>
  </si>
  <si>
    <t>Calculation of true up - Water Network</t>
  </si>
  <si>
    <t>Inputs - row format</t>
  </si>
  <si>
    <t>Calculation of true up - Wastewater Network</t>
  </si>
  <si>
    <t>Calculation of true up - Bio Resources</t>
  </si>
  <si>
    <t>Calculation of true up - Dummy Control</t>
  </si>
  <si>
    <t>Company name</t>
  </si>
  <si>
    <t>Acronym</t>
  </si>
  <si>
    <t>&lt;Select company&gt;</t>
  </si>
  <si>
    <t>Anglian Water</t>
  </si>
  <si>
    <t>ANH</t>
  </si>
  <si>
    <t>Dŵr Cymru</t>
  </si>
  <si>
    <t>WSH</t>
  </si>
  <si>
    <t>Hafren Dyfrdwy</t>
  </si>
  <si>
    <t>HDD</t>
  </si>
  <si>
    <t>Northumbrian Water</t>
  </si>
  <si>
    <t>NES</t>
  </si>
  <si>
    <t>Severn Trent Water</t>
  </si>
  <si>
    <t>SVE</t>
  </si>
  <si>
    <t>Southern Water</t>
  </si>
  <si>
    <t>SRN</t>
  </si>
  <si>
    <t>South West Water</t>
  </si>
  <si>
    <t>SWB</t>
  </si>
  <si>
    <t>Thames Water</t>
  </si>
  <si>
    <t>TMS</t>
  </si>
  <si>
    <t>United Utilities</t>
  </si>
  <si>
    <t>NWT</t>
  </si>
  <si>
    <t>Wessex Water</t>
  </si>
  <si>
    <t>WSX</t>
  </si>
  <si>
    <t>Yorkshire Water</t>
  </si>
  <si>
    <t>YKY</t>
  </si>
  <si>
    <t>Affinity Water</t>
  </si>
  <si>
    <t>AFW</t>
  </si>
  <si>
    <t>Bristol Water</t>
  </si>
  <si>
    <t>BRL</t>
  </si>
  <si>
    <t>Portsmouth Water</t>
  </si>
  <si>
    <t>PRT</t>
  </si>
  <si>
    <t>SES Water</t>
  </si>
  <si>
    <t>SES</t>
  </si>
  <si>
    <t>South East Water</t>
  </si>
  <si>
    <t>SEW</t>
  </si>
  <si>
    <t>South Staffs Water</t>
  </si>
  <si>
    <t>SSC</t>
  </si>
  <si>
    <t>PR24PD17_IN</t>
  </si>
  <si>
    <t>Reference</t>
  </si>
  <si>
    <t>Item description</t>
  </si>
  <si>
    <t>Unit</t>
  </si>
  <si>
    <t>Model</t>
  </si>
  <si>
    <t>2017-18</t>
  </si>
  <si>
    <t>2018-19</t>
  </si>
  <si>
    <t>2019-20</t>
  </si>
  <si>
    <t>2020-21</t>
  </si>
  <si>
    <t>2021-22</t>
  </si>
  <si>
    <t>2022-23</t>
  </si>
  <si>
    <t>2023-24</t>
  </si>
  <si>
    <t>2024-25</t>
  </si>
  <si>
    <t>C_PR24FM01_BB3805AL_PR24</t>
  </si>
  <si>
    <t>Retail price index - for April</t>
  </si>
  <si>
    <t>nr</t>
  </si>
  <si>
    <t>Price Review 2024</t>
  </si>
  <si>
    <t>C_PR24FM01_BB3805MY_PR24</t>
  </si>
  <si>
    <t>Retail price index - for May</t>
  </si>
  <si>
    <t>C_PR24FM01_BB3805JN_PR24</t>
  </si>
  <si>
    <t>Retail price index - for June</t>
  </si>
  <si>
    <t>C_PR24FM01_BB3805JL_PR24</t>
  </si>
  <si>
    <t>Retail price index - for July</t>
  </si>
  <si>
    <t>C_PR24FM01_BB3805AT_PR24</t>
  </si>
  <si>
    <t>Retail price index - for August</t>
  </si>
  <si>
    <t>C_PR24FM01_BB3805SR_PR24</t>
  </si>
  <si>
    <t>Retail price index - for September</t>
  </si>
  <si>
    <t>C_PR24FM01_BB3805OR_PR24</t>
  </si>
  <si>
    <t>Retail price index - for October</t>
  </si>
  <si>
    <t>C_PR24FM01_BB3805NR_PR24</t>
  </si>
  <si>
    <t>Retail price index - for November</t>
  </si>
  <si>
    <t>C_PR24FM01_BB3805DR_PR24</t>
  </si>
  <si>
    <t>Retail price index - for December</t>
  </si>
  <si>
    <t>C_PR24FM01_BB3805JY_PR24</t>
  </si>
  <si>
    <t>Retail price index - for January</t>
  </si>
  <si>
    <t>C_PR24FM01_BB3805FY_PR24</t>
  </si>
  <si>
    <t>Retail price index - for February</t>
  </si>
  <si>
    <t>C_PR24FM01_BB3805MH_PR24</t>
  </si>
  <si>
    <t>Retail price index - for March</t>
  </si>
  <si>
    <t>C_PR24FM_BB3905AL_PR24</t>
  </si>
  <si>
    <t>Ofwat - Consumer price index (including housing costs) - Consumer Price Index (with housing) for April</t>
  </si>
  <si>
    <t>C_PR24FM_BB3905MY_PR24</t>
  </si>
  <si>
    <t>Ofwat - Consumer price index (including housing costs) - Consumer Price Index (with housing) for May</t>
  </si>
  <si>
    <t>C_PR24FM_BB3905JN_PR24</t>
  </si>
  <si>
    <t>Ofwat - Consumer price index (including housing costs) - Consumer Price Index (with housing) for June</t>
  </si>
  <si>
    <t>C_PR24FM_BB3905JL_PR24</t>
  </si>
  <si>
    <t>Ofwat - Consumer price index (including housing costs) - Consumer Price Index (with housing) for July</t>
  </si>
  <si>
    <t>C_PR24FM_BB3905AT_PR24</t>
  </si>
  <si>
    <t>Ofwat - Consumer price index (including housing costs) - Consumer Price Index (with housing) for August</t>
  </si>
  <si>
    <t>C_PR24FM_BB3905SR_PR24</t>
  </si>
  <si>
    <t>Ofwat - Consumer price index (including housing costs) - Consumer Price Index (with housing) for September</t>
  </si>
  <si>
    <t>C_PR24FM_BB3905OR_PR24</t>
  </si>
  <si>
    <t>Ofwat - Consumer price index (including housing costs) - Consumer Price Index (with housing) for October</t>
  </si>
  <si>
    <t>C_PR24FM_BB3905NR_PR24</t>
  </si>
  <si>
    <t>Ofwat - Consumer price index (including housing costs) - Consumer Price Index (with housing) for November</t>
  </si>
  <si>
    <t>C_PR24FM_BB3905DR_PR24</t>
  </si>
  <si>
    <t>Ofwat - Consumer price index (including housing costs) - Consumer Price Index (with housing) for December</t>
  </si>
  <si>
    <t>C_PR24FM_BB3905JY_PR24</t>
  </si>
  <si>
    <t>Ofwat - Consumer price index (including housing costs) - Consumer Price Index (with housing) for January</t>
  </si>
  <si>
    <t>C_PR24FM_BB3905FY_PR24</t>
  </si>
  <si>
    <t>Ofwat - Consumer price index (including housing costs) - Consumer Price Index (with housing) for February</t>
  </si>
  <si>
    <t>C_PR24FM_BB3905MH_PR24</t>
  </si>
  <si>
    <t>Ofwat - Consumer price index (including housing costs) - Consumer Price Index (with housing) for March</t>
  </si>
  <si>
    <t>Override Reason</t>
  </si>
  <si>
    <t>Override Data Source</t>
  </si>
  <si>
    <t>Override Description and Impact</t>
  </si>
  <si>
    <t>Data sourced from</t>
  </si>
  <si>
    <t>Description</t>
  </si>
  <si>
    <t>Constant</t>
  </si>
  <si>
    <t>PR19 Financial model, 'RCV balance summary' sheet cell K23</t>
  </si>
  <si>
    <t>RCV - CPI(H) + RPI wedge initial balance - nominal - WR</t>
  </si>
  <si>
    <t>PR19 Financial model, 'RCV balance summary' sheet cell K93</t>
  </si>
  <si>
    <t>RCV - CPI(H) + RPI wedge initial balance - nominal - WN</t>
  </si>
  <si>
    <t>PR19 Financial model, 'RCV balance summary' sheet cell K163</t>
  </si>
  <si>
    <t>RCV - CPI(H) + RPI wedge initial balance - nominal - WWN</t>
  </si>
  <si>
    <t>PR19 Financial model, 'RCV balance summary' sheet cell K233</t>
  </si>
  <si>
    <t>RCV - CPI(H) + RPI wedge initial balance - nominal - BR</t>
  </si>
  <si>
    <t>PR19 Financial model, 'RCV balance summary' sheet cell K303</t>
  </si>
  <si>
    <t>RCV - CPI(H) + RPI wedge initial balance - nominal - DMMY</t>
  </si>
  <si>
    <t>PR19 Financial model, 'F_OutputsMaster' sheet row 953, PR19FM2090POST</t>
  </si>
  <si>
    <t>Run-off rate - CPI(H) + RPI wedge - active - WR</t>
  </si>
  <si>
    <t>PR19 Financial model, 'F_OutputsMaster' sheet row 956, PR19FM2093POST</t>
  </si>
  <si>
    <t>Run-off rate - CPI(H) + RPI wedge - active - WN</t>
  </si>
  <si>
    <t>PR19 Financial model, 'F_OutputsMaster' sheet row 959, PR19FM2096POST</t>
  </si>
  <si>
    <t>Run-off rate - CPI(H) + RPI wedge - active - WWN</t>
  </si>
  <si>
    <t>PR19 Financial model, 'F_OutputsMaster' sheet row 962, PR19FM2099POST</t>
  </si>
  <si>
    <t>Run-off rate - CPI(H) + RPI wedge - active - BR</t>
  </si>
  <si>
    <t>PR19 Financial model, 'F_OutputsMaster' sheet row 966, PR19FM2103POST</t>
  </si>
  <si>
    <t>Run-off rate - CPI(H) + RPI wedge - active - DMMY</t>
  </si>
  <si>
    <t>PR19 Financial model, 'Water Resources' sheet row 980</t>
  </si>
  <si>
    <t>WACC on RCV - CPI(H) + RPI wedge bf and additions - WR</t>
  </si>
  <si>
    <t>PR19 Financial model, 'Water Network' sheet row 980</t>
  </si>
  <si>
    <t>WACC on RCV - CPI(H) + RPI wedge bf and additions - WN</t>
  </si>
  <si>
    <t>PR19 Financial model, 'Wastewater Network' sheet row 980</t>
  </si>
  <si>
    <t>WACC on RCV - CPI(H) + RPI wedge bf and additions - WWN</t>
  </si>
  <si>
    <t>PR19 Financial model, 'Bio Resources' sheet row 980</t>
  </si>
  <si>
    <t>WACC on RCV - CPI(H) + RPI wedge bf and additions - BR</t>
  </si>
  <si>
    <t>PR19 Financial model, 'Dummy Control' sheet row 980</t>
  </si>
  <si>
    <t>WACC on RCV - CPI(H) + RPI wedge bf and additions - DMMY</t>
  </si>
  <si>
    <t>PR19 Financial model, 'Water Resources' sheet row 860</t>
  </si>
  <si>
    <t>WACC real on RCV - CPI(H) bf and additions - WR</t>
  </si>
  <si>
    <t>PR19 Financial model, 'Water Network' sheet row 860</t>
  </si>
  <si>
    <t>WACC real on RCV - CPI(H) bf and additions - WN</t>
  </si>
  <si>
    <t>PR19 Financial model, 'Wastewater Network' sheet row 860</t>
  </si>
  <si>
    <t>WACC real on RCV - CPI(H) bf and additions - WWN</t>
  </si>
  <si>
    <t>PR19 Financial model, 'Bio Resources' sheet row 860</t>
  </si>
  <si>
    <t>WACC real on RCV - CPI(H) bf and additions - BR</t>
  </si>
  <si>
    <t>PR19 Financial model, 'Dummy Control' sheet row 860</t>
  </si>
  <si>
    <t>WACC real on RCV - CPI(H) bf and additions - DMMY</t>
  </si>
  <si>
    <t>PR24PD24_PR19BYRUN2</t>
  </si>
  <si>
    <t>Run on 02 Apr 2024 10:39</t>
  </si>
  <si>
    <t>Company Acronym</t>
  </si>
  <si>
    <t>Item Code</t>
  </si>
  <si>
    <t>Item Description</t>
  </si>
  <si>
    <t>Item Unit</t>
  </si>
  <si>
    <t>Item Table Suite</t>
  </si>
  <si>
    <t>PR19 application</t>
  </si>
  <si>
    <t>BYRun2: Blind Year FD</t>
  </si>
  <si>
    <t>C_APP27048_PR19PD016</t>
  </si>
  <si>
    <t>ODI end of period RCV adjustment ~ Water resources at 2017-18 FYA CPIH deflated price base - BY Adjustment</t>
  </si>
  <si>
    <t>£m</t>
  </si>
  <si>
    <t>Price Review 2019</t>
  </si>
  <si>
    <t/>
  </si>
  <si>
    <t>C_APP27049_PR19PD016</t>
  </si>
  <si>
    <t>ODI end of period RCV adjustment  ~ Water network plus at 2017-18 FYA CPIH deflated price base - BY Adjustment</t>
  </si>
  <si>
    <t>C_APP27050_PR19PD016</t>
  </si>
  <si>
    <t>ODI end of period RCV adjustment ~ Wastewater network plus - BY Adjustment at 2017-18 FYA CPIH deflated price base</t>
  </si>
  <si>
    <t>C_APP27051_PR19PD016</t>
  </si>
  <si>
    <t>ODI end of period RCV adjustment  ~ Thames Tideway at 2017-18 FYA CPIH deflated price base - BY Adjustment</t>
  </si>
  <si>
    <t>C_WS15027_PR19PD016</t>
  </si>
  <si>
    <t>Water: Totex menu RCV adjustment at 2017-18 FYA CPIH deflated price base - BY Adjustment</t>
  </si>
  <si>
    <t>C_WWS15022_PR19PD016</t>
  </si>
  <si>
    <t>Wastewater: Totex menu RCV adjustment - BY adjustment at 2017-18 FYA CPIH deflated price base</t>
  </si>
  <si>
    <t>C_WWS15022DMMY_PR19PD016</t>
  </si>
  <si>
    <t>Dummy ~ Totex menu RCV adjustment at 2017-18 FYA CPIH deflated price base - BY Adjustment</t>
  </si>
  <si>
    <t>C_A7011W_PR19PD016</t>
  </si>
  <si>
    <t>Water ~ NPV effect of 50% of proceeds from disposals of interest in land at 2017-18 FYA CPIH deflated price base - BY Adjustment</t>
  </si>
  <si>
    <t>C_A7011WW_PR19PD016</t>
  </si>
  <si>
    <t>Wastewater ~ NPV effect of 50% of proceeds from disposals of interest in land - BY Adjustment at 2017-18 FYA CPIH deflated price base</t>
  </si>
  <si>
    <t>C_A7011DMMY_PR19PD016</t>
  </si>
  <si>
    <t>Dummy: NPV effect of 100% of proceeds from disposals of interest in land at 2017-18 FYA CPIH deflated price base - BY Adjustment</t>
  </si>
  <si>
    <t>C402_PR19PD016</t>
  </si>
  <si>
    <t>2019-20 RPI-CPIH wedge adjustment at 2017-18 FYA CPIH prices - WR</t>
  </si>
  <si>
    <t>C403_PR19PD016</t>
  </si>
  <si>
    <t>2019-20 RPI-CPIH wedge adjustment at 2017-18 FYA CPIH prices - WN</t>
  </si>
  <si>
    <t>C412_PR19PD016</t>
  </si>
  <si>
    <t>2019-20 RPI-CPIH wedge adjustment at 2017-18 FYA CPIH prices - WWN</t>
  </si>
  <si>
    <t>C413_PR19PD016</t>
  </si>
  <si>
    <t>2019-20 RPI-CPIH wedge adjustment at 2017-18 FYA CPIH prices - BR</t>
  </si>
  <si>
    <t>C422_PR19PD016</t>
  </si>
  <si>
    <t>2019-20 RPI-CPIH wedge adjustment at 2017-18 FYA CPIH prices - Dummy</t>
  </si>
  <si>
    <t>C030_PR19PD016</t>
  </si>
  <si>
    <t>Water ~ Other adjustment to wholesale RCV - Difference at 2017-18 FYA CPIH deflated price base - BY Adjustment</t>
  </si>
  <si>
    <t>C040_PR19PD016</t>
  </si>
  <si>
    <t>Wastewater ~ Other adjustment to wholesale RCV - BY Adjustment at 2017-18 FYA CPIH deflated price base</t>
  </si>
  <si>
    <t>C050_PR19PD016</t>
  </si>
  <si>
    <t>Dummy other RCV adjustment at 2017-18 FYA CPIH deflated price base - BY Adjustment</t>
  </si>
  <si>
    <t>C_APP8022WR_PR19PD016</t>
  </si>
  <si>
    <t>Water resources IFRS16 RCV adjustment - BY Adjustment at 2017-18 FYA CPIH deflated price base</t>
  </si>
  <si>
    <t>C_APP8022WN_PR19PD016</t>
  </si>
  <si>
    <t>Water network plus IFRS16 RCV adjustment - BY Adjustment at 2017-18 FYA CPIH deflated price base</t>
  </si>
  <si>
    <t>C_APP8022WWN_PR19PD016</t>
  </si>
  <si>
    <t>Wastewater network plus IFRS16 RCV adjustment - BY Adjustment at 2017-18 FYA CPIH deflated price base</t>
  </si>
  <si>
    <t>C_APP8022BIO_PR19PD016</t>
  </si>
  <si>
    <t>Bioresources IFRS16 RCV adjustment - BY Adjustment at 2017-18 FYA CPIH deflated price base</t>
  </si>
  <si>
    <t>C_APP8022DMMY_PR19PD016</t>
  </si>
  <si>
    <t>Dummy IFRS16 RCV adjustment - BY adjustment at 2017-18 FYA CPIH deflated price base</t>
  </si>
  <si>
    <t>SWB = SWT + BWH</t>
  </si>
  <si>
    <t>SWT</t>
  </si>
  <si>
    <t>BWH</t>
  </si>
  <si>
    <t>Error chks</t>
  </si>
  <si>
    <t>Total</t>
  </si>
  <si>
    <t>TIME</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</si>
  <si>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</si>
  <si>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</si>
  <si>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</si>
  <si>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</si>
  <si>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</si>
  <si>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</si>
  <si>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</si>
  <si>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</si>
  <si>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</si>
  <si>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</si>
  <si>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</si>
  <si>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</si>
  <si>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</si>
  <si>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PR19 RPI and CPIH inflation assumptions</t>
  </si>
  <si>
    <t>RPI - final determination</t>
  </si>
  <si>
    <t>RPI: April - index - final determination</t>
  </si>
  <si>
    <t>index</t>
  </si>
  <si>
    <t>RPI: May - index - final determination</t>
  </si>
  <si>
    <t>RPI: June - index - final determination</t>
  </si>
  <si>
    <t>RPI: July - index - final determination</t>
  </si>
  <si>
    <t>RPI: August - index - final determination</t>
  </si>
  <si>
    <t>RPI: September - index - final determination</t>
  </si>
  <si>
    <t>RPI: October - index - final determination</t>
  </si>
  <si>
    <t>RPI: November - index - final determination</t>
  </si>
  <si>
    <t>RPI: December - index - final determination</t>
  </si>
  <si>
    <t>RPI: January - index - final determination</t>
  </si>
  <si>
    <t>RPI: February - index - final determination</t>
  </si>
  <si>
    <t>RPI: March - index - final determination</t>
  </si>
  <si>
    <t>CPI(H) - final determination</t>
  </si>
  <si>
    <t>CPI(H): April - index - final determination</t>
  </si>
  <si>
    <t>CPI(H): May - index - final determination</t>
  </si>
  <si>
    <t>CPI(H): June - index - final determination</t>
  </si>
  <si>
    <t>CPI(H): July - index - final determination</t>
  </si>
  <si>
    <t>CPI(H): August - index - final determination</t>
  </si>
  <si>
    <t>CPI(H): September - index - final determination</t>
  </si>
  <si>
    <t>CPI(H): October - index - final determination</t>
  </si>
  <si>
    <t>CPI(H): November - index - final determination</t>
  </si>
  <si>
    <t>CPI(H): December - index - final determination</t>
  </si>
  <si>
    <t>CPI(H): January - index - final determination</t>
  </si>
  <si>
    <t>CPI(H): February - index - final determination</t>
  </si>
  <si>
    <t>CPI(H): March - index - final determination</t>
  </si>
  <si>
    <t>RPI and CPIH outturn and PR24 assumptions</t>
  </si>
  <si>
    <t>RPI - outturn</t>
  </si>
  <si>
    <t>RPI: April - index - actual (including forecast)</t>
  </si>
  <si>
    <t>RPI: May - index - actual (including forecast)</t>
  </si>
  <si>
    <t>RPI: June - index - actual (including forecast)</t>
  </si>
  <si>
    <t>RPI: July - index - actual (including forecast)</t>
  </si>
  <si>
    <t>RPI: August - index - actual (including forecast)</t>
  </si>
  <si>
    <t>RPI: September - index - actual (including forecast)</t>
  </si>
  <si>
    <t>RPI: October - index - actual (including forecast)</t>
  </si>
  <si>
    <t>RPI: November - index - actual (including forecast)</t>
  </si>
  <si>
    <t>RPI: December - index - actual (including forecast)</t>
  </si>
  <si>
    <t>RPI: January - index - actual (including forecast)</t>
  </si>
  <si>
    <t>RPI: February - index - actual (including forecast)</t>
  </si>
  <si>
    <t>RPI: March - index - actual (including forecast)</t>
  </si>
  <si>
    <t>CPI(H) - outturn</t>
  </si>
  <si>
    <t>CPI(H): April - index - actual (including forecast)</t>
  </si>
  <si>
    <t>CPI(H): May - index - actual (including forecast)</t>
  </si>
  <si>
    <t>CPI(H): June - index - actual (including forecast)</t>
  </si>
  <si>
    <t>CPI(H): July - index - actual (including forecast)</t>
  </si>
  <si>
    <t>CPI(H): August - index - actual (including forecast)</t>
  </si>
  <si>
    <t>CPI(H): September - index - actual (including forecast)</t>
  </si>
  <si>
    <t>CPI(H): October - index - actual (including forecast)</t>
  </si>
  <si>
    <t>CPI(H): November - index - actual (including forecast)</t>
  </si>
  <si>
    <t>CPI(H): December - index - actual (including forecast)</t>
  </si>
  <si>
    <t>CPI(H): January - index - actual (including forecast)</t>
  </si>
  <si>
    <t>CPI(H): February - index - actual (including forecast)</t>
  </si>
  <si>
    <t>CPI(H): March - index - actual (including forecast)</t>
  </si>
  <si>
    <t>Financing cost index</t>
  </si>
  <si>
    <t>Company specific inputs</t>
  </si>
  <si>
    <t>Text</t>
  </si>
  <si>
    <t>Ofwat company acronym</t>
  </si>
  <si>
    <t>2020 RCV RPI inflated - initial balance - nominal</t>
  </si>
  <si>
    <t>2020 RCV RPI inflated - run-off rate</t>
  </si>
  <si>
    <t>%</t>
  </si>
  <si>
    <t>Real RPI based wholesale WACC</t>
  </si>
  <si>
    <t>Real CPIH based wholesale WACC</t>
  </si>
  <si>
    <t>2019-20 RPI-CPIH wedge RCV at 2017-18 FYA CPIH prices</t>
  </si>
  <si>
    <t>Model parameters</t>
  </si>
  <si>
    <t>Model Tolerance</t>
  </si>
  <si>
    <t>Model Check Tolerance Level</t>
  </si>
  <si>
    <t>tolerance</t>
  </si>
  <si>
    <t>Track Tolerance Level</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</si>
  <si>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</si>
  <si>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</si>
  <si>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</si>
  <si>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</si>
  <si>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</si>
  <si>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</si>
  <si>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</si>
  <si>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</si>
  <si>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</si>
  <si>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</si>
  <si>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</si>
  <si>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</si>
  <si>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</si>
  <si>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</si>
  <si>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</si>
  <si>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</si>
  <si>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</si>
  <si>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</si>
  <si>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</si>
  <si>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</si>
  <si>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</si>
  <si>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</si>
  <si>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</si>
  <si>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</si>
  <si>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</si>
  <si>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</si>
  <si>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</si>
  <si>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</si>
  <si>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</si>
  <si>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</si>
  <si>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</si>
  <si>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</si>
  <si>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</si>
  <si>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</si>
  <si>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</si>
  <si>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</si>
  <si>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</si>
  <si>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FINAL DETERMINATION ASSUMPTIONS</t>
  </si>
  <si>
    <t>RPI: Financial year average - index - final determination</t>
  </si>
  <si>
    <t>RPI: Fin year average - percentage increase - final determination</t>
  </si>
  <si>
    <t>RPI Growth from 2019-20 FYE to 2020-21 FYA - final determination</t>
  </si>
  <si>
    <t>CPI(H): Financial year average - index - final determination</t>
  </si>
  <si>
    <t>CPI(H): Fin year average - inflate from base year 2017-18 average - final determination</t>
  </si>
  <si>
    <t>CPI(H): Fin year average - percentage increase - final determination</t>
  </si>
  <si>
    <t>CPIH Growth from 2019-20 FYE to 2020-21 FYA - final determination</t>
  </si>
  <si>
    <t>Wedge between RPI and CPIH 2020-21 - final determination</t>
  </si>
  <si>
    <t>Indexation - final determination</t>
  </si>
  <si>
    <t>CPI(H) + RPI wedge 2020-21 percentage movement - final determination</t>
  </si>
  <si>
    <t>RPI: Fin year average - percentage increase - final determination active</t>
  </si>
  <si>
    <t>Forecast RPI/CPIH wedge - final determination</t>
  </si>
  <si>
    <t>OUTTURN INFLATION</t>
  </si>
  <si>
    <t>RPI: Financial year average - index - actual (including forecast)</t>
  </si>
  <si>
    <t>RPI: Fin year average - percentage increase - actual (including forecast)</t>
  </si>
  <si>
    <t>RPI Growth from 2019-20 FYE to 2020-21 FYA - actual (including forecast)</t>
  </si>
  <si>
    <t>CPI(H): Financial year average - index - actual (including forecast)</t>
  </si>
  <si>
    <t>CPI(H): Fin year average - inflate from base year 2017-18 average - actual (including forecast)</t>
  </si>
  <si>
    <t>CPI(H): Fin year average - percentage increase - actual (including forecast)</t>
  </si>
  <si>
    <t>CPIH Growth from 2019-20 FYE to 2020-21 FYA - actual (including forecast)</t>
  </si>
  <si>
    <t>Wedge between RPI and CPIH 2020-21 - actual (including forecast)</t>
  </si>
  <si>
    <t>CPI(H) + RPI wedge 2020-21 percentage movement - actual (including forecast)</t>
  </si>
  <si>
    <t>RPI: Fin year average - percentage increase - actual (including forecast) active</t>
  </si>
  <si>
    <t>Actual RPI/CPIH wedge - actual (including forecast)</t>
  </si>
  <si>
    <t>FORECAST POSITION AT PR19 FINAL DETERMINATION</t>
  </si>
  <si>
    <t>This section replicates the RCV calculations in the PR19 final determination financial model.</t>
  </si>
  <si>
    <t>Forecast inflation</t>
  </si>
  <si>
    <t>Forecast Indexation percentage</t>
  </si>
  <si>
    <t>Cumulative CPIH inflation</t>
  </si>
  <si>
    <t>Forecast RCV balance</t>
  </si>
  <si>
    <t>Forecast RCV indexation</t>
  </si>
  <si>
    <t>Forecast RCV run-off</t>
  </si>
  <si>
    <t>Forecast Nominal RCV balance BEG</t>
  </si>
  <si>
    <t>Plus:</t>
  </si>
  <si>
    <t>Less:</t>
  </si>
  <si>
    <t>Forecast Nominal RCV balance END</t>
  </si>
  <si>
    <t>Forecast RCV average balance</t>
  </si>
  <si>
    <t>Forecast return on RCV</t>
  </si>
  <si>
    <t>Forecast nominal return</t>
  </si>
  <si>
    <t>Forecast total revenue</t>
  </si>
  <si>
    <t>Total Forecast revenue to company</t>
  </si>
  <si>
    <t>What the company actually experienced</t>
  </si>
  <si>
    <t>This section calculates the revenue that the company actually receives.</t>
  </si>
  <si>
    <t>The CPIH + K mechanism in the licence is designed to compensate companies for varitions in actual and forecast CPIH.</t>
  </si>
  <si>
    <t>The model therefore assumes that forecast and actual CPIH are identical so that the impact of variations in the CPIH RPI wedge can be viewed.</t>
  </si>
  <si>
    <t>Actual nominal revenue</t>
  </si>
  <si>
    <t>WHAT THE COMPANY SHOULD HAVE EXPERIENCED</t>
  </si>
  <si>
    <t>This section calculates the revenue that the company should have been allowed, assuming that Ofwat had perfect foresight of the actual RPI CPIH wedge.</t>
  </si>
  <si>
    <t>RCV balance based on actual wedge</t>
  </si>
  <si>
    <t>Actual RCV indexation - nominal</t>
  </si>
  <si>
    <t>RCV run-off company should have received - nominal</t>
  </si>
  <si>
    <t>RCV - CPI(H) + RPI wedge initial balance adjusted for actual inflation - nominal - WR</t>
  </si>
  <si>
    <t>Actual Nominal RCV balance BEG</t>
  </si>
  <si>
    <t>Actual Nominal RCV balance END</t>
  </si>
  <si>
    <t>Actual average RCV balance</t>
  </si>
  <si>
    <t>RCV returns based on actual wedge</t>
  </si>
  <si>
    <t>Nominal return company should have received</t>
  </si>
  <si>
    <t>Actual Nominal RCV residual balance</t>
  </si>
  <si>
    <t>Revenue based on actual wedge</t>
  </si>
  <si>
    <t>Total nominal revenue company should have received</t>
  </si>
  <si>
    <t>DIFFERENCE</t>
  </si>
  <si>
    <t>This section compares the actual revenue the company received with the revenue Ofwat would have allowed if it had perfect foresight of the RPI CPIH wedge.</t>
  </si>
  <si>
    <t>Difference in nominal revenue</t>
  </si>
  <si>
    <t>TRUE UP</t>
  </si>
  <si>
    <t>This section works out the value of the true up to be applied.</t>
  </si>
  <si>
    <t>The CPIH + K mechanism in the licence is designed to adjust revenues for changes in CPIH from forecast.</t>
  </si>
  <si>
    <t>The true up mechanism therefore does not need to do this. Forecast CPIH, rather than actual CPIH should therefore be used in when applying the true up.</t>
  </si>
  <si>
    <t>True up Indexation percentage</t>
  </si>
  <si>
    <t>True up RCV indexation</t>
  </si>
  <si>
    <t>True up Nominal RCV run-off</t>
  </si>
  <si>
    <t>True up Nominal RCV balance BEG</t>
  </si>
  <si>
    <t>True up Nominal RCV balance END</t>
  </si>
  <si>
    <t>True up Nominal RCV average balance</t>
  </si>
  <si>
    <t>True up Nominal return</t>
  </si>
  <si>
    <t>Total True up Nominal revenue to company</t>
  </si>
  <si>
    <t>Value of True up nominal</t>
  </si>
  <si>
    <t>True-up correctly calculates revenue adjustment</t>
  </si>
  <si>
    <t>RCV expressed in real terms</t>
  </si>
  <si>
    <t>Forecast RCV balance END - real</t>
  </si>
  <si>
    <t>Actual RCV balance END - real</t>
  </si>
  <si>
    <t>Difference RCV balance END - real</t>
  </si>
  <si>
    <t>RCV adjustment at end of period - real - WR</t>
  </si>
  <si>
    <t>Revenue expressed in real terms and with time value of money adjustment applied</t>
  </si>
  <si>
    <t>Value of True up run-off - real</t>
  </si>
  <si>
    <t>Value of True up return - real</t>
  </si>
  <si>
    <t>Value of True up total - real</t>
  </si>
  <si>
    <t>Time value of money factors</t>
  </si>
  <si>
    <t xml:space="preserve">Time value of money factor </t>
  </si>
  <si>
    <t>Factor</t>
  </si>
  <si>
    <t>Revenue adjustment for run-off</t>
  </si>
  <si>
    <t>Revenue adjustment for RCV run-off - real - WR</t>
  </si>
  <si>
    <t>Revenue adjustment for return</t>
  </si>
  <si>
    <t>Revenue adjustment for return - real -WR</t>
  </si>
  <si>
    <t>Revenue adjustment for run-off and return</t>
  </si>
  <si>
    <t>Revenue adjustment - real - WR</t>
  </si>
  <si>
    <t>REVENUE ASSOCIATED WITH 2019-20 RPI-CPIH WEDGE ADJUSTMENT</t>
  </si>
  <si>
    <t>This section works out the value of the revenue associated with the 2019-20 RPI-CPIH wedge.</t>
  </si>
  <si>
    <t>The revenue associated with 2019-20 RPI-CPIH wegde therefore does not need to do this. Forecast CPIH, rather than actual CPIH should therefore be used.</t>
  </si>
  <si>
    <t>2019-20 wedge RCV indexation</t>
  </si>
  <si>
    <t>2019-20 wedge Nominal RCV run-off</t>
  </si>
  <si>
    <t>CPI(H): Inflate from 2027-18 FYA to 2019-20 FYE</t>
  </si>
  <si>
    <t>2019-20 RPI-CPIH wedge adjustment - nominal - WN</t>
  </si>
  <si>
    <t>2019-20 wedge Nominal RCV balance BEG</t>
  </si>
  <si>
    <t>[intentionally left blank]</t>
  </si>
  <si>
    <t>2019-20 wedge Nominal RCV balance END</t>
  </si>
  <si>
    <t>2019-20 wedge Nominal RCV average balance</t>
  </si>
  <si>
    <t>2019-20 wedge Nominal return</t>
  </si>
  <si>
    <t>Total 2019-20 wedge Nominal revenue to company</t>
  </si>
  <si>
    <t>2019-20 wedge RCV run-off - real</t>
  </si>
  <si>
    <t>2019-20 wedge return - real</t>
  </si>
  <si>
    <t>Total 2019-20 wedge revenue to company - real</t>
  </si>
  <si>
    <t>Revenue adjustment for 2019-20 wedge run-off - real - WR</t>
  </si>
  <si>
    <t>Revenue adjustment for 2019-20 wedge return - real -WR</t>
  </si>
  <si>
    <t>Revenue adjustment for 2019-20 wedge - real - WR</t>
  </si>
  <si>
    <t>TOTAL REVENUE ADJUSTMENT</t>
  </si>
  <si>
    <t>True up</t>
  </si>
  <si>
    <t>2019-20 wedge adjustment</t>
  </si>
  <si>
    <t>Revenue adjustment for RCV run-off total - real - WR</t>
  </si>
  <si>
    <t>Revenue adjustment for return total - real -WR</t>
  </si>
  <si>
    <t>Revenue adjustment total - real - WR</t>
  </si>
  <si>
    <t>RCV - CPI(H) + RPI wedge initial balance adjusted for actual inflation - nominal - WN</t>
  </si>
  <si>
    <t>RCV adjustment at end of period - real -WN</t>
  </si>
  <si>
    <t>Revenue adjustment for RCV run-off - real - WN</t>
  </si>
  <si>
    <t>Revenue adjustment for return - real - WN</t>
  </si>
  <si>
    <t>Revenue adjustment - real - WN</t>
  </si>
  <si>
    <t>2019-20 wedge Indexation percentage</t>
  </si>
  <si>
    <t>Revenue adjustment for 2019-20 wedge run-off - real - WN</t>
  </si>
  <si>
    <t>Revenue adjustment for 2019-20 wedge return - real - WN</t>
  </si>
  <si>
    <t>Revenue adjustment for 2019-20 wedge - real - WN</t>
  </si>
  <si>
    <t>Revenue adjustment for RCV run-off total - real - WN</t>
  </si>
  <si>
    <t>Revenue adjustment for return total - real - WN</t>
  </si>
  <si>
    <t>Revenue adjustment total - real - WN</t>
  </si>
  <si>
    <t>RCV adjustment at end of period - real - WWN</t>
  </si>
  <si>
    <t>Revenue adjustment for RCV run-off - real - WWN</t>
  </si>
  <si>
    <t>Revenue adjustment for return - real - WWN</t>
  </si>
  <si>
    <t>Revenue adjustment - real - WWN</t>
  </si>
  <si>
    <t>2019-20 RPI-CPIH wedge adjustment - nominal - WWN</t>
  </si>
  <si>
    <t>Revenue adjustment for 2019-20 wedge run-off - real - WWN</t>
  </si>
  <si>
    <t>Revenue adjustment for 2019-20 wedge return - real - WWN</t>
  </si>
  <si>
    <t>Revenue adjustment for 2019-20 wedge - real - WWN</t>
  </si>
  <si>
    <t>Revenue adjustment for RCV run-off total - real - WWN</t>
  </si>
  <si>
    <t>Revenue adjustment for return total - real - WWN</t>
  </si>
  <si>
    <t>Revenue adjustment total - real - WWN</t>
  </si>
  <si>
    <t>RCV - CPI(H) + RPI wedge initial balance adjusted for actual inflation - nominal - BR</t>
  </si>
  <si>
    <t>RCV adjustment at end of period - real - BR</t>
  </si>
  <si>
    <t>Revenue adjustment for RCV run-off - real - BR</t>
  </si>
  <si>
    <t>Revenue adjustment for return - real - BR</t>
  </si>
  <si>
    <t>Revenue adjustment - real - BR</t>
  </si>
  <si>
    <t>2019-20 RPI-CPIH wedge adjustment - nominal - BR</t>
  </si>
  <si>
    <t>Revenue adjustment for 2019-20 wedge run-off - real - BR</t>
  </si>
  <si>
    <t>Revenue adjustment for 2019-20 wedge return - real - BR</t>
  </si>
  <si>
    <t>Revenue adjustment for 2019-20 wedge - real - BR</t>
  </si>
  <si>
    <t>Revenue adjustment for RCV run-off total - real - BR</t>
  </si>
  <si>
    <t>Revenue adjustment for return total - real - BR</t>
  </si>
  <si>
    <t>Revenue adjustment total - real - BR</t>
  </si>
  <si>
    <t>RCV adjustment at end of period - real - DMMY</t>
  </si>
  <si>
    <t>Revenue adjustment for RCV run-off - real - DMMY</t>
  </si>
  <si>
    <t>Revenue adjustment for return - real - DMMY</t>
  </si>
  <si>
    <t>Revenue adjustment - real - DMMY</t>
  </si>
  <si>
    <t>2019-20 RPI-CPIH wedge adjustment - nominal - Dummy</t>
  </si>
  <si>
    <t>Revenue adjustment for 2019-20 wedge run-off - real - DMMY</t>
  </si>
  <si>
    <t>Revenue adjustment for 2019-20 wedge return - real - DMMY</t>
  </si>
  <si>
    <t>Revenue adjustment for 2019-20 wedge - real - DMMY</t>
  </si>
  <si>
    <t>Revenue adjustment for RCV run-off total - real - DMMY</t>
  </si>
  <si>
    <t>Revenue adjustment for return total - real - DMMY</t>
  </si>
  <si>
    <t>Revenue adjustment total - real - DMMY</t>
  </si>
  <si>
    <t>Water Resources</t>
  </si>
  <si>
    <t>Water Network</t>
  </si>
  <si>
    <t>Wastewater Network</t>
  </si>
  <si>
    <t>Bio Resources</t>
  </si>
  <si>
    <t>Dummy Control</t>
  </si>
  <si>
    <t>CHECK SUMMARY</t>
  </si>
  <si>
    <t>Total Checks</t>
  </si>
  <si>
    <t xml:space="preserve">check </t>
  </si>
  <si>
    <t>[do not delete this row]</t>
  </si>
  <si>
    <t>[range start]</t>
  </si>
  <si>
    <t>[range ends]</t>
  </si>
  <si>
    <t>[Fountain will populate this cell with the report name. Keep this placeholder here]</t>
  </si>
  <si>
    <t>[Fountain will put a date and timestamp here]</t>
  </si>
  <si>
    <t>PR24QA_PR24PD17_OUT1</t>
  </si>
  <si>
    <t>Date &amp; Time for Model - PR24PD17</t>
  </si>
  <si>
    <t>PR24QA_PR24PD17_OUT2</t>
  </si>
  <si>
    <t>Name of Model - PR24PD17</t>
  </si>
  <si>
    <t>PR24QA_PR24PD17_OUT3</t>
  </si>
  <si>
    <t>F_Inputs time stamp - PR24PD17</t>
  </si>
  <si>
    <t>PR24QA_PR24PD17_OUT4</t>
  </si>
  <si>
    <t>Model override switch for - PR24PD17</t>
  </si>
  <si>
    <t>C_PR24PD17_PD11_15WR_PR24</t>
  </si>
  <si>
    <t xml:space="preserve">PR19 RPI-CPIH wedge RCV adjustment in 2017-18 FYA (CPIH deflated) prices (WR) </t>
  </si>
  <si>
    <t>C_PR24PD17_PD11_15WN_PR24</t>
  </si>
  <si>
    <t xml:space="preserve">PR19 RPI-CPIH wedge RCV adjustment in 2017-18 FYA (CPIH deflated) prices (WN) </t>
  </si>
  <si>
    <t>C_PR24PD17_PD11_15WWN_PR24</t>
  </si>
  <si>
    <t xml:space="preserve">PR19 RPI-CPIH wedge RCV adjustment in 2017-18 FYA (CPIH deflated) prices (WWN) </t>
  </si>
  <si>
    <t>C_PR24PD17_PD11_15BIO_PR24</t>
  </si>
  <si>
    <t xml:space="preserve">PR19 RPI-CPIH wedge RCV adjustment in 2017-18 FYA (CPIH deflated) prices (BR) </t>
  </si>
  <si>
    <t>C_PR24PD17_PD11_15ADDN1_PR24</t>
  </si>
  <si>
    <t xml:space="preserve">PR19 RPI-CPIH wedge RCV adjustment in 2017-18 FYA (CPIH deflated) prices (ADDN1) </t>
  </si>
  <si>
    <t>C_PR24PD17_PD11_15ADDN2_PR24</t>
  </si>
  <si>
    <t xml:space="preserve">PR19 RPI-CPIH wedge RCV adjustment in 2017-18 FYA (CPIH deflated) prices (ADDN2) </t>
  </si>
  <si>
    <t>C_PR24PD17_PD12_30WR_PR24</t>
  </si>
  <si>
    <t xml:space="preserve">PR19 RPI-CPIH wedge revenue adjustment in 2017-18 FYA (CPIH deflated) prices (WR) </t>
  </si>
  <si>
    <t>C_PR24PD17_PD12_30WN_PR24</t>
  </si>
  <si>
    <t xml:space="preserve">PR19 RPI-CPIH wedge revenue adjustment in 2017-18 FYA (CPIH deflated) prices (WN) </t>
  </si>
  <si>
    <t>C_PR24PD17_PD12_30WWN_PR24</t>
  </si>
  <si>
    <t xml:space="preserve">PR19 RPI-CPIH wedge revenue adjustment in 2017-18 FYA (CPIH deflated) prices (WWN) </t>
  </si>
  <si>
    <t>C_PR24PD17_PD12_30BIO_PR24</t>
  </si>
  <si>
    <t xml:space="preserve">PR19 RPI-CPIH wedge revenue adjustment in 2017-18 FYA (CPIH deflated) prices (BR) </t>
  </si>
  <si>
    <t>C_PR24PD17_PD12_30ADDN1_PR24</t>
  </si>
  <si>
    <t xml:space="preserve">PR19 RPI-CPIH wedge revenue adjustment in 2017-18 FYA (CPIH deflated) prices (ADDN1) </t>
  </si>
  <si>
    <t>C_PR24PD17_PD12_30ADDN2_PR24</t>
  </si>
  <si>
    <t xml:space="preserve">PR19 RPI-CPIH wedge revenue adjustment in 2017-18 FYA (CPIH deflated) prices (ADDN2) </t>
  </si>
  <si>
    <t>Run on 13 Aug 2025 14:50</t>
  </si>
  <si>
    <t>PR24 RPI-CPIH wedge true up model</t>
  </si>
  <si>
    <t>Model code</t>
  </si>
  <si>
    <t>Version number:</t>
  </si>
  <si>
    <t>File name:</t>
  </si>
  <si>
    <t>For enquiries please contact:</t>
  </si>
  <si>
    <t>Sheet(s) in current model</t>
  </si>
  <si>
    <t>Description of change(s) made</t>
  </si>
  <si>
    <t>Model link(s)</t>
  </si>
  <si>
    <t xml:space="preserve">Below are details of changes to the model from the previously published version (November 2024) for the final determination. </t>
  </si>
  <si>
    <t xml:space="preserve">The changes address issues that have been identified when reconciling RCV balances to the RCV indexation annual update. Further details of these can be found in the blind year overview document.  </t>
  </si>
  <si>
    <t>For clarity these lines have been highlighted in yellow.</t>
  </si>
  <si>
    <t>Calculations have been amended to use actual inflation to calculate differences on what the company should have received.</t>
  </si>
  <si>
    <t>Calcs-WR, Calcs-WN, Calcs-WWN, Calcs-BR, Calcs-DMMY</t>
  </si>
  <si>
    <t xml:space="preserve">In "WHAT THE COMPANY SHOULD HAVE EXPERIENCED":
- "Actual RCV indexation" in row 70 is adjusted to use actual inflation "RPI: Fin year average - percentage increase - actual (including forecast) active".
- the opening RCV "RCV - CPI(H) + RPI wedge initial balance adjusted for actual inflation - nominal" in row 83 is adjusted to take account of actual wedge as calculated in the new calculation block in rows 77 - 81.
</t>
  </si>
  <si>
    <t>In "TRUE UP": 
- added "CPI(H): Fin year average - inflate from base year 2017-18 average - actual (including forecast)" in rows 173 and 191 for actual inflation with rows 175 and 195 - 197 using this line.
- the formulae in rows 192 - 194 have been amended to correctly look at row 190.</t>
  </si>
  <si>
    <t>In "REVENUE ASSOCIATED WITH 2019-20 RPI-CPIH WEDGE ADJUSTMENT":
- Correction to the formula in row 261 to refer to opening nominal RCV balance in row 255.</t>
  </si>
  <si>
    <t>In "TOTAL REVENUE ADJUSTMENT", "Revenue adjustment total - real" row 324 is adjusted to only include 2019-20 revenue for the return on RCV not the return + plus RCV run off. As the PR19 RPI wedge adjustment hasn’t been run off yet this would result in a double count of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</si>
</sst>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_(* #,##0.0000_);_(* \(#,##0.0000\);_(* &quot;-&quot;??_);_(@_)"/>
    <numFmt numFmtId="172" formatCode="#,##0.0_);\(#,##0.0\);&quot;-  &quot;;&quot; &quot;@"/>
    <numFmt numFmtId="173" formatCode="#,##0.0_);\(#,##0.0\);&quot;-  &quot;;&quot; &quot;@&quot; &quot;"/>
    <numFmt numFmtId="174" formatCode="_-* #,##0.000_-;\-* #,##0.000_-;_-* &quot;-&quot;??_-;_-@_-"/>
    <numFmt numFmtId="175" formatCode="_-* #,##0.0000_-;\-* #,##0.0000_-;_-* &quot;-&quot;??_-;_-@_-"/>
    <numFmt numFmtId="176" formatCode="0.00000"/>
    <numFmt numFmtId="177" formatCode="0.0%"/>
    <numFmt numFmtId="178" formatCode="_(* #,##0.000_);_(* \(#,##0.000\);_(* &quot;-&quot;??_);_(@_)"/>
    <numFmt numFmtId="179" formatCode="#,##0.00_);\(#,##0.00\);&quot;-  &quot;;&quot; &quot;@&quot; &quot;"/>
    <numFmt numFmtId="180" formatCode="0.0000"/>
    <numFmt numFmtId="181" formatCode="0.00%_);\-0.00%_);&quot;-  &quot;;&quot; &quot;@&quot; &quot;"/>
    <numFmt numFmtId="182" formatCode="0.000"/>
    <numFmt numFmtId="183" formatCode="_-* #,##0.000_-;\-* #,##0.000_-;_-* &quot;-&quot;???_-;_-@_-"/>
    <numFmt numFmtId="184" formatCode="#,##0.000_ ;\-#,##0.000\ "/>
    <numFmt numFmtId="185" formatCode="_-* #,##0_-;\-* #,##0_-;_-* &quot;-&quot;??_-;_-@_-"/>
    <numFmt numFmtId="186" formatCode="#,##0.000"/>
    <numFmt numFmtId="187" formatCode="#,##0.0"/>
    <numFmt numFmtId="188" formatCode="0.000%"/>
    <numFmt numFmtId="189" formatCode="###0_);\(###0\);&quot;-  &quot;;&quot; &quot;@&quot; &quot;"/>
    <numFmt numFmtId="190" formatCode="mmmm\ yyyy;@"/>
  </numFmts>
  <fonts count="77" x14ac:knownFonts="1">
    <font>
      <sz val="10"/>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u/>
      <sz val="10"/>
      <color theme="10"/>
      <name val="Arial"/>
      <family val="2"/>
    </font>
    <font>
      <b/>
      <u/>
      <sz val="10"/>
      <name val="Arial"/>
      <family val="2"/>
    </font>
    <font>
      <sz val="10"/>
      <color rgb="FF0000FF"/>
      <name val="Arial"/>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b/>
      <sz val="10"/>
      <color rgb="FF0000FF"/>
      <name val="Arial"/>
      <family val="2"/>
    </font>
    <font>
      <u/>
      <sz val="10"/>
      <color rgb="FF0000FF"/>
      <name val="Arial"/>
      <family val="2"/>
    </font>
    <font>
      <i/>
      <sz val="10"/>
      <color rgb="FF0000FF"/>
      <name val="Arial"/>
      <family val="2"/>
    </font>
    <font>
      <i/>
      <sz val="10"/>
      <name val="Arial"/>
      <family val="2"/>
    </font>
    <font>
      <sz val="10"/>
      <color theme="0"/>
      <name val="Franklin Gothic Demi"/>
      <family val="2"/>
    </font>
    <font>
      <b/>
      <sz val="10"/>
      <color rgb="FFFF0000"/>
      <name val="Arial"/>
      <family val="2"/>
    </font>
    <font>
      <u/>
      <sz val="10"/>
      <color rgb="FFFF0000"/>
      <name val="Arial"/>
      <family val="2"/>
    </font>
    <font>
      <i/>
      <sz val="10"/>
      <color rgb="FFFF0000"/>
      <name val="Arial"/>
      <family val="2"/>
    </font>
    <font>
      <i/>
      <u/>
      <sz val="10"/>
      <name val="Arial"/>
      <family val="2"/>
    </font>
    <font>
      <sz val="8"/>
      <name val="Arial"/>
      <family val="2"/>
    </font>
    <font>
      <b/>
      <u/>
      <sz val="11"/>
      <name val="Calibri"/>
      <family val="2"/>
    </font>
    <font>
      <b/>
      <sz val="11"/>
      <name val="Calibri"/>
      <family val="2"/>
    </font>
    <font>
      <sz val="11"/>
      <color indexed="8"/>
      <name val="Calibri"/>
      <family val="2"/>
      <scheme val="minor"/>
    </font>
    <font>
      <sz val="11"/>
      <name val="Calibri"/>
      <family val="2"/>
      <scheme val="minor"/>
    </font>
    <font>
      <sz val="11"/>
      <color indexed="8"/>
      <name val="Arial"/>
      <family val="2"/>
    </font>
    <font>
      <sz val="10"/>
      <color rgb="FF0078C9"/>
      <name val="Arial"/>
      <family val="2"/>
    </font>
    <font>
      <b/>
      <sz val="11"/>
      <color theme="0"/>
      <name val="Arial"/>
      <family val="2"/>
    </font>
    <font>
      <sz val="11"/>
      <color theme="1"/>
      <name val="Calibri"/>
      <family val="2"/>
    </font>
    <font>
      <sz val="10"/>
      <color indexed="8"/>
      <name val="Arial"/>
      <family val="2"/>
    </font>
    <font>
      <b/>
      <sz val="11"/>
      <name val="Calibri"/>
      <family val="2"/>
    </font>
    <font>
      <b/>
      <u/>
      <sz val="11"/>
      <name val="Calibri"/>
      <family val="2"/>
    </font>
    <font>
      <sz val="8"/>
      <color theme="1"/>
      <name val="Tahoma"/>
      <family val="2"/>
    </font>
    <font>
      <sz val="24"/>
      <color theme="0"/>
      <name val="Calibri"/>
      <family val="2"/>
    </font>
    <font>
      <sz val="10"/>
      <name val="Calibri"/>
      <family val="2"/>
    </font>
    <font>
      <sz val="10"/>
      <name val="Calibri"/>
      <family val="2"/>
      <scheme val="minor"/>
    </font>
    <font>
      <sz val="18"/>
      <name val="Calibri"/>
      <family val="2"/>
    </font>
    <font>
      <b/>
      <sz val="18"/>
      <name val="Calibri"/>
      <family val="2"/>
    </font>
    <font>
      <sz val="18"/>
      <name val="Calibri"/>
      <family val="2"/>
      <scheme val="minor"/>
    </font>
    <font>
      <u/>
      <sz val="11"/>
      <color theme="10"/>
      <name val="Arial"/>
      <family val="2"/>
    </font>
    <font>
      <u/>
      <sz val="11"/>
      <color theme="10"/>
      <name val="Calibri"/>
      <family val="2"/>
    </font>
    <font>
      <sz val="10"/>
      <color theme="1"/>
      <name val="Calibri"/>
      <family val="2"/>
      <scheme val="minor"/>
    </font>
    <font>
      <sz val="11"/>
      <color rgb="FF242424"/>
      <name val="Aptos Narrow"/>
      <family val="2"/>
    </font>
    <font>
      <sz val="11"/>
      <color theme="1"/>
      <name val="Calibri"/>
      <family val="2"/>
      <scheme val="minor"/>
    </font>
    <font>
      <sz val="10"/>
      <color theme="0"/>
      <name val="Calibri"/>
      <family val="2"/>
    </font>
    <font>
      <sz val="10"/>
      <color theme="1"/>
      <name val="Calibri"/>
      <family val="2"/>
    </font>
    <font>
      <sz val="10"/>
      <color rgb="FF003595"/>
      <name val="Calibri"/>
      <family val="2"/>
    </font>
    <font>
      <sz val="10"/>
      <color rgb="FF0000FF"/>
      <name val="Calibri"/>
      <family val="2"/>
    </font>
    <font>
      <b/>
      <sz val="10"/>
      <name val="Calibri"/>
      <family val="2"/>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E0DCD8"/>
        <bgColor indexed="64"/>
      </patternFill>
    </fill>
    <fill>
      <patternFill patternType="solid">
        <fgColor theme="6"/>
        <bgColor indexed="64"/>
      </patternFill>
    </fill>
    <fill>
      <patternFill patternType="solid">
        <fgColor rgb="FF003479"/>
        <bgColor indexed="64"/>
      </patternFill>
    </fill>
    <fill>
      <patternFill patternType="solid">
        <fgColor theme="0"/>
        <bgColor indexed="64"/>
      </patternFill>
    </fill>
    <fill>
      <patternFill patternType="solid">
        <fgColor rgb="FFD740A2"/>
        <bgColor indexed="64"/>
      </patternFill>
    </fill>
    <fill>
      <patternFill patternType="solid">
        <fgColor theme="8" tint="0.39997558519241921"/>
        <bgColor indexed="64"/>
      </patternFill>
    </fill>
    <fill>
      <patternFill patternType="solid">
        <fgColor rgb="FFBFDDF1"/>
        <bgColor indexed="64"/>
      </patternFill>
    </fill>
    <fill>
      <patternFill patternType="solid">
        <fgColor rgb="FFFFFF00"/>
      </patternFill>
    </fill>
    <fill>
      <patternFill patternType="solid">
        <fgColor rgb="FFFFFFE0"/>
      </patternFill>
    </fill>
    <fill>
      <patternFill patternType="solid">
        <fgColor theme="5"/>
        <bgColor indexed="64"/>
      </patternFill>
    </fill>
    <fill>
      <patternFill patternType="solid">
        <fgColor rgb="FFF0EEEC"/>
        <bgColor indexed="64"/>
      </patternFill>
    </fill>
    <fill>
      <patternFill patternType="solid">
        <fgColor theme="8" tint="0.79998168889431442"/>
        <bgColor indexed="64"/>
      </patternFill>
    </fill>
    <fill>
      <patternFill patternType="solid">
        <fgColor rgb="FFFFFFE0"/>
        <bgColor indexed="64"/>
      </patternFill>
    </fill>
    <fill>
      <patternFill patternType="solid">
        <fgColor theme="9"/>
        <bgColor indexed="64"/>
      </patternFill>
    </fill>
    <fill>
      <patternFill patternType="solid">
        <fgColor rgb="FFE2EFDA"/>
        <bgColor indexed="64"/>
      </patternFill>
    </fill>
    <fill>
      <patternFill patternType="solid">
        <fgColor rgb="FFFFFF00"/>
        <bgColor indexed="64"/>
      </patternFill>
    </fill>
    <fill>
      <patternFill patternType="solid">
        <fgColor rgb="FF003595"/>
        <bgColor indexed="64"/>
      </patternFill>
    </fill>
    <fill>
      <patternFill patternType="solid">
        <fgColor theme="3" tint="0.89999084444715716"/>
        <bgColor indexed="64"/>
      </patternFill>
    </fill>
    <fill>
      <patternFill patternType="solid">
        <fgColor theme="0" tint="-0.149998474074526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808080"/>
      </top>
      <bottom style="thin">
        <color rgb="FF808080"/>
      </bottom>
      <diagonal/>
    </border>
    <border>
      <left style="thin">
        <color rgb="FF857362"/>
      </left>
      <right style="thin">
        <color rgb="FF857362"/>
      </right>
      <top style="thin">
        <color rgb="FF857362"/>
      </top>
      <bottom style="thin">
        <color rgb="FF857362"/>
      </bottom>
      <diagonal/>
    </border>
    <border>
      <left style="thin">
        <color auto="1"/>
      </left>
      <right/>
      <top/>
      <bottom/>
      <diagonal/>
    </border>
    <border>
      <left style="thin">
        <color auto="1"/>
      </left>
      <right style="thin">
        <color auto="1"/>
      </right>
      <top/>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style="thin">
        <color rgb="FF003595"/>
      </left>
      <right style="thin">
        <color rgb="FF003595"/>
      </right>
      <top/>
      <bottom/>
      <diagonal/>
    </border>
  </borders>
  <cellStyleXfs count="87">
    <xf numFmtId="0" fontId="0" fillId="0" borderId="0"/>
    <xf numFmtId="43" fontId="4" fillId="0" borderId="0" applyFont="0" applyFill="0" applyBorder="0" applyAlignment="0" applyProtection="0"/>
    <xf numFmtId="10" fontId="4"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6" fillId="46" borderId="0" applyNumberFormat="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165" fontId="4" fillId="43" borderId="0" applyNumberFormat="0" applyFont="0" applyBorder="0" applyAlignment="0" applyProtection="0"/>
    <xf numFmtId="0" fontId="4" fillId="44" borderId="0" applyNumberFormat="0" applyFont="0" applyBorder="0" applyAlignment="0" applyProtection="0"/>
    <xf numFmtId="166" fontId="27" fillId="0" borderId="0" applyNumberFormat="0" applyProtection="0">
      <alignment vertical="top"/>
    </xf>
    <xf numFmtId="166" fontId="28" fillId="0" borderId="0" applyNumberFormat="0" applyProtection="0">
      <alignment vertical="top"/>
    </xf>
    <xf numFmtId="166" fontId="21" fillId="45" borderId="0" applyNumberFormat="0" applyProtection="0">
      <alignment vertical="top"/>
    </xf>
    <xf numFmtId="9" fontId="4" fillId="0" borderId="0" applyFont="0" applyFill="0" applyBorder="0" applyAlignment="0" applyProtection="0"/>
    <xf numFmtId="0" fontId="32" fillId="0" borderId="0" applyNumberFormat="0" applyFill="0" applyBorder="0" applyProtection="0">
      <alignment vertical="top"/>
    </xf>
    <xf numFmtId="167" fontId="21" fillId="0" borderId="0" applyFont="0" applyFill="0" applyBorder="0" applyProtection="0">
      <alignment vertical="top"/>
    </xf>
    <xf numFmtId="168" fontId="21" fillId="0" borderId="0" applyFont="0" applyFill="0" applyBorder="0" applyProtection="0">
      <alignment vertical="top"/>
    </xf>
    <xf numFmtId="169" fontId="21" fillId="0" borderId="0" applyFont="0" applyFill="0" applyBorder="0" applyProtection="0">
      <alignment vertical="top"/>
    </xf>
    <xf numFmtId="0" fontId="22" fillId="0" borderId="0"/>
    <xf numFmtId="0" fontId="23" fillId="0" borderId="0"/>
    <xf numFmtId="0" fontId="24" fillId="0" borderId="0"/>
    <xf numFmtId="168" fontId="25" fillId="0" borderId="0" applyNumberFormat="0" applyFill="0" applyBorder="0" applyProtection="0">
      <alignment vertical="top"/>
    </xf>
    <xf numFmtId="0" fontId="26" fillId="0" borderId="0" applyNumberFormat="0" applyFill="0" applyBorder="0" applyProtection="0">
      <alignment vertical="top"/>
    </xf>
    <xf numFmtId="0" fontId="21" fillId="0" borderId="0" applyNumberFormat="0" applyFill="0" applyBorder="0" applyProtection="0">
      <alignment horizontal="right" vertical="top"/>
    </xf>
    <xf numFmtId="0" fontId="29" fillId="0" borderId="0" applyNumberFormat="0" applyFill="0" applyBorder="0" applyAlignment="0" applyProtection="0"/>
    <xf numFmtId="0" fontId="43" fillId="65" borderId="0" applyNumberFormat="0" applyBorder="0" applyAlignment="0" applyProtection="0"/>
    <xf numFmtId="0" fontId="43" fillId="63" borderId="0" applyNumberFormat="0" applyAlignment="0" applyProtection="0"/>
    <xf numFmtId="0" fontId="29" fillId="0" borderId="0" applyNumberFormat="0" applyFill="0" applyBorder="0" applyAlignment="0" applyProtection="0"/>
    <xf numFmtId="0" fontId="3" fillId="0" borderId="0"/>
    <xf numFmtId="0" fontId="3" fillId="0" borderId="0"/>
    <xf numFmtId="0" fontId="51" fillId="0" borderId="0"/>
    <xf numFmtId="0" fontId="3" fillId="0" borderId="0"/>
    <xf numFmtId="0" fontId="2" fillId="0" borderId="0"/>
    <xf numFmtId="164" fontId="4" fillId="0" borderId="0" applyFont="0" applyFill="0" applyBorder="0" applyProtection="0">
      <alignment vertical="top"/>
    </xf>
    <xf numFmtId="0" fontId="56" fillId="0" borderId="0"/>
    <xf numFmtId="0" fontId="51" fillId="0" borderId="0"/>
    <xf numFmtId="164" fontId="60" fillId="0" borderId="0" applyFont="0" applyFill="0" applyBorder="0" applyProtection="0">
      <alignment vertical="top"/>
    </xf>
    <xf numFmtId="164" fontId="62" fillId="0" borderId="0" applyFill="0" applyBorder="0" applyProtection="0">
      <alignment vertical="top"/>
    </xf>
    <xf numFmtId="189" fontId="62" fillId="0" borderId="0" applyFont="0" applyFill="0" applyBorder="0" applyProtection="0">
      <alignment vertical="top"/>
    </xf>
    <xf numFmtId="0" fontId="67" fillId="0" borderId="0" applyNumberFormat="0" applyFill="0" applyBorder="0" applyAlignment="0" applyProtection="0"/>
    <xf numFmtId="0" fontId="1" fillId="0" borderId="0"/>
    <xf numFmtId="0" fontId="71" fillId="0" borderId="0"/>
  </cellStyleXfs>
  <cellXfs count="401">
    <xf numFmtId="0" fontId="0" fillId="0" borderId="0" xfId="0"/>
    <xf numFmtId="0" fontId="0" fillId="44" borderId="0" xfId="0" applyFill="1"/>
    <xf numFmtId="0" fontId="28" fillId="0" borderId="0" xfId="0" applyFont="1" applyAlignment="1">
      <alignment vertical="top"/>
    </xf>
    <xf numFmtId="0" fontId="21" fillId="45" borderId="0" xfId="0" applyFont="1" applyFill="1" applyAlignment="1">
      <alignment vertical="top"/>
    </xf>
    <xf numFmtId="0" fontId="27" fillId="0" borderId="0" xfId="55" applyNumberFormat="1">
      <alignment vertical="top"/>
    </xf>
    <xf numFmtId="0" fontId="25" fillId="0" borderId="0" xfId="0" applyFont="1" applyAlignment="1">
      <alignment vertical="top"/>
    </xf>
    <xf numFmtId="0" fontId="21" fillId="0" borderId="0" xfId="0" applyFont="1" applyAlignment="1">
      <alignment horizontal="right" vertical="top"/>
    </xf>
    <xf numFmtId="0" fontId="21" fillId="0" borderId="0" xfId="0" applyFont="1" applyAlignment="1">
      <alignment vertical="top"/>
    </xf>
    <xf numFmtId="0" fontId="21" fillId="43" borderId="0" xfId="0" applyFont="1" applyFill="1" applyAlignment="1">
      <alignment vertical="top"/>
    </xf>
    <xf numFmtId="0" fontId="26" fillId="0" borderId="0" xfId="0" applyFont="1" applyAlignment="1">
      <alignment vertical="top"/>
    </xf>
    <xf numFmtId="0" fontId="19" fillId="44" borderId="0" xfId="0" applyFont="1" applyFill="1"/>
    <xf numFmtId="0" fontId="4" fillId="0" borderId="0" xfId="0" applyFont="1"/>
    <xf numFmtId="0" fontId="21" fillId="48" borderId="0" xfId="0" applyFont="1" applyFill="1" applyAlignment="1">
      <alignment vertical="top"/>
    </xf>
    <xf numFmtId="0" fontId="21" fillId="48" borderId="0" xfId="0" applyFont="1" applyFill="1" applyAlignment="1">
      <alignment horizontal="right" vertical="top"/>
    </xf>
    <xf numFmtId="0" fontId="26" fillId="48" borderId="0" xfId="0" applyFont="1" applyFill="1" applyAlignment="1">
      <alignment vertical="top"/>
    </xf>
    <xf numFmtId="0" fontId="25" fillId="48" borderId="0" xfId="0" applyFont="1" applyFill="1" applyAlignment="1">
      <alignment vertical="top"/>
    </xf>
    <xf numFmtId="168" fontId="21" fillId="50" borderId="0" xfId="61" applyFont="1" applyFill="1">
      <alignment vertical="top"/>
    </xf>
    <xf numFmtId="168" fontId="21" fillId="0" borderId="0" xfId="61" applyFont="1">
      <alignment vertical="top"/>
    </xf>
    <xf numFmtId="167" fontId="21" fillId="0" borderId="0" xfId="60" applyFont="1" applyFill="1">
      <alignment vertical="top"/>
    </xf>
    <xf numFmtId="170" fontId="21" fillId="50" borderId="0" xfId="0" applyNumberFormat="1" applyFont="1" applyFill="1" applyAlignment="1">
      <alignment vertical="top"/>
    </xf>
    <xf numFmtId="170" fontId="0" fillId="0" borderId="0" xfId="0" applyNumberFormat="1" applyAlignment="1">
      <alignment vertical="top"/>
    </xf>
    <xf numFmtId="170" fontId="21" fillId="0" borderId="0" xfId="0" applyNumberFormat="1" applyFont="1" applyAlignment="1">
      <alignment vertical="top"/>
    </xf>
    <xf numFmtId="170" fontId="21" fillId="0" borderId="0" xfId="0" applyNumberFormat="1" applyFont="1" applyAlignment="1">
      <alignment horizontal="right" vertical="top"/>
    </xf>
    <xf numFmtId="170" fontId="26" fillId="0" borderId="0" xfId="0" applyNumberFormat="1" applyFont="1" applyAlignment="1">
      <alignment vertical="top"/>
    </xf>
    <xf numFmtId="170" fontId="25" fillId="0" borderId="0" xfId="0" applyNumberFormat="1" applyFont="1" applyAlignment="1">
      <alignment vertical="top"/>
    </xf>
    <xf numFmtId="167" fontId="21" fillId="0" borderId="0" xfId="60" applyFont="1">
      <alignment vertical="top"/>
    </xf>
    <xf numFmtId="168" fontId="21" fillId="0" borderId="0" xfId="61" applyFont="1" applyBorder="1">
      <alignment vertical="top"/>
    </xf>
    <xf numFmtId="0" fontId="30" fillId="0" borderId="0" xfId="0" applyFont="1" applyAlignment="1">
      <alignment vertical="top"/>
    </xf>
    <xf numFmtId="168" fontId="25" fillId="0" borderId="0" xfId="61" applyFont="1" applyBorder="1">
      <alignment vertical="top"/>
    </xf>
    <xf numFmtId="164" fontId="21" fillId="49" borderId="0" xfId="0" applyNumberFormat="1" applyFont="1" applyFill="1" applyAlignment="1">
      <alignment vertical="top"/>
    </xf>
    <xf numFmtId="0" fontId="31" fillId="0" borderId="0" xfId="0" applyFont="1" applyAlignment="1">
      <alignment vertical="top"/>
    </xf>
    <xf numFmtId="168" fontId="21" fillId="0" borderId="0" xfId="61" applyFont="1" applyFill="1">
      <alignment vertical="top"/>
    </xf>
    <xf numFmtId="167" fontId="27" fillId="0" borderId="0" xfId="60" applyFont="1" applyFill="1">
      <alignment vertical="top"/>
    </xf>
    <xf numFmtId="164" fontId="21" fillId="49" borderId="0" xfId="0" applyNumberFormat="1" applyFont="1" applyFill="1" applyAlignment="1">
      <alignment horizontal="right" vertical="top"/>
    </xf>
    <xf numFmtId="0" fontId="17" fillId="0" borderId="0" xfId="0" applyFont="1" applyAlignment="1">
      <alignment vertical="top"/>
    </xf>
    <xf numFmtId="0" fontId="17" fillId="48" borderId="0" xfId="0" applyFont="1" applyFill="1" applyAlignment="1">
      <alignment vertical="top"/>
    </xf>
    <xf numFmtId="167" fontId="27" fillId="0" borderId="0" xfId="60" applyFont="1">
      <alignment vertical="top"/>
    </xf>
    <xf numFmtId="0" fontId="27" fillId="0" borderId="0" xfId="0" applyFont="1" applyAlignment="1">
      <alignment vertical="top"/>
    </xf>
    <xf numFmtId="171" fontId="21" fillId="0" borderId="0" xfId="0" applyNumberFormat="1" applyFont="1" applyAlignment="1">
      <alignment vertical="top"/>
    </xf>
    <xf numFmtId="168" fontId="17" fillId="0" borderId="0" xfId="61" applyFont="1" applyFill="1">
      <alignment vertical="top"/>
    </xf>
    <xf numFmtId="168" fontId="17" fillId="48" borderId="0" xfId="61" applyFont="1" applyFill="1">
      <alignment vertical="top"/>
    </xf>
    <xf numFmtId="172" fontId="21" fillId="0" borderId="0" xfId="0" applyNumberFormat="1" applyFont="1" applyAlignment="1">
      <alignment vertical="top"/>
    </xf>
    <xf numFmtId="173" fontId="21" fillId="0" borderId="0" xfId="62" applyNumberFormat="1" applyFont="1">
      <alignment vertical="top"/>
    </xf>
    <xf numFmtId="173" fontId="21" fillId="44" borderId="0" xfId="62" applyNumberFormat="1" applyFont="1" applyFill="1">
      <alignment vertical="top"/>
    </xf>
    <xf numFmtId="0" fontId="21" fillId="42" borderId="0" xfId="0" applyFont="1" applyFill="1" applyAlignment="1">
      <alignment vertical="top"/>
    </xf>
    <xf numFmtId="43" fontId="21" fillId="0" borderId="0" xfId="1" applyFont="1" applyBorder="1" applyAlignment="1">
      <alignment vertical="top"/>
    </xf>
    <xf numFmtId="168" fontId="21" fillId="0" borderId="0" xfId="61" applyFont="1" applyFill="1" applyBorder="1">
      <alignment vertical="top"/>
    </xf>
    <xf numFmtId="0" fontId="25" fillId="0" borderId="0" xfId="66" applyNumberFormat="1" applyFill="1" applyBorder="1">
      <alignment vertical="top"/>
    </xf>
    <xf numFmtId="0" fontId="25" fillId="0" borderId="0" xfId="66" applyNumberFormat="1" applyBorder="1">
      <alignment vertical="top"/>
    </xf>
    <xf numFmtId="0" fontId="25" fillId="0" borderId="0" xfId="66" applyNumberFormat="1" applyFill="1">
      <alignment vertical="top"/>
    </xf>
    <xf numFmtId="0" fontId="25" fillId="0" borderId="0" xfId="66" applyNumberFormat="1">
      <alignment vertical="top"/>
    </xf>
    <xf numFmtId="0" fontId="26" fillId="0" borderId="0" xfId="67" applyFill="1" applyBorder="1">
      <alignment vertical="top"/>
    </xf>
    <xf numFmtId="168" fontId="21" fillId="0" borderId="0" xfId="68" applyNumberFormat="1" applyBorder="1">
      <alignment horizontal="right" vertical="top"/>
    </xf>
    <xf numFmtId="0" fontId="21" fillId="0" borderId="0" xfId="68" applyBorder="1">
      <alignment horizontal="right" vertical="top"/>
    </xf>
    <xf numFmtId="170" fontId="21" fillId="0" borderId="0" xfId="68" applyNumberFormat="1" applyBorder="1">
      <alignment horizontal="right" vertical="top"/>
    </xf>
    <xf numFmtId="0" fontId="21" fillId="0" borderId="0" xfId="68">
      <alignment horizontal="right" vertical="top"/>
    </xf>
    <xf numFmtId="0" fontId="21" fillId="0" borderId="0" xfId="68" applyFill="1" applyBorder="1">
      <alignment horizontal="right" vertical="top"/>
    </xf>
    <xf numFmtId="0" fontId="21" fillId="0" borderId="0" xfId="68" applyFill="1">
      <alignment horizontal="right" vertical="top"/>
    </xf>
    <xf numFmtId="168" fontId="26" fillId="0" borderId="0" xfId="67" applyNumberFormat="1" applyBorder="1">
      <alignment vertical="top"/>
    </xf>
    <xf numFmtId="0" fontId="26" fillId="0" borderId="0" xfId="67" applyBorder="1">
      <alignment vertical="top"/>
    </xf>
    <xf numFmtId="170" fontId="26" fillId="0" borderId="0" xfId="67" applyNumberFormat="1" applyBorder="1">
      <alignment vertical="top"/>
    </xf>
    <xf numFmtId="0" fontId="26" fillId="0" borderId="0" xfId="67" applyFill="1">
      <alignment vertical="top"/>
    </xf>
    <xf numFmtId="168" fontId="25" fillId="0" borderId="0" xfId="66" applyBorder="1">
      <alignment vertical="top"/>
    </xf>
    <xf numFmtId="170" fontId="25" fillId="0" borderId="0" xfId="66" applyNumberFormat="1" applyBorder="1">
      <alignment vertical="top"/>
    </xf>
    <xf numFmtId="0" fontId="26" fillId="0" borderId="0" xfId="67">
      <alignment vertical="top"/>
    </xf>
    <xf numFmtId="0" fontId="4" fillId="0" borderId="0" xfId="0" applyFont="1" applyAlignment="1">
      <alignment vertical="top"/>
    </xf>
    <xf numFmtId="173" fontId="25" fillId="0" borderId="0" xfId="66" applyNumberFormat="1" applyFill="1">
      <alignment vertical="top"/>
    </xf>
    <xf numFmtId="173" fontId="26" fillId="0" borderId="0" xfId="67" applyNumberFormat="1">
      <alignment vertical="top"/>
    </xf>
    <xf numFmtId="173" fontId="21" fillId="0" borderId="0" xfId="68" applyNumberFormat="1">
      <alignment horizontal="right" vertical="top"/>
    </xf>
    <xf numFmtId="172" fontId="25" fillId="0" borderId="0" xfId="66" applyNumberFormat="1" applyFill="1">
      <alignment vertical="top"/>
    </xf>
    <xf numFmtId="172" fontId="26" fillId="0" borderId="0" xfId="67" applyNumberFormat="1" applyFill="1">
      <alignment vertical="top"/>
    </xf>
    <xf numFmtId="172" fontId="21" fillId="0" borderId="0" xfId="68" applyNumberFormat="1" applyFill="1">
      <alignment horizontal="right" vertical="top"/>
    </xf>
    <xf numFmtId="167" fontId="25" fillId="0" borderId="0" xfId="66" applyNumberFormat="1" applyFill="1">
      <alignment vertical="top"/>
    </xf>
    <xf numFmtId="167" fontId="26" fillId="0" borderId="0" xfId="67" applyNumberFormat="1">
      <alignment vertical="top"/>
    </xf>
    <xf numFmtId="167" fontId="21" fillId="0" borderId="0" xfId="68" applyNumberFormat="1">
      <alignment horizontal="right" vertical="top"/>
    </xf>
    <xf numFmtId="168" fontId="25" fillId="0" borderId="0" xfId="66" applyFill="1">
      <alignment vertical="top"/>
    </xf>
    <xf numFmtId="168" fontId="26" fillId="0" borderId="0" xfId="67" applyNumberFormat="1">
      <alignment vertical="top"/>
    </xf>
    <xf numFmtId="168" fontId="21" fillId="0" borderId="0" xfId="68" applyNumberFormat="1">
      <alignment horizontal="right" vertical="top"/>
    </xf>
    <xf numFmtId="168" fontId="26" fillId="0" borderId="0" xfId="67" applyNumberFormat="1" applyFill="1">
      <alignment vertical="top"/>
    </xf>
    <xf numFmtId="168" fontId="21" fillId="0" borderId="0" xfId="68" applyNumberFormat="1" applyFill="1">
      <alignment horizontal="right" vertical="top"/>
    </xf>
    <xf numFmtId="171" fontId="25" fillId="0" borderId="0" xfId="66" applyNumberFormat="1" applyFill="1">
      <alignment vertical="top"/>
    </xf>
    <xf numFmtId="171" fontId="26" fillId="0" borderId="0" xfId="67" applyNumberFormat="1" applyFill="1">
      <alignment vertical="top"/>
    </xf>
    <xf numFmtId="171" fontId="21" fillId="0" borderId="0" xfId="68" applyNumberFormat="1" applyFill="1">
      <alignment horizontal="right" vertical="top"/>
    </xf>
    <xf numFmtId="167" fontId="26" fillId="0" borderId="0" xfId="67" applyNumberFormat="1" applyFill="1">
      <alignment vertical="top"/>
    </xf>
    <xf numFmtId="167" fontId="21" fillId="0" borderId="0" xfId="68" applyNumberFormat="1" applyFill="1">
      <alignment horizontal="right" vertical="top"/>
    </xf>
    <xf numFmtId="168" fontId="4" fillId="0" borderId="0" xfId="61" applyFont="1">
      <alignment vertical="top"/>
    </xf>
    <xf numFmtId="167" fontId="25" fillId="0" borderId="0" xfId="66" applyNumberFormat="1">
      <alignment vertical="top"/>
    </xf>
    <xf numFmtId="168" fontId="4" fillId="0" borderId="0" xfId="61" applyFont="1" applyFill="1">
      <alignment vertical="top"/>
    </xf>
    <xf numFmtId="168" fontId="4" fillId="48" borderId="0" xfId="61" applyFont="1" applyFill="1">
      <alignment vertical="top"/>
    </xf>
    <xf numFmtId="168" fontId="25" fillId="0" borderId="0" xfId="66">
      <alignment vertical="top"/>
    </xf>
    <xf numFmtId="43" fontId="4" fillId="0" borderId="0" xfId="1" applyFont="1"/>
    <xf numFmtId="43" fontId="21" fillId="0" borderId="0" xfId="1" applyFont="1" applyAlignment="1">
      <alignment vertical="top"/>
    </xf>
    <xf numFmtId="43" fontId="21" fillId="0" borderId="0" xfId="1" applyFont="1" applyFill="1" applyAlignment="1">
      <alignment vertical="top"/>
    </xf>
    <xf numFmtId="43" fontId="4" fillId="0" borderId="0" xfId="1" applyFont="1" applyBorder="1" applyAlignment="1">
      <alignment vertical="top"/>
    </xf>
    <xf numFmtId="43" fontId="27" fillId="0" borderId="0" xfId="1" applyFont="1" applyAlignment="1">
      <alignment vertical="top"/>
    </xf>
    <xf numFmtId="43" fontId="17" fillId="0" borderId="0" xfId="1" applyFont="1" applyFill="1" applyAlignment="1">
      <alignment vertical="top"/>
    </xf>
    <xf numFmtId="43" fontId="27" fillId="0" borderId="0" xfId="1" applyFont="1" applyFill="1" applyAlignment="1">
      <alignment vertical="top"/>
    </xf>
    <xf numFmtId="43" fontId="4" fillId="0" borderId="0" xfId="1" applyFont="1" applyAlignment="1">
      <alignment vertical="top"/>
    </xf>
    <xf numFmtId="43" fontId="28" fillId="0" borderId="0" xfId="1" applyFont="1" applyAlignment="1">
      <alignment vertical="top"/>
    </xf>
    <xf numFmtId="43" fontId="4" fillId="0" borderId="0" xfId="1" applyFont="1" applyFill="1" applyAlignment="1">
      <alignment vertical="top"/>
    </xf>
    <xf numFmtId="169" fontId="21" fillId="48" borderId="0" xfId="62" applyFont="1" applyFill="1">
      <alignment vertical="top"/>
    </xf>
    <xf numFmtId="43" fontId="27" fillId="0" borderId="0" xfId="0" applyNumberFormat="1" applyFont="1" applyAlignment="1">
      <alignment vertical="top"/>
    </xf>
    <xf numFmtId="0" fontId="32" fillId="0" borderId="0" xfId="59">
      <alignment vertical="top"/>
    </xf>
    <xf numFmtId="0" fontId="0" fillId="42" borderId="10" xfId="0" applyFill="1" applyBorder="1"/>
    <xf numFmtId="0" fontId="0" fillId="44" borderId="10" xfId="0" applyFill="1" applyBorder="1"/>
    <xf numFmtId="0" fontId="0" fillId="52" borderId="10" xfId="0" applyFill="1" applyBorder="1"/>
    <xf numFmtId="164" fontId="0" fillId="44" borderId="10" xfId="0" applyNumberFormat="1" applyFill="1" applyBorder="1"/>
    <xf numFmtId="168" fontId="32" fillId="0" borderId="0" xfId="67" applyNumberFormat="1" applyFont="1" applyBorder="1">
      <alignment vertical="top"/>
    </xf>
    <xf numFmtId="0" fontId="32" fillId="0" borderId="0" xfId="67" applyFont="1" applyBorder="1">
      <alignment vertical="top"/>
    </xf>
    <xf numFmtId="170" fontId="32" fillId="0" borderId="0" xfId="67" applyNumberFormat="1" applyFont="1" applyBorder="1">
      <alignment vertical="top"/>
    </xf>
    <xf numFmtId="0" fontId="32" fillId="0" borderId="0" xfId="67" applyFont="1" applyFill="1">
      <alignment vertical="top"/>
    </xf>
    <xf numFmtId="0" fontId="32" fillId="0" borderId="0" xfId="67" applyFont="1" applyFill="1" applyBorder="1">
      <alignment vertical="top"/>
    </xf>
    <xf numFmtId="172" fontId="32" fillId="0" borderId="0" xfId="67" applyNumberFormat="1" applyFont="1" applyFill="1">
      <alignment vertical="top"/>
    </xf>
    <xf numFmtId="168" fontId="33" fillId="0" borderId="0" xfId="67" applyNumberFormat="1" applyFont="1" applyBorder="1">
      <alignment vertical="top"/>
    </xf>
    <xf numFmtId="0" fontId="33" fillId="0" borderId="0" xfId="67" applyFont="1" applyBorder="1">
      <alignment vertical="top"/>
    </xf>
    <xf numFmtId="170" fontId="33" fillId="0" borderId="0" xfId="67" applyNumberFormat="1" applyFont="1" applyBorder="1">
      <alignment vertical="top"/>
    </xf>
    <xf numFmtId="0" fontId="33" fillId="0" borderId="0" xfId="67" applyFont="1" applyFill="1">
      <alignment vertical="top"/>
    </xf>
    <xf numFmtId="0" fontId="33" fillId="0" borderId="0" xfId="0" applyFont="1" applyAlignment="1">
      <alignment vertical="top"/>
    </xf>
    <xf numFmtId="164" fontId="34" fillId="33" borderId="0" xfId="0" applyNumberFormat="1" applyFont="1" applyFill="1" applyAlignment="1">
      <alignment vertical="top"/>
    </xf>
    <xf numFmtId="0" fontId="35" fillId="33" borderId="0" xfId="67" applyFont="1" applyFill="1">
      <alignment vertical="top"/>
    </xf>
    <xf numFmtId="0" fontId="36" fillId="33" borderId="0" xfId="67" applyFont="1" applyFill="1">
      <alignment vertical="top"/>
    </xf>
    <xf numFmtId="0" fontId="37" fillId="33" borderId="0" xfId="68" applyFont="1" applyFill="1">
      <alignment horizontal="right" vertical="top"/>
    </xf>
    <xf numFmtId="0" fontId="38" fillId="33" borderId="0" xfId="0" applyFont="1" applyFill="1"/>
    <xf numFmtId="0" fontId="38" fillId="0" borderId="0" xfId="0" applyFont="1"/>
    <xf numFmtId="0" fontId="32" fillId="0" borderId="0" xfId="67" applyFont="1">
      <alignment vertical="top"/>
    </xf>
    <xf numFmtId="173" fontId="32" fillId="0" borderId="0" xfId="67" applyNumberFormat="1" applyFont="1">
      <alignment vertical="top"/>
    </xf>
    <xf numFmtId="167" fontId="32" fillId="0" borderId="0" xfId="67" applyNumberFormat="1" applyFont="1">
      <alignment vertical="top"/>
    </xf>
    <xf numFmtId="168" fontId="32" fillId="0" borderId="0" xfId="67" applyNumberFormat="1" applyFont="1">
      <alignment vertical="top"/>
    </xf>
    <xf numFmtId="168" fontId="32" fillId="0" borderId="0" xfId="67" applyNumberFormat="1" applyFont="1" applyFill="1">
      <alignment vertical="top"/>
    </xf>
    <xf numFmtId="171" fontId="32" fillId="0" borderId="0" xfId="67" applyNumberFormat="1" applyFont="1" applyFill="1">
      <alignment vertical="top"/>
    </xf>
    <xf numFmtId="167" fontId="32" fillId="0" borderId="0" xfId="67" applyNumberFormat="1" applyFont="1" applyFill="1">
      <alignment vertical="top"/>
    </xf>
    <xf numFmtId="43" fontId="38" fillId="33" borderId="0" xfId="1" applyFont="1" applyFill="1"/>
    <xf numFmtId="0" fontId="36" fillId="33" borderId="0" xfId="0" applyFont="1" applyFill="1"/>
    <xf numFmtId="164" fontId="25" fillId="0" borderId="0" xfId="66" applyNumberFormat="1" applyFill="1">
      <alignment vertical="top"/>
    </xf>
    <xf numFmtId="0" fontId="25" fillId="0" borderId="12" xfId="66" applyNumberFormat="1" applyFill="1" applyBorder="1">
      <alignment vertical="top"/>
    </xf>
    <xf numFmtId="0" fontId="26" fillId="0" borderId="12" xfId="67" applyFill="1" applyBorder="1">
      <alignment vertical="top"/>
    </xf>
    <xf numFmtId="0" fontId="32" fillId="0" borderId="12" xfId="67" applyFont="1" applyFill="1" applyBorder="1">
      <alignment vertical="top"/>
    </xf>
    <xf numFmtId="0" fontId="21" fillId="0" borderId="12" xfId="68" applyFill="1" applyBorder="1">
      <alignment horizontal="right" vertical="top"/>
    </xf>
    <xf numFmtId="0" fontId="21" fillId="0" borderId="12" xfId="0" applyFont="1" applyBorder="1" applyAlignment="1">
      <alignment vertical="top"/>
    </xf>
    <xf numFmtId="0" fontId="25" fillId="53" borderId="0" xfId="0" applyFont="1" applyFill="1" applyAlignment="1">
      <alignment vertical="top"/>
    </xf>
    <xf numFmtId="0" fontId="21" fillId="53" borderId="0" xfId="0" applyFont="1" applyFill="1" applyAlignment="1">
      <alignment vertical="top"/>
    </xf>
    <xf numFmtId="0" fontId="25" fillId="53" borderId="0" xfId="0" applyFont="1" applyFill="1" applyAlignment="1">
      <alignment horizontal="left" vertical="top"/>
    </xf>
    <xf numFmtId="0" fontId="21" fillId="54" borderId="0" xfId="0" applyFont="1" applyFill="1" applyAlignment="1">
      <alignment horizontal="left" vertical="top"/>
    </xf>
    <xf numFmtId="0" fontId="21" fillId="0" borderId="0" xfId="0" applyFont="1" applyAlignment="1">
      <alignment horizontal="left" vertical="top"/>
    </xf>
    <xf numFmtId="0" fontId="21" fillId="55" borderId="0" xfId="0" applyFont="1" applyFill="1" applyAlignment="1">
      <alignment horizontal="left" vertical="top"/>
    </xf>
    <xf numFmtId="0" fontId="21" fillId="56" borderId="0" xfId="0" applyFont="1" applyFill="1" applyAlignment="1">
      <alignment horizontal="left" vertical="top"/>
    </xf>
    <xf numFmtId="0" fontId="21" fillId="45" borderId="0" xfId="0" applyFont="1" applyFill="1" applyAlignment="1">
      <alignment horizontal="left" vertical="top"/>
    </xf>
    <xf numFmtId="0" fontId="21" fillId="43" borderId="0" xfId="0" applyFont="1" applyFill="1" applyAlignment="1">
      <alignment horizontal="left" vertical="top"/>
    </xf>
    <xf numFmtId="0" fontId="21" fillId="54" borderId="0" xfId="0" applyFont="1" applyFill="1" applyAlignment="1">
      <alignment vertical="top"/>
    </xf>
    <xf numFmtId="0" fontId="21" fillId="55" borderId="0" xfId="0" applyFont="1" applyFill="1" applyAlignment="1">
      <alignment vertical="top"/>
    </xf>
    <xf numFmtId="0" fontId="27" fillId="55" borderId="0" xfId="0" applyFont="1" applyFill="1" applyAlignment="1">
      <alignment vertical="top"/>
    </xf>
    <xf numFmtId="0" fontId="21" fillId="56" borderId="0" xfId="0" applyFont="1" applyFill="1" applyAlignment="1">
      <alignment vertical="top"/>
    </xf>
    <xf numFmtId="0" fontId="21" fillId="57" borderId="0" xfId="0" applyFont="1" applyFill="1" applyAlignment="1">
      <alignment vertical="top"/>
    </xf>
    <xf numFmtId="0" fontId="21" fillId="58" borderId="0" xfId="0" applyFont="1" applyFill="1" applyAlignment="1">
      <alignment vertical="top"/>
    </xf>
    <xf numFmtId="0" fontId="21" fillId="59" borderId="0" xfId="0" applyFont="1" applyFill="1" applyAlignment="1">
      <alignment vertical="top"/>
    </xf>
    <xf numFmtId="0" fontId="21" fillId="60" borderId="0" xfId="0" applyFont="1" applyFill="1" applyAlignment="1">
      <alignment vertical="top"/>
    </xf>
    <xf numFmtId="0" fontId="21" fillId="47" borderId="0" xfId="0" applyFont="1" applyFill="1" applyAlignment="1">
      <alignment vertical="top"/>
    </xf>
    <xf numFmtId="0" fontId="25" fillId="61" borderId="0" xfId="66" applyNumberFormat="1" applyFill="1">
      <alignment vertical="top"/>
    </xf>
    <xf numFmtId="0" fontId="26" fillId="61" borderId="0" xfId="67" applyFill="1">
      <alignment vertical="top"/>
    </xf>
    <xf numFmtId="0" fontId="32" fillId="61" borderId="0" xfId="67" applyFont="1" applyFill="1">
      <alignment vertical="top"/>
    </xf>
    <xf numFmtId="0" fontId="21" fillId="61" borderId="0" xfId="68" applyFill="1">
      <alignment horizontal="right" vertical="top"/>
    </xf>
    <xf numFmtId="0" fontId="21" fillId="61" borderId="0" xfId="0" applyFont="1" applyFill="1" applyAlignment="1">
      <alignment vertical="top"/>
    </xf>
    <xf numFmtId="43" fontId="21" fillId="0" borderId="0" xfId="1" applyFont="1" applyFill="1" applyBorder="1" applyAlignment="1">
      <alignment vertical="top"/>
    </xf>
    <xf numFmtId="43" fontId="21" fillId="0" borderId="12" xfId="1" applyFont="1" applyFill="1" applyBorder="1" applyAlignment="1">
      <alignment vertical="top"/>
    </xf>
    <xf numFmtId="43" fontId="25" fillId="0" borderId="0" xfId="1" applyFont="1" applyFill="1" applyAlignment="1">
      <alignment vertical="top"/>
    </xf>
    <xf numFmtId="43" fontId="26" fillId="0" borderId="0" xfId="1" applyFont="1" applyFill="1" applyAlignment="1">
      <alignment vertical="top"/>
    </xf>
    <xf numFmtId="43" fontId="32" fillId="0" borderId="0" xfId="1" applyFont="1" applyFill="1" applyAlignment="1">
      <alignment vertical="top"/>
    </xf>
    <xf numFmtId="43" fontId="21" fillId="0" borderId="0" xfId="1" applyFont="1" applyFill="1" applyAlignment="1">
      <alignment horizontal="right" vertical="top"/>
    </xf>
    <xf numFmtId="43" fontId="21" fillId="0" borderId="0" xfId="0" applyNumberFormat="1" applyFont="1" applyAlignment="1">
      <alignment vertical="top"/>
    </xf>
    <xf numFmtId="43" fontId="21" fillId="61" borderId="0" xfId="1" applyFont="1" applyFill="1" applyAlignment="1">
      <alignment vertical="top"/>
    </xf>
    <xf numFmtId="43" fontId="25" fillId="0" borderId="0" xfId="1" applyFont="1" applyAlignment="1">
      <alignment vertical="top"/>
    </xf>
    <xf numFmtId="43" fontId="21" fillId="0" borderId="0" xfId="1" applyFont="1" applyAlignment="1">
      <alignment horizontal="right" vertical="top"/>
    </xf>
    <xf numFmtId="10" fontId="21" fillId="0" borderId="0" xfId="2" applyFont="1" applyAlignment="1">
      <alignment vertical="top"/>
    </xf>
    <xf numFmtId="10" fontId="25" fillId="0" borderId="0" xfId="2" applyFont="1" applyAlignment="1">
      <alignment vertical="top"/>
    </xf>
    <xf numFmtId="10" fontId="26" fillId="0" borderId="0" xfId="2" applyFont="1" applyFill="1" applyAlignment="1">
      <alignment vertical="top"/>
    </xf>
    <xf numFmtId="10" fontId="32" fillId="0" borderId="0" xfId="2" applyFont="1" applyFill="1" applyAlignment="1">
      <alignment vertical="top"/>
    </xf>
    <xf numFmtId="10" fontId="21" fillId="0" borderId="0" xfId="2" applyFont="1" applyAlignment="1">
      <alignment horizontal="right" vertical="top"/>
    </xf>
    <xf numFmtId="10" fontId="21" fillId="0" borderId="0" xfId="2" applyFont="1" applyFill="1" applyAlignment="1">
      <alignment vertical="top"/>
    </xf>
    <xf numFmtId="10" fontId="21" fillId="0" borderId="0" xfId="0" applyNumberFormat="1" applyFont="1" applyAlignment="1">
      <alignment vertical="top"/>
    </xf>
    <xf numFmtId="0" fontId="21" fillId="0" borderId="0" xfId="1" applyNumberFormat="1" applyFont="1" applyFill="1" applyAlignment="1">
      <alignment vertical="top"/>
    </xf>
    <xf numFmtId="174" fontId="25" fillId="0" borderId="0" xfId="1" applyNumberFormat="1" applyFont="1" applyAlignment="1">
      <alignment vertical="top"/>
    </xf>
    <xf numFmtId="174" fontId="26" fillId="0" borderId="0" xfId="1" applyNumberFormat="1" applyFont="1" applyFill="1" applyAlignment="1">
      <alignment vertical="top"/>
    </xf>
    <xf numFmtId="174" fontId="32" fillId="0" borderId="0" xfId="1" applyNumberFormat="1" applyFont="1" applyFill="1" applyAlignment="1">
      <alignment vertical="top"/>
    </xf>
    <xf numFmtId="174" fontId="21" fillId="0" borderId="0" xfId="1" applyNumberFormat="1" applyFont="1" applyAlignment="1">
      <alignment horizontal="right" vertical="top"/>
    </xf>
    <xf numFmtId="174" fontId="21" fillId="0" borderId="0" xfId="1" applyNumberFormat="1" applyFont="1" applyAlignment="1">
      <alignment vertical="top"/>
    </xf>
    <xf numFmtId="174" fontId="21" fillId="0" borderId="0" xfId="1" applyNumberFormat="1" applyFont="1" applyFill="1" applyAlignment="1">
      <alignment vertical="top"/>
    </xf>
    <xf numFmtId="175" fontId="21" fillId="0" borderId="0" xfId="1" applyNumberFormat="1" applyFont="1" applyAlignment="1">
      <alignment vertical="top"/>
    </xf>
    <xf numFmtId="176" fontId="21" fillId="0" borderId="0" xfId="0" applyNumberFormat="1" applyFont="1" applyAlignment="1">
      <alignment vertical="top"/>
    </xf>
    <xf numFmtId="0" fontId="26" fillId="0" borderId="0" xfId="67" applyNumberFormat="1" applyFill="1">
      <alignment vertical="top"/>
    </xf>
    <xf numFmtId="0" fontId="32" fillId="0" borderId="0" xfId="67" applyNumberFormat="1" applyFont="1" applyFill="1">
      <alignment vertical="top"/>
    </xf>
    <xf numFmtId="0" fontId="21" fillId="0" borderId="0" xfId="68" applyNumberFormat="1">
      <alignment horizontal="right" vertical="top"/>
    </xf>
    <xf numFmtId="0" fontId="39" fillId="0" borderId="0" xfId="66" applyNumberFormat="1" applyFont="1" applyFill="1">
      <alignment vertical="top"/>
    </xf>
    <xf numFmtId="0" fontId="40" fillId="0" borderId="0" xfId="67" applyFont="1" applyFill="1">
      <alignment vertical="top"/>
    </xf>
    <xf numFmtId="0" fontId="41" fillId="0" borderId="0" xfId="67" applyFont="1" applyFill="1">
      <alignment vertical="top"/>
    </xf>
    <xf numFmtId="0" fontId="31" fillId="0" borderId="0" xfId="68" applyFont="1" applyFill="1">
      <alignment horizontal="right" vertical="top"/>
    </xf>
    <xf numFmtId="10" fontId="31" fillId="0" borderId="0" xfId="0" applyNumberFormat="1" applyFont="1" applyAlignment="1">
      <alignment vertical="top"/>
    </xf>
    <xf numFmtId="0" fontId="39" fillId="0" borderId="11" xfId="66" applyNumberFormat="1" applyFont="1" applyFill="1" applyBorder="1">
      <alignment vertical="top"/>
    </xf>
    <xf numFmtId="0" fontId="40" fillId="0" borderId="11" xfId="67" applyFont="1" applyFill="1" applyBorder="1">
      <alignment vertical="top"/>
    </xf>
    <xf numFmtId="0" fontId="41" fillId="0" borderId="11" xfId="67" applyFont="1" applyFill="1" applyBorder="1">
      <alignment vertical="top"/>
    </xf>
    <xf numFmtId="0" fontId="31" fillId="0" borderId="11" xfId="68" applyFont="1" applyFill="1" applyBorder="1">
      <alignment horizontal="right" vertical="top"/>
    </xf>
    <xf numFmtId="0" fontId="31" fillId="0" borderId="11" xfId="0" applyFont="1" applyBorder="1" applyAlignment="1">
      <alignment vertical="top"/>
    </xf>
    <xf numFmtId="10" fontId="39" fillId="0" borderId="0" xfId="2" applyFont="1" applyFill="1" applyAlignment="1">
      <alignment vertical="top"/>
    </xf>
    <xf numFmtId="10" fontId="40" fillId="0" borderId="0" xfId="2" applyFont="1" applyFill="1" applyAlignment="1">
      <alignment vertical="top"/>
    </xf>
    <xf numFmtId="10" fontId="41" fillId="0" borderId="0" xfId="2" applyFont="1" applyFill="1" applyAlignment="1">
      <alignment vertical="top"/>
    </xf>
    <xf numFmtId="10" fontId="31" fillId="0" borderId="0" xfId="2" applyFont="1" applyFill="1" applyAlignment="1">
      <alignment horizontal="right" vertical="top"/>
    </xf>
    <xf numFmtId="10" fontId="31" fillId="0" borderId="0" xfId="2" applyFont="1" applyFill="1" applyAlignment="1">
      <alignment vertical="top"/>
    </xf>
    <xf numFmtId="177" fontId="21" fillId="50" borderId="0" xfId="0" applyNumberFormat="1" applyFont="1" applyFill="1" applyAlignment="1">
      <alignment vertical="top"/>
    </xf>
    <xf numFmtId="177" fontId="21" fillId="0" borderId="0" xfId="0" applyNumberFormat="1" applyFont="1" applyAlignment="1">
      <alignment vertical="top"/>
    </xf>
    <xf numFmtId="178" fontId="26" fillId="0" borderId="0" xfId="1" applyNumberFormat="1" applyFont="1" applyFill="1" applyAlignment="1">
      <alignment vertical="top"/>
    </xf>
    <xf numFmtId="178" fontId="32" fillId="0" borderId="0" xfId="1" applyNumberFormat="1" applyFont="1" applyFill="1" applyAlignment="1">
      <alignment vertical="top"/>
    </xf>
    <xf numFmtId="178" fontId="21" fillId="0" borderId="0" xfId="1" applyNumberFormat="1" applyFont="1" applyAlignment="1">
      <alignment horizontal="right" vertical="top"/>
    </xf>
    <xf numFmtId="178" fontId="21" fillId="0" borderId="0" xfId="1" applyNumberFormat="1" applyFont="1" applyAlignment="1">
      <alignment vertical="top"/>
    </xf>
    <xf numFmtId="171" fontId="25" fillId="0" borderId="0" xfId="1" applyNumberFormat="1" applyFont="1" applyFill="1" applyAlignment="1">
      <alignment vertical="top"/>
    </xf>
    <xf numFmtId="171" fontId="26" fillId="0" borderId="0" xfId="1" applyNumberFormat="1" applyFont="1" applyFill="1" applyAlignment="1">
      <alignment vertical="top"/>
    </xf>
    <xf numFmtId="171" fontId="32" fillId="0" borderId="0" xfId="1" applyNumberFormat="1" applyFont="1" applyFill="1" applyAlignment="1">
      <alignment vertical="top"/>
    </xf>
    <xf numFmtId="171" fontId="21" fillId="0" borderId="0" xfId="1" applyNumberFormat="1" applyFont="1" applyAlignment="1">
      <alignment horizontal="right" vertical="top"/>
    </xf>
    <xf numFmtId="171" fontId="21" fillId="0" borderId="0" xfId="1" applyNumberFormat="1" applyFont="1" applyAlignment="1">
      <alignment vertical="top"/>
    </xf>
    <xf numFmtId="171" fontId="21" fillId="61" borderId="0" xfId="1" applyNumberFormat="1" applyFont="1" applyFill="1" applyAlignment="1">
      <alignment vertical="top"/>
    </xf>
    <xf numFmtId="171" fontId="21" fillId="0" borderId="0" xfId="1" applyNumberFormat="1" applyFont="1" applyFill="1" applyAlignment="1">
      <alignment vertical="top"/>
    </xf>
    <xf numFmtId="43" fontId="25" fillId="61" borderId="0" xfId="1" applyFont="1" applyFill="1" applyAlignment="1">
      <alignment vertical="top"/>
    </xf>
    <xf numFmtId="43" fontId="26" fillId="61" borderId="0" xfId="1" applyFont="1" applyFill="1" applyAlignment="1">
      <alignment vertical="top"/>
    </xf>
    <xf numFmtId="43" fontId="32" fillId="61" borderId="0" xfId="1" applyFont="1" applyFill="1" applyAlignment="1">
      <alignment vertical="top"/>
    </xf>
    <xf numFmtId="43" fontId="21" fillId="61" borderId="0" xfId="1" applyFont="1" applyFill="1" applyAlignment="1">
      <alignment horizontal="right" vertical="top"/>
    </xf>
    <xf numFmtId="43" fontId="31" fillId="0" borderId="0" xfId="1" applyFont="1" applyFill="1" applyAlignment="1">
      <alignment vertical="top"/>
    </xf>
    <xf numFmtId="178" fontId="25" fillId="0" borderId="0" xfId="1" applyNumberFormat="1" applyFont="1" applyAlignment="1">
      <alignment vertical="top"/>
    </xf>
    <xf numFmtId="178" fontId="21" fillId="49" borderId="0" xfId="1" applyNumberFormat="1" applyFont="1" applyFill="1" applyAlignment="1">
      <alignment vertical="top"/>
    </xf>
    <xf numFmtId="0" fontId="42" fillId="0" borderId="0" xfId="0" applyFont="1" applyAlignment="1">
      <alignment horizontal="left" vertical="top"/>
    </xf>
    <xf numFmtId="2" fontId="21" fillId="50" borderId="0" xfId="0" applyNumberFormat="1" applyFont="1" applyFill="1" applyAlignment="1">
      <alignment vertical="top"/>
    </xf>
    <xf numFmtId="0" fontId="21" fillId="62" borderId="0" xfId="0" applyFont="1" applyFill="1" applyAlignment="1">
      <alignment vertical="top"/>
    </xf>
    <xf numFmtId="180" fontId="21" fillId="0" borderId="0" xfId="0" applyNumberFormat="1" applyFont="1" applyAlignment="1">
      <alignment vertical="top"/>
    </xf>
    <xf numFmtId="43" fontId="31" fillId="0" borderId="0" xfId="0" applyNumberFormat="1" applyFont="1" applyAlignment="1">
      <alignment vertical="top"/>
    </xf>
    <xf numFmtId="181" fontId="21" fillId="0" borderId="0" xfId="0" applyNumberFormat="1" applyFont="1" applyAlignment="1">
      <alignment vertical="top"/>
    </xf>
    <xf numFmtId="0" fontId="21" fillId="0" borderId="0" xfId="66" applyNumberFormat="1" applyFont="1">
      <alignment vertical="top"/>
    </xf>
    <xf numFmtId="10" fontId="4" fillId="0" borderId="0" xfId="2" applyAlignment="1">
      <alignment vertical="top"/>
    </xf>
    <xf numFmtId="181" fontId="21" fillId="0" borderId="0" xfId="2" applyNumberFormat="1" applyFont="1" applyAlignment="1">
      <alignment vertical="top"/>
    </xf>
    <xf numFmtId="10" fontId="4" fillId="0" borderId="13" xfId="2" applyBorder="1" applyAlignment="1">
      <alignment vertical="top"/>
    </xf>
    <xf numFmtId="43" fontId="17" fillId="0" borderId="0" xfId="0" applyNumberFormat="1" applyFont="1" applyAlignment="1">
      <alignment vertical="top"/>
    </xf>
    <xf numFmtId="181" fontId="17" fillId="0" borderId="0" xfId="0" applyNumberFormat="1" applyFont="1" applyAlignment="1">
      <alignment vertical="top"/>
    </xf>
    <xf numFmtId="10" fontId="4" fillId="0" borderId="0" xfId="2" applyFont="1" applyBorder="1" applyAlignment="1">
      <alignment vertical="top"/>
    </xf>
    <xf numFmtId="10" fontId="21" fillId="50" borderId="0" xfId="0" applyNumberFormat="1" applyFont="1" applyFill="1" applyAlignment="1">
      <alignment vertical="top"/>
    </xf>
    <xf numFmtId="174" fontId="21" fillId="61" borderId="0" xfId="1" applyNumberFormat="1" applyFont="1" applyFill="1" applyAlignment="1">
      <alignment vertical="top"/>
    </xf>
    <xf numFmtId="174" fontId="21" fillId="0" borderId="0" xfId="1" applyNumberFormat="1" applyFont="1" applyFill="1" applyBorder="1" applyAlignment="1">
      <alignment vertical="top"/>
    </xf>
    <xf numFmtId="174" fontId="21" fillId="0" borderId="12" xfId="1" applyNumberFormat="1" applyFont="1" applyFill="1" applyBorder="1" applyAlignment="1">
      <alignment vertical="top"/>
    </xf>
    <xf numFmtId="174" fontId="21" fillId="0" borderId="0" xfId="0" applyNumberFormat="1" applyFont="1" applyAlignment="1">
      <alignment vertical="top"/>
    </xf>
    <xf numFmtId="182" fontId="21" fillId="61" borderId="0" xfId="0" applyNumberFormat="1" applyFont="1" applyFill="1" applyAlignment="1">
      <alignment vertical="top"/>
    </xf>
    <xf numFmtId="182" fontId="21" fillId="0" borderId="0" xfId="1" applyNumberFormat="1" applyFont="1" applyAlignment="1">
      <alignment vertical="top"/>
    </xf>
    <xf numFmtId="182" fontId="21" fillId="0" borderId="0" xfId="0" applyNumberFormat="1" applyFont="1" applyAlignment="1">
      <alignment vertical="top"/>
    </xf>
    <xf numFmtId="184" fontId="21" fillId="0" borderId="0" xfId="1" applyNumberFormat="1" applyFont="1" applyAlignment="1">
      <alignment vertical="top"/>
    </xf>
    <xf numFmtId="185" fontId="31" fillId="0" borderId="0" xfId="1" applyNumberFormat="1" applyFont="1" applyFill="1" applyAlignment="1">
      <alignment vertical="top"/>
    </xf>
    <xf numFmtId="182" fontId="31" fillId="0" borderId="0" xfId="0" applyNumberFormat="1" applyFont="1" applyAlignment="1">
      <alignment vertical="top"/>
    </xf>
    <xf numFmtId="185" fontId="31" fillId="0" borderId="0" xfId="0" applyNumberFormat="1" applyFont="1" applyAlignment="1">
      <alignment vertical="top"/>
    </xf>
    <xf numFmtId="174" fontId="25" fillId="0" borderId="0" xfId="1" applyNumberFormat="1" applyFont="1" applyFill="1" applyAlignment="1">
      <alignment vertical="top"/>
    </xf>
    <xf numFmtId="174" fontId="21" fillId="0" borderId="0" xfId="1" applyNumberFormat="1" applyFont="1" applyFill="1" applyAlignment="1">
      <alignment horizontal="right" vertical="top"/>
    </xf>
    <xf numFmtId="164" fontId="21" fillId="50" borderId="0" xfId="0" applyNumberFormat="1" applyFont="1" applyFill="1" applyAlignment="1">
      <alignment vertical="top"/>
    </xf>
    <xf numFmtId="183" fontId="21" fillId="0" borderId="0" xfId="0" applyNumberFormat="1" applyFont="1" applyAlignment="1">
      <alignment vertical="top"/>
    </xf>
    <xf numFmtId="0" fontId="0" fillId="66" borderId="10" xfId="0" applyFill="1" applyBorder="1"/>
    <xf numFmtId="0" fontId="45" fillId="0" borderId="0" xfId="67" applyFont="1" applyFill="1">
      <alignment vertical="top"/>
    </xf>
    <xf numFmtId="0" fontId="46" fillId="0" borderId="0" xfId="67" applyFont="1" applyFill="1">
      <alignment vertical="top"/>
    </xf>
    <xf numFmtId="43" fontId="17" fillId="0" borderId="0" xfId="1" applyFont="1" applyAlignment="1">
      <alignment vertical="top"/>
    </xf>
    <xf numFmtId="174" fontId="17" fillId="0" borderId="0" xfId="0" applyNumberFormat="1" applyFont="1" applyAlignment="1">
      <alignment vertical="top"/>
    </xf>
    <xf numFmtId="174" fontId="17" fillId="0" borderId="0" xfId="1" applyNumberFormat="1" applyFont="1" applyAlignment="1">
      <alignment vertical="top"/>
    </xf>
    <xf numFmtId="43" fontId="44" fillId="0" borderId="0" xfId="1" applyFont="1" applyAlignment="1">
      <alignment vertical="top"/>
    </xf>
    <xf numFmtId="43" fontId="45" fillId="0" borderId="0" xfId="1" applyFont="1" applyFill="1" applyAlignment="1">
      <alignment vertical="top"/>
    </xf>
    <xf numFmtId="43" fontId="46" fillId="0" borderId="0" xfId="1" applyFont="1" applyFill="1" applyAlignment="1">
      <alignment vertical="top"/>
    </xf>
    <xf numFmtId="43" fontId="17" fillId="0" borderId="0" xfId="1" applyFont="1" applyAlignment="1">
      <alignment horizontal="right" vertical="top"/>
    </xf>
    <xf numFmtId="43" fontId="42" fillId="0" borderId="0" xfId="1" applyFont="1" applyFill="1" applyAlignment="1">
      <alignment vertical="top"/>
    </xf>
    <xf numFmtId="174" fontId="17" fillId="0" borderId="0" xfId="1" applyNumberFormat="1" applyFont="1" applyFill="1" applyAlignment="1">
      <alignment vertical="top"/>
    </xf>
    <xf numFmtId="0" fontId="42" fillId="0" borderId="0" xfId="67" applyFont="1" applyFill="1">
      <alignment vertical="top"/>
    </xf>
    <xf numFmtId="0" fontId="42" fillId="0" borderId="12" xfId="67" applyFont="1" applyFill="1" applyBorder="1">
      <alignment vertical="top"/>
    </xf>
    <xf numFmtId="0" fontId="42" fillId="0" borderId="0" xfId="67" applyFont="1" applyFill="1" applyBorder="1">
      <alignment vertical="top"/>
    </xf>
    <xf numFmtId="174" fontId="31" fillId="0" borderId="0" xfId="1" applyNumberFormat="1" applyFont="1" applyFill="1" applyAlignment="1">
      <alignment vertical="top"/>
    </xf>
    <xf numFmtId="182" fontId="21" fillId="0" borderId="0" xfId="2" applyNumberFormat="1" applyFont="1" applyFill="1" applyAlignment="1">
      <alignment vertical="top"/>
    </xf>
    <xf numFmtId="0" fontId="47" fillId="0" borderId="0" xfId="67" applyFont="1" applyFill="1">
      <alignment vertical="top"/>
    </xf>
    <xf numFmtId="185" fontId="27" fillId="0" borderId="0" xfId="0" applyNumberFormat="1" applyFont="1" applyAlignment="1">
      <alignment vertical="top"/>
    </xf>
    <xf numFmtId="179" fontId="25" fillId="67" borderId="0" xfId="62" applyNumberFormat="1" applyFont="1" applyFill="1">
      <alignment vertical="top"/>
    </xf>
    <xf numFmtId="179" fontId="26" fillId="67" borderId="0" xfId="62" applyNumberFormat="1" applyFont="1" applyFill="1">
      <alignment vertical="top"/>
    </xf>
    <xf numFmtId="179" fontId="21" fillId="67" borderId="0" xfId="62" applyNumberFormat="1" applyFill="1">
      <alignment vertical="top"/>
    </xf>
    <xf numFmtId="178" fontId="21" fillId="51" borderId="0" xfId="1" applyNumberFormat="1" applyFont="1" applyFill="1" applyAlignment="1">
      <alignment vertical="top"/>
    </xf>
    <xf numFmtId="186" fontId="21" fillId="50" borderId="0" xfId="0" applyNumberFormat="1" applyFont="1" applyFill="1" applyAlignment="1">
      <alignment vertical="top"/>
    </xf>
    <xf numFmtId="0" fontId="21" fillId="0" borderId="0" xfId="66" applyNumberFormat="1" applyFont="1" applyFill="1">
      <alignment vertical="top"/>
    </xf>
    <xf numFmtId="0" fontId="21" fillId="61" borderId="0" xfId="66" applyNumberFormat="1" applyFont="1" applyFill="1">
      <alignment vertical="top"/>
    </xf>
    <xf numFmtId="0" fontId="3" fillId="0" borderId="0" xfId="73"/>
    <xf numFmtId="0" fontId="49" fillId="0" borderId="0" xfId="73" applyFont="1"/>
    <xf numFmtId="0" fontId="50" fillId="68" borderId="0" xfId="73" applyFont="1" applyFill="1"/>
    <xf numFmtId="0" fontId="52" fillId="0" borderId="0" xfId="75" applyFont="1" applyAlignment="1">
      <alignment vertical="top"/>
    </xf>
    <xf numFmtId="0" fontId="2" fillId="0" borderId="0" xfId="77"/>
    <xf numFmtId="0" fontId="53" fillId="0" borderId="0" xfId="77" applyFont="1"/>
    <xf numFmtId="0" fontId="53" fillId="0" borderId="0" xfId="77" applyFont="1" applyAlignment="1">
      <alignment horizontal="right"/>
    </xf>
    <xf numFmtId="182" fontId="53" fillId="0" borderId="0" xfId="77" applyNumberFormat="1" applyFont="1"/>
    <xf numFmtId="0" fontId="2" fillId="0" borderId="0" xfId="77" applyAlignment="1">
      <alignment horizontal="right"/>
    </xf>
    <xf numFmtId="10" fontId="2" fillId="0" borderId="0" xfId="77" applyNumberFormat="1"/>
    <xf numFmtId="164" fontId="4" fillId="0" borderId="0" xfId="78" applyFill="1" applyAlignment="1">
      <alignment vertical="top" wrapText="1"/>
    </xf>
    <xf numFmtId="164" fontId="20" fillId="70" borderId="10" xfId="78" applyFont="1" applyFill="1" applyBorder="1" applyAlignment="1">
      <alignment vertical="top" wrapText="1"/>
    </xf>
    <xf numFmtId="0" fontId="21" fillId="64" borderId="0" xfId="0" applyFont="1" applyFill="1" applyAlignment="1">
      <alignment horizontal="left" vertical="center" wrapText="1"/>
    </xf>
    <xf numFmtId="0" fontId="54" fillId="61" borderId="14" xfId="0" applyFont="1" applyFill="1" applyBorder="1" applyAlignment="1">
      <alignment horizontal="left" vertical="center" wrapText="1"/>
    </xf>
    <xf numFmtId="0" fontId="21" fillId="71" borderId="14" xfId="0" applyFont="1" applyFill="1" applyBorder="1" applyAlignment="1">
      <alignment horizontal="left" vertical="center" wrapText="1"/>
    </xf>
    <xf numFmtId="0" fontId="21" fillId="71" borderId="14" xfId="0" applyFont="1" applyFill="1" applyBorder="1" applyAlignment="1">
      <alignment horizontal="left" vertical="center"/>
    </xf>
    <xf numFmtId="164" fontId="55" fillId="33" borderId="0" xfId="0" applyNumberFormat="1" applyFont="1" applyFill="1" applyAlignment="1">
      <alignment vertical="top"/>
    </xf>
    <xf numFmtId="0" fontId="2" fillId="33" borderId="0" xfId="0" applyFont="1" applyFill="1"/>
    <xf numFmtId="0" fontId="29" fillId="0" borderId="0" xfId="72"/>
    <xf numFmtId="187" fontId="0" fillId="69" borderId="0" xfId="0" applyNumberFormat="1" applyFill="1"/>
    <xf numFmtId="0" fontId="50" fillId="72" borderId="16" xfId="0" applyFont="1" applyFill="1" applyBorder="1" applyAlignment="1">
      <alignment wrapText="1"/>
    </xf>
    <xf numFmtId="0" fontId="50" fillId="72" borderId="15" xfId="0" applyFont="1" applyFill="1" applyBorder="1" applyAlignment="1">
      <alignment wrapText="1"/>
    </xf>
    <xf numFmtId="0" fontId="0" fillId="0" borderId="16" xfId="0" applyBorder="1"/>
    <xf numFmtId="0" fontId="0" fillId="0" borderId="15" xfId="0" applyBorder="1"/>
    <xf numFmtId="187" fontId="0" fillId="69" borderId="16" xfId="0" applyNumberFormat="1" applyFill="1" applyBorder="1"/>
    <xf numFmtId="187" fontId="0" fillId="69" borderId="15" xfId="0" applyNumberFormat="1" applyFill="1" applyBorder="1"/>
    <xf numFmtId="187" fontId="0" fillId="73" borderId="0" xfId="0" applyNumberFormat="1" applyFill="1"/>
    <xf numFmtId="187" fontId="3" fillId="0" borderId="0" xfId="73" applyNumberFormat="1"/>
    <xf numFmtId="22" fontId="3" fillId="0" borderId="0" xfId="74" applyNumberFormat="1"/>
    <xf numFmtId="0" fontId="3" fillId="0" borderId="0" xfId="76" applyAlignment="1">
      <alignment vertical="top"/>
    </xf>
    <xf numFmtId="3" fontId="3" fillId="0" borderId="0" xfId="73" applyNumberFormat="1"/>
    <xf numFmtId="176" fontId="3" fillId="0" borderId="0" xfId="73" applyNumberFormat="1" applyAlignment="1">
      <alignment horizontal="right"/>
    </xf>
    <xf numFmtId="0" fontId="21" fillId="74" borderId="0" xfId="0" applyFont="1" applyFill="1" applyAlignment="1">
      <alignment vertical="top"/>
    </xf>
    <xf numFmtId="180" fontId="25" fillId="0" borderId="0" xfId="2" applyNumberFormat="1" applyFont="1" applyFill="1" applyAlignment="1">
      <alignment vertical="top"/>
    </xf>
    <xf numFmtId="180" fontId="26" fillId="0" borderId="0" xfId="2" applyNumberFormat="1" applyFont="1" applyFill="1" applyAlignment="1">
      <alignment vertical="top"/>
    </xf>
    <xf numFmtId="180" fontId="42" fillId="0" borderId="0" xfId="2" applyNumberFormat="1" applyFont="1" applyFill="1" applyAlignment="1">
      <alignment vertical="top"/>
    </xf>
    <xf numFmtId="180" fontId="21" fillId="0" borderId="0" xfId="2" applyNumberFormat="1" applyFont="1" applyFill="1" applyAlignment="1">
      <alignment horizontal="right" vertical="top"/>
    </xf>
    <xf numFmtId="180" fontId="21" fillId="0" borderId="0" xfId="2" applyNumberFormat="1" applyFont="1" applyFill="1" applyAlignment="1">
      <alignment vertical="top"/>
    </xf>
    <xf numFmtId="180" fontId="21" fillId="0" borderId="0" xfId="1" applyNumberFormat="1" applyFont="1" applyFill="1" applyAlignment="1">
      <alignment vertical="top"/>
    </xf>
    <xf numFmtId="185" fontId="21" fillId="0" borderId="0" xfId="1" applyNumberFormat="1" applyFont="1" applyFill="1" applyAlignment="1">
      <alignment vertical="top"/>
    </xf>
    <xf numFmtId="182" fontId="21" fillId="0" borderId="0" xfId="1" applyNumberFormat="1" applyFont="1" applyFill="1" applyAlignment="1">
      <alignment vertical="top"/>
    </xf>
    <xf numFmtId="0" fontId="44" fillId="0" borderId="0" xfId="66" applyNumberFormat="1" applyFont="1" applyFill="1">
      <alignment vertical="top"/>
    </xf>
    <xf numFmtId="0" fontId="17" fillId="0" borderId="0" xfId="68" applyFont="1" applyFill="1">
      <alignment horizontal="right" vertical="top"/>
    </xf>
    <xf numFmtId="0" fontId="49" fillId="0" borderId="0" xfId="0" applyFont="1"/>
    <xf numFmtId="0" fontId="50" fillId="68" borderId="0" xfId="0" applyFont="1" applyFill="1"/>
    <xf numFmtId="174" fontId="21" fillId="61" borderId="0" xfId="0" applyNumberFormat="1" applyFont="1" applyFill="1" applyAlignment="1">
      <alignment vertical="top"/>
    </xf>
    <xf numFmtId="186" fontId="0" fillId="69" borderId="0" xfId="0" applyNumberFormat="1" applyFill="1"/>
    <xf numFmtId="0" fontId="0" fillId="69" borderId="0" xfId="0" applyFill="1"/>
    <xf numFmtId="186" fontId="51" fillId="75" borderId="0" xfId="80" applyNumberFormat="1" applyFill="1"/>
    <xf numFmtId="186" fontId="57" fillId="75" borderId="0" xfId="80" applyNumberFormat="1" applyFont="1" applyFill="1"/>
    <xf numFmtId="0" fontId="25" fillId="76" borderId="0" xfId="66" applyNumberFormat="1" applyFill="1">
      <alignment vertical="top"/>
    </xf>
    <xf numFmtId="0" fontId="26" fillId="76" borderId="0" xfId="67" applyFill="1">
      <alignment vertical="top"/>
    </xf>
    <xf numFmtId="0" fontId="32" fillId="76" borderId="0" xfId="67" applyFont="1" applyFill="1">
      <alignment vertical="top"/>
    </xf>
    <xf numFmtId="0" fontId="21" fillId="76" borderId="0" xfId="68" applyFill="1">
      <alignment horizontal="right" vertical="top"/>
    </xf>
    <xf numFmtId="188" fontId="31" fillId="0" borderId="0" xfId="2" applyNumberFormat="1" applyFont="1" applyFill="1" applyAlignment="1">
      <alignment vertical="top"/>
    </xf>
    <xf numFmtId="10" fontId="39" fillId="76" borderId="0" xfId="2" applyFont="1" applyFill="1" applyAlignment="1">
      <alignment vertical="top"/>
    </xf>
    <xf numFmtId="10" fontId="40" fillId="76" borderId="0" xfId="2" applyFont="1" applyFill="1" applyAlignment="1">
      <alignment vertical="top"/>
    </xf>
    <xf numFmtId="10" fontId="41" fillId="76" borderId="0" xfId="2" applyFont="1" applyFill="1" applyAlignment="1">
      <alignment vertical="top"/>
    </xf>
    <xf numFmtId="10" fontId="31" fillId="76" borderId="0" xfId="2" applyFont="1" applyFill="1" applyAlignment="1">
      <alignment horizontal="right" vertical="top"/>
    </xf>
    <xf numFmtId="43" fontId="25" fillId="76" borderId="0" xfId="1" applyFont="1" applyFill="1" applyAlignment="1">
      <alignment vertical="top"/>
    </xf>
    <xf numFmtId="43" fontId="26" fillId="76" borderId="0" xfId="1" applyFont="1" applyFill="1" applyAlignment="1">
      <alignment vertical="top"/>
    </xf>
    <xf numFmtId="43" fontId="32" fillId="76" borderId="0" xfId="1" applyFont="1" applyFill="1" applyAlignment="1">
      <alignment vertical="top"/>
    </xf>
    <xf numFmtId="43" fontId="21" fillId="76" borderId="0" xfId="1" applyFont="1" applyFill="1" applyAlignment="1">
      <alignment horizontal="right" vertical="top"/>
    </xf>
    <xf numFmtId="10" fontId="31" fillId="0" borderId="0" xfId="2" applyFont="1" applyAlignment="1">
      <alignment vertical="top"/>
    </xf>
    <xf numFmtId="0" fontId="21" fillId="0" borderId="11" xfId="0" applyFont="1" applyBorder="1" applyAlignment="1">
      <alignment vertical="top"/>
    </xf>
    <xf numFmtId="0" fontId="40" fillId="76" borderId="11" xfId="67" applyFont="1" applyFill="1" applyBorder="1">
      <alignment vertical="top"/>
    </xf>
    <xf numFmtId="0" fontId="41" fillId="76" borderId="11" xfId="67" applyFont="1" applyFill="1" applyBorder="1">
      <alignment vertical="top"/>
    </xf>
    <xf numFmtId="0" fontId="31" fillId="76" borderId="11" xfId="68" applyFont="1" applyFill="1" applyBorder="1">
      <alignment horizontal="right" vertical="top"/>
    </xf>
    <xf numFmtId="10" fontId="25" fillId="76" borderId="0" xfId="2" applyFont="1" applyFill="1" applyAlignment="1">
      <alignment vertical="top"/>
    </xf>
    <xf numFmtId="10" fontId="26" fillId="76" borderId="0" xfId="2" applyFont="1" applyFill="1" applyAlignment="1">
      <alignment vertical="top"/>
    </xf>
    <xf numFmtId="10" fontId="32" fillId="76" borderId="0" xfId="2" applyFont="1" applyFill="1" applyAlignment="1">
      <alignment vertical="top"/>
    </xf>
    <xf numFmtId="10" fontId="21" fillId="76" borderId="0" xfId="2" applyFont="1" applyFill="1" applyAlignment="1">
      <alignment horizontal="right" vertical="top"/>
    </xf>
    <xf numFmtId="180" fontId="31" fillId="0" borderId="0" xfId="0" applyNumberFormat="1" applyFont="1" applyAlignment="1">
      <alignment vertical="top"/>
    </xf>
    <xf numFmtId="182" fontId="21" fillId="0" borderId="11" xfId="0" applyNumberFormat="1" applyFont="1" applyBorder="1" applyAlignment="1">
      <alignment vertical="top"/>
    </xf>
    <xf numFmtId="182" fontId="3" fillId="0" borderId="0" xfId="74" applyNumberFormat="1" applyAlignment="1">
      <alignment horizontal="right"/>
    </xf>
    <xf numFmtId="182" fontId="3" fillId="0" borderId="0" xfId="76" applyNumberFormat="1" applyAlignment="1">
      <alignment horizontal="right" vertical="top"/>
    </xf>
    <xf numFmtId="43" fontId="21" fillId="0" borderId="12" xfId="0" applyNumberFormat="1" applyFont="1" applyBorder="1" applyAlignment="1">
      <alignment vertical="top"/>
    </xf>
    <xf numFmtId="10" fontId="31" fillId="76" borderId="0" xfId="2" applyFont="1" applyFill="1" applyAlignment="1">
      <alignment vertical="top"/>
    </xf>
    <xf numFmtId="0" fontId="31" fillId="76" borderId="0" xfId="0" applyFont="1" applyFill="1" applyAlignment="1">
      <alignment vertical="top"/>
    </xf>
    <xf numFmtId="43" fontId="21" fillId="76" borderId="0" xfId="1" applyFont="1" applyFill="1" applyAlignment="1">
      <alignment vertical="top"/>
    </xf>
    <xf numFmtId="0" fontId="44" fillId="76" borderId="0" xfId="66" applyNumberFormat="1" applyFont="1" applyFill="1">
      <alignment vertical="top"/>
    </xf>
    <xf numFmtId="0" fontId="45" fillId="76" borderId="0" xfId="67" applyFont="1" applyFill="1">
      <alignment vertical="top"/>
    </xf>
    <xf numFmtId="0" fontId="46" fillId="76" borderId="0" xfId="67" applyFont="1" applyFill="1">
      <alignment vertical="top"/>
    </xf>
    <xf numFmtId="0" fontId="17" fillId="76" borderId="0" xfId="68" applyFont="1" applyFill="1">
      <alignment horizontal="right" vertical="top"/>
    </xf>
    <xf numFmtId="0" fontId="21" fillId="0" borderId="0" xfId="66" applyNumberFormat="1" applyFont="1" applyFill="1" applyBorder="1">
      <alignment vertical="top"/>
    </xf>
    <xf numFmtId="0" fontId="58" fillId="68" borderId="0" xfId="0" applyFont="1" applyFill="1"/>
    <xf numFmtId="0" fontId="59" fillId="0" borderId="0" xfId="0" applyFont="1"/>
    <xf numFmtId="164" fontId="61" fillId="77" borderId="0" xfId="81" applyFont="1" applyFill="1">
      <alignment vertical="top"/>
    </xf>
    <xf numFmtId="164" fontId="62" fillId="77" borderId="0" xfId="82" applyFill="1">
      <alignment vertical="top"/>
    </xf>
    <xf numFmtId="164" fontId="63" fillId="77" borderId="0" xfId="82" applyFont="1" applyFill="1">
      <alignment vertical="top"/>
    </xf>
    <xf numFmtId="164" fontId="63" fillId="0" borderId="0" xfId="82" applyFont="1" applyFill="1">
      <alignment vertical="top"/>
    </xf>
    <xf numFmtId="164" fontId="62" fillId="0" borderId="0" xfId="82" applyFill="1">
      <alignment vertical="top"/>
    </xf>
    <xf numFmtId="164" fontId="64" fillId="0" borderId="0" xfId="82" applyFont="1" applyFill="1">
      <alignment vertical="top"/>
    </xf>
    <xf numFmtId="164" fontId="65" fillId="0" borderId="0" xfId="82" applyFont="1" applyFill="1">
      <alignment vertical="top"/>
    </xf>
    <xf numFmtId="164" fontId="66" fillId="0" borderId="0" xfId="82" applyFont="1" applyFill="1">
      <alignment vertical="top"/>
    </xf>
    <xf numFmtId="173" fontId="62" fillId="0" borderId="0" xfId="82" applyNumberFormat="1" applyFill="1" applyAlignment="1">
      <alignment horizontal="left" vertical="top"/>
    </xf>
    <xf numFmtId="164" fontId="62" fillId="0" borderId="0" xfId="82" applyFill="1" applyAlignment="1">
      <alignment horizontal="left" vertical="center"/>
    </xf>
    <xf numFmtId="190" fontId="62" fillId="0" borderId="0" xfId="83" applyNumberFormat="1" applyFont="1" applyFill="1" applyAlignment="1">
      <alignment horizontal="left" vertical="top"/>
    </xf>
    <xf numFmtId="164" fontId="68" fillId="0" borderId="0" xfId="84" applyNumberFormat="1" applyFont="1" applyFill="1" applyAlignment="1">
      <alignment vertical="top"/>
    </xf>
    <xf numFmtId="164" fontId="69" fillId="0" borderId="0" xfId="81" applyFont="1" applyAlignment="1"/>
    <xf numFmtId="0" fontId="70" fillId="0" borderId="0" xfId="85" applyFont="1"/>
    <xf numFmtId="0" fontId="61" fillId="77" borderId="0" xfId="86" applyFont="1" applyFill="1" applyAlignment="1">
      <alignment vertical="top"/>
    </xf>
    <xf numFmtId="0" fontId="72" fillId="77" borderId="0" xfId="86" applyFont="1" applyFill="1" applyAlignment="1">
      <alignment vertical="top"/>
    </xf>
    <xf numFmtId="0" fontId="71" fillId="0" borderId="0" xfId="86"/>
    <xf numFmtId="0" fontId="73" fillId="0" borderId="0" xfId="86" applyFont="1" applyAlignment="1">
      <alignment vertical="top"/>
    </xf>
    <xf numFmtId="0" fontId="74" fillId="78" borderId="17" xfId="86" applyFont="1" applyFill="1" applyBorder="1" applyAlignment="1">
      <alignment horizontal="center" vertical="center"/>
    </xf>
    <xf numFmtId="0" fontId="74" fillId="78" borderId="17" xfId="86" applyFont="1" applyFill="1" applyBorder="1" applyAlignment="1">
      <alignment horizontal="center" vertical="center" wrapText="1"/>
    </xf>
    <xf numFmtId="0" fontId="62" fillId="0" borderId="17" xfId="86" applyFont="1" applyBorder="1" applyAlignment="1">
      <alignment vertical="top" wrapText="1"/>
    </xf>
    <xf numFmtId="10" fontId="75" fillId="0" borderId="17" xfId="86" applyNumberFormat="1" applyFont="1" applyBorder="1" applyAlignment="1">
      <alignment vertical="top" wrapText="1"/>
    </xf>
    <xf numFmtId="164" fontId="76" fillId="79" borderId="0" xfId="82" applyFont="1" applyFill="1">
      <alignment vertical="top"/>
    </xf>
    <xf numFmtId="0" fontId="62" fillId="0" borderId="0" xfId="86" applyFont="1" applyAlignment="1">
      <alignment vertical="center" wrapText="1"/>
    </xf>
    <xf numFmtId="0" fontId="62" fillId="0" borderId="0" xfId="86" applyFont="1" applyAlignment="1">
      <alignment vertical="top" wrapText="1"/>
    </xf>
    <xf numFmtId="182" fontId="75" fillId="0" borderId="0" xfId="86" applyNumberFormat="1" applyFont="1" applyAlignment="1">
      <alignment vertical="top" wrapText="1"/>
    </xf>
    <xf numFmtId="0" fontId="62" fillId="0" borderId="17" xfId="86" applyFont="1" applyBorder="1" applyAlignment="1">
      <alignment horizontal="center" vertical="center" wrapText="1"/>
    </xf>
    <xf numFmtId="0" fontId="62" fillId="0" borderId="18" xfId="86" applyFont="1" applyBorder="1" applyAlignment="1">
      <alignment horizontal="center" vertical="center" wrapText="1"/>
    </xf>
    <xf numFmtId="0" fontId="62" fillId="0" borderId="19" xfId="86" applyFont="1" applyBorder="1" applyAlignment="1">
      <alignment horizontal="center" vertical="center" wrapText="1"/>
    </xf>
    <xf numFmtId="0" fontId="62" fillId="0" borderId="18" xfId="86" applyFont="1" applyBorder="1" applyAlignment="1">
      <alignment horizontal="left" vertical="top" wrapText="1"/>
    </xf>
    <xf numFmtId="0" fontId="62" fillId="0" borderId="19" xfId="86" applyFont="1" applyBorder="1" applyAlignment="1">
      <alignment horizontal="left" vertical="top" wrapText="1"/>
    </xf>
    <xf numFmtId="0" fontId="62" fillId="0" borderId="20" xfId="86" applyFont="1" applyBorder="1" applyAlignment="1">
      <alignment horizontal="center" vertical="center" wrapText="1"/>
    </xf>
    <xf numFmtId="0" fontId="62" fillId="0" borderId="20" xfId="86" applyFont="1" applyBorder="1" applyAlignment="1">
      <alignment horizontal="left" vertical="top" wrapText="1"/>
    </xf>
  </cellXfs>
  <cellStyles count="87">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nd of sheet" xfId="71" xr:uid="{00000000-0005-0000-0000-000023000000}"/>
    <cellStyle name="Explanatory Text" xfId="18" builtinId="53" hidden="1"/>
    <cellStyle name="Export" xfId="56" xr:uid="{00000000-0005-0000-0000-000025000000}"/>
    <cellStyle name="Factor" xfId="62" xr:uid="{00000000-0005-0000-0000-000026000000}"/>
    <cellStyle name="Good" xfId="8" builtinId="26" hidden="1"/>
    <cellStyle name="Hard coded" xfId="57" xr:uid="{00000000-0005-0000-0000-000028000000}"/>
    <cellStyle name="Heading 1" xfId="4" builtinId="16" hidden="1"/>
    <cellStyle name="Heading 2" xfId="5" builtinId="17" hidden="1"/>
    <cellStyle name="Heading 3" xfId="6" builtinId="18" hidden="1"/>
    <cellStyle name="Heading 4" xfId="7" builtinId="19" hidden="1"/>
    <cellStyle name="Hyperlink" xfId="72" builtinId="8"/>
    <cellStyle name="Hyperlink 2" xfId="69" xr:uid="{00000000-0005-0000-0000-00002E000000}"/>
    <cellStyle name="Hyperlink 2 2" xfId="84" xr:uid="{FEC42F1A-532E-412A-AB0D-5F8F2801FFB2}"/>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10" xfId="85" xr:uid="{0533DB5A-7660-4AF0-91E6-15564EAC1191}"/>
    <cellStyle name="Normal 12 3" xfId="74" xr:uid="{9290A317-B04A-4687-BE8A-B3ED9AC654C8}"/>
    <cellStyle name="Normal 13" xfId="80" xr:uid="{C10808A7-CB6D-43E9-A5A3-250DD6F648AB}"/>
    <cellStyle name="Normal 2" xfId="77" xr:uid="{31828634-21EC-4361-A115-B717C95BCE25}"/>
    <cellStyle name="Normal 2 2" xfId="78" xr:uid="{4F941220-AA65-426C-865E-B3751D7E3B9C}"/>
    <cellStyle name="Normal 2 2 2" xfId="75" xr:uid="{D33B39ED-1E8F-4570-8CF2-1882C00E751D}"/>
    <cellStyle name="Normal 2 3" xfId="79" xr:uid="{B33FD5AB-CE09-4C6E-86B3-102796C5CE8D}"/>
    <cellStyle name="Normal 2 4" xfId="82" xr:uid="{02F9CC3D-794C-4912-9F43-6C57600302EB}"/>
    <cellStyle name="Normal 3" xfId="86" xr:uid="{E7B1E1E1-BBB8-4FF7-8987-1B8413CF566E}"/>
    <cellStyle name="Normal 3 2 6" xfId="81" xr:uid="{4838E855-168F-4D60-BEBA-5D69581803F2}"/>
    <cellStyle name="Normal 7 3" xfId="76" xr:uid="{6F222D00-2EE2-4AB8-8789-930C5A8417D5}"/>
    <cellStyle name="Normal 8" xfId="73" xr:uid="{83195A49-A3C3-479E-A37B-F17825E60611}"/>
    <cellStyle name="Note" xfId="17" builtinId="10" hidden="1"/>
    <cellStyle name="Output" xfId="12" builtinId="21" hidden="1"/>
    <cellStyle name="Pantone 130C" xfId="47" xr:uid="{00000000-0005-0000-0000-000039000000}"/>
    <cellStyle name="Pantone 179C" xfId="52" xr:uid="{00000000-0005-0000-0000-00003A000000}"/>
    <cellStyle name="Pantone 232C" xfId="51" xr:uid="{00000000-0005-0000-0000-00003B000000}"/>
    <cellStyle name="Pantone 2745C" xfId="50" xr:uid="{00000000-0005-0000-0000-00003C000000}"/>
    <cellStyle name="Pantone 279C" xfId="45" xr:uid="{00000000-0005-0000-0000-00003D000000}"/>
    <cellStyle name="Pantone 281C" xfId="44" xr:uid="{00000000-0005-0000-0000-00003E000000}"/>
    <cellStyle name="Pantone 451C" xfId="46" xr:uid="{00000000-0005-0000-0000-00003F000000}"/>
    <cellStyle name="Pantone 583C" xfId="49" xr:uid="{00000000-0005-0000-0000-000040000000}"/>
    <cellStyle name="Pantone 633C" xfId="48" xr:uid="{00000000-0005-0000-0000-000041000000}"/>
    <cellStyle name="Per cent" xfId="2" builtinId="5" customBuiltin="1"/>
    <cellStyle name="Percent [0]" xfId="58" xr:uid="{00000000-0005-0000-0000-000043000000}"/>
    <cellStyle name="Title" xfId="3" builtinId="15" hidden="1"/>
    <cellStyle name="Total" xfId="19" builtinId="25" hidden="1"/>
    <cellStyle name="Warning Text" xfId="16" builtinId="11" customBuiltin="1"/>
    <cellStyle name="Warning Text 2" xfId="70" xr:uid="{00000000-0005-0000-0000-000048000000}"/>
    <cellStyle name="WIP" xfId="53" xr:uid="{00000000-0005-0000-0000-000049000000}"/>
    <cellStyle name="Year" xfId="83" xr:uid="{B022D2DA-FEC8-4408-BEE8-25E35E3F7343}"/>
  </cellStyles>
  <dxfs count="76">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103412</xdr:rowOff>
    </xdr:from>
    <xdr:to>
      <xdr:col>8</xdr:col>
      <xdr:colOff>560101</xdr:colOff>
      <xdr:row>42</xdr:row>
      <xdr:rowOff>76200</xdr:rowOff>
    </xdr:to>
    <xdr:sp macro="" textlink="">
      <xdr:nvSpPr>
        <xdr:cNvPr id="2" name="TextBox 2">
          <a:extLst>
            <a:ext uri="{FF2B5EF4-FFF2-40B4-BE49-F238E27FC236}">
              <a16:creationId xmlns:a16="http://schemas.microsoft.com/office/drawing/2014/main" id="{2F940F88-846D-4DF8-A262-D69611408D09}"/>
            </a:ext>
          </a:extLst>
        </xdr:cNvPr>
        <xdr:cNvSpPr txBox="1"/>
      </xdr:nvSpPr>
      <xdr:spPr>
        <a:xfrm>
          <a:off x="616766" y="2300512"/>
          <a:ext cx="8985735" cy="5135338"/>
        </a:xfrm>
        <a:prstGeom prst="rect">
          <a:avLst/>
        </a:prstGeom>
        <a:noFill/>
        <a:ln>
          <a:noFill/>
        </a:ln>
      </xdr:spPr>
      <xdr:txBody>
        <a:bodyPr lIns="27432" tIns="22860" rIns="0" bIns="0" rtlCol="0"/>
        <a:lstStyle/>
        <a:p>
          <a:pPr algn="l"/>
          <a:r>
            <a:rPr lang="en-US" sz="1100" b="1">
              <a:latin typeface="Calibri"/>
            </a:rPr>
            <a:t>Summary of the model:</a:t>
          </a:r>
          <a:endParaRPr lang="en-US" sz="1000" b="1">
            <a:solidFill>
              <a:srgbClr val="000000"/>
            </a:solidFill>
            <a:latin typeface="Calibri"/>
          </a:endParaRPr>
        </a:p>
        <a:p>
          <a:pPr algn="l"/>
          <a:endParaRPr lang="en-US" sz="1000" b="1">
            <a:solidFill>
              <a:srgbClr val="000000"/>
            </a:solidFill>
            <a:latin typeface="Calibri"/>
          </a:endParaRPr>
        </a:p>
        <a:p>
          <a:pPr algn="l"/>
          <a:r>
            <a:rPr lang="en-US" sz="1000">
              <a:latin typeface="Calibri"/>
              <a:ea typeface="+mn-ea"/>
              <a:cs typeface="+mn-cs"/>
            </a:rPr>
            <a:t>This model performs the true up for differences between actual and forecast RPI-CPIH wedge. It isolates the effect of variances in the wedge, calculates adjustments to correct for the variance in the wedge, converts the adjustments from nominal to real terms and applies the time value of money adjustment to the revenue adjustment.</a:t>
          </a:r>
        </a:p>
        <a:p>
          <a:pPr algn="l"/>
          <a:endParaRPr lang="en-US" sz="1000">
            <a:latin typeface="Calibri"/>
            <a:ea typeface="+mn-ea"/>
            <a:cs typeface="+mn-cs"/>
          </a:endParaRPr>
        </a:p>
        <a:p>
          <a:pPr algn="l"/>
          <a:r>
            <a:rPr lang="en-US" sz="1000">
              <a:latin typeface="Calibri"/>
              <a:ea typeface="+mn-ea"/>
              <a:cs typeface="+mn-cs"/>
            </a:rPr>
            <a:t>References:</a:t>
          </a:r>
        </a:p>
        <a:p>
          <a:pPr algn="l"/>
          <a:endParaRPr lang="en-US" sz="1000">
            <a:latin typeface="Calibri"/>
            <a:ea typeface="+mn-ea"/>
            <a:cs typeface="+mn-cs"/>
          </a:endParaRPr>
        </a:p>
        <a:p>
          <a:pPr marL="171450" indent="-171450" algn="l">
            <a:buFont typeface="Arial" panose="020B0604020202020204" pitchFamily="34" charset="0"/>
            <a:buChar char="•"/>
          </a:pPr>
          <a:r>
            <a:rPr lang="en-GB" sz="1000">
              <a:latin typeface="Calibri"/>
              <a:ea typeface="+mn-ea"/>
              <a:cs typeface="+mn-cs"/>
            </a:rPr>
            <a:t>Forecast RPI and CPIH index values included in the final determination </a:t>
          </a:r>
        </a:p>
        <a:p>
          <a:pPr marL="171450" indent="-171450" algn="l">
            <a:buFont typeface="Arial" panose="020B0604020202020204" pitchFamily="34" charset="0"/>
            <a:buChar char="•"/>
          </a:pPr>
          <a:r>
            <a:rPr lang="en-GB" sz="1000">
              <a:latin typeface="Calibri"/>
              <a:ea typeface="+mn-ea"/>
              <a:cs typeface="+mn-cs"/>
            </a:rPr>
            <a:t>Actual RPI and CPIH index values published by ONS </a:t>
          </a:r>
        </a:p>
        <a:p>
          <a:pPr marL="171450" indent="-171450" algn="l">
            <a:buFont typeface="Arial" panose="020B0604020202020204" pitchFamily="34" charset="0"/>
            <a:buChar char="•"/>
          </a:pPr>
          <a:r>
            <a:rPr lang="en-GB" sz="1000">
              <a:latin typeface="Calibri"/>
              <a:ea typeface="+mn-ea"/>
              <a:cs typeface="+mn-cs"/>
            </a:rPr>
            <a:t>RCV run-off rate included in final determination </a:t>
          </a:r>
        </a:p>
        <a:p>
          <a:pPr marL="171450" indent="-171450" algn="l">
            <a:buFont typeface="Arial" panose="020B0604020202020204" pitchFamily="34" charset="0"/>
            <a:buChar char="•"/>
          </a:pPr>
          <a:r>
            <a:rPr lang="en-GB" sz="1000">
              <a:latin typeface="Calibri"/>
              <a:ea typeface="+mn-ea"/>
              <a:cs typeface="+mn-cs"/>
            </a:rPr>
            <a:t>Real RPI based WACC for wholesale included in final determination </a:t>
          </a:r>
        </a:p>
        <a:p>
          <a:pPr marL="171450" indent="-171450" algn="l">
            <a:buFont typeface="Arial" panose="020B0604020202020204" pitchFamily="34" charset="0"/>
            <a:buChar char="•"/>
          </a:pPr>
          <a:r>
            <a:rPr lang="en-GB" sz="1000">
              <a:latin typeface="Calibri"/>
              <a:ea typeface="+mn-ea"/>
              <a:cs typeface="+mn-cs"/>
            </a:rPr>
            <a:t>Real CPIH based WACC for wholesale included in final determination </a:t>
          </a:r>
          <a:endParaRPr lang="en-US" sz="1000">
            <a:latin typeface="Calibri"/>
            <a:ea typeface="+mn-ea"/>
            <a:cs typeface="+mn-cs"/>
          </a:endParaRPr>
        </a:p>
        <a:p>
          <a:pPr algn="l"/>
          <a:endParaRPr lang="en-US" sz="1000">
            <a:latin typeface="Calibri"/>
            <a:ea typeface="+mn-ea"/>
            <a:cs typeface="+mn-cs"/>
          </a:endParaRPr>
        </a:p>
        <a:p>
          <a:pPr algn="l"/>
          <a:endParaRPr lang="en-US" sz="1000">
            <a:latin typeface="Calibri"/>
            <a:ea typeface="+mn-ea"/>
            <a:cs typeface="+mn-cs"/>
          </a:endParaRPr>
        </a:p>
        <a:p>
          <a:pPr algn="l"/>
          <a:r>
            <a:rPr lang="en-US" sz="1100" b="1">
              <a:latin typeface="Calibri"/>
            </a:rPr>
            <a:t>Quality assurance: </a:t>
          </a:r>
          <a:endParaRPr lang="en-US" sz="1000" b="1">
            <a:latin typeface="Calibri"/>
          </a:endParaRPr>
        </a:p>
        <a:p>
          <a:pPr algn="l"/>
          <a:endParaRPr lang="en-US" sz="1000">
            <a:latin typeface="Calibri"/>
          </a:endParaRPr>
        </a:p>
        <a:p>
          <a:pPr algn="l"/>
          <a:r>
            <a:rPr lang="en-US" sz="1000">
              <a:latin typeface="Calibri"/>
            </a:rPr>
            <a:t>This model has been subject to Ofwat internal quality assurance </a:t>
          </a:r>
        </a:p>
        <a:p>
          <a:pPr algn="l"/>
          <a:r>
            <a:rPr lang="en-US" sz="1000">
              <a:latin typeface="Calibri"/>
            </a:rPr>
            <a:t>  </a:t>
          </a:r>
          <a:endParaRPr lang="en-US" sz="1000" b="1">
            <a:solidFill>
              <a:srgbClr val="000000"/>
            </a:solidFill>
            <a:latin typeface="Calibri"/>
          </a:endParaRPr>
        </a:p>
        <a:p>
          <a:pPr algn="l"/>
          <a:r>
            <a:rPr lang="en-US" sz="1000" b="1">
              <a:solidFill>
                <a:srgbClr val="000000"/>
              </a:solidFill>
              <a:latin typeface="Calibri"/>
            </a:rPr>
            <a:t>Disclaimer:</a:t>
          </a:r>
        </a:p>
        <a:p>
          <a:pPr algn="l"/>
          <a:endParaRPr lang="en-US" sz="1000">
            <a:solidFill>
              <a:srgbClr val="000000"/>
            </a:solidFill>
            <a:latin typeface="Calibri"/>
          </a:endParaRPr>
        </a:p>
        <a:p>
          <a:r>
            <a:rPr lang="en-GB" sz="1000">
              <a:latin typeface="Calibri"/>
              <a:ea typeface="+mn-ea"/>
              <a:cs typeface="+mn-cs"/>
            </a:rPr>
            <a:t>This model is part of the Blind Year Reconciliation for 2024-25. For further information see the Blind Year decision documentation for 2024-25 and the PR24 final determinations setting out the price, service, and incentive package for water companies for the period 2025-30.</a:t>
          </a:r>
        </a:p>
        <a:p>
          <a:pPr algn="l"/>
          <a:endParaRPr lang="en-US" sz="1000">
            <a:latin typeface="Calibri"/>
          </a:endParaRPr>
        </a:p>
        <a:p>
          <a:pPr algn="l"/>
          <a:endParaRPr lang="en-US" sz="1000" b="1">
            <a:solidFill>
              <a:srgbClr val="000000"/>
            </a:solidFill>
            <a:latin typeface="Calibri"/>
          </a:endParaRPr>
        </a:p>
        <a:p>
          <a:pPr algn="l"/>
          <a:r>
            <a:rPr lang="en-US" sz="1000" b="1">
              <a:solidFill>
                <a:srgbClr val="000000"/>
              </a:solidFill>
              <a:latin typeface="Calibri"/>
            </a:rPr>
            <a:t>Changes since previous published model:</a:t>
          </a:r>
        </a:p>
        <a:p>
          <a:pPr algn="l"/>
          <a:endParaRPr lang="en-US" sz="1100" b="1">
            <a:solidFill>
              <a:srgbClr val="000000"/>
            </a:solidFill>
            <a:latin typeface="Calibri"/>
          </a:endParaRPr>
        </a:p>
        <a:p>
          <a:r>
            <a:rPr lang="en-GB" sz="1000">
              <a:latin typeface="Calibri"/>
              <a:ea typeface="+mn-ea"/>
              <a:cs typeface="+mn-cs"/>
            </a:rPr>
            <a:t>Calculations have been amended to use actual inflation to calculate differences on what the company should have received. </a:t>
          </a:r>
        </a:p>
      </xdr:txBody>
    </xdr:sp>
    <xdr:clientData/>
  </xdr:twoCellAnchor>
  <xdr:twoCellAnchor editAs="oneCell">
    <xdr:from>
      <xdr:col>6</xdr:col>
      <xdr:colOff>514351</xdr:colOff>
      <xdr:row>1</xdr:row>
      <xdr:rowOff>9524</xdr:rowOff>
    </xdr:from>
    <xdr:to>
      <xdr:col>9</xdr:col>
      <xdr:colOff>350558</xdr:colOff>
      <xdr:row>5</xdr:row>
      <xdr:rowOff>145035</xdr:rowOff>
    </xdr:to>
    <xdr:pic>
      <xdr:nvPicPr>
        <xdr:cNvPr id="3" name="Picture 2">
          <a:extLst>
            <a:ext uri="{FF2B5EF4-FFF2-40B4-BE49-F238E27FC236}">
              <a16:creationId xmlns:a16="http://schemas.microsoft.com/office/drawing/2014/main" id="{BB67DB5C-EB4A-4FFE-B1F8-C0E37778C5BE}"/>
            </a:ext>
          </a:extLst>
        </xdr:cNvPr>
        <xdr:cNvPicPr>
          <a:picLocks noChangeAspect="1"/>
        </xdr:cNvPicPr>
      </xdr:nvPicPr>
      <xdr:blipFill>
        <a:blip xmlns:r="http://schemas.openxmlformats.org/officeDocument/2006/relationships" r:embed="rId1"/>
        <a:stretch>
          <a:fillRect/>
        </a:stretch>
      </xdr:blipFill>
      <xdr:spPr>
        <a:xfrm>
          <a:off x="8337551" y="403224"/>
          <a:ext cx="1668182" cy="91021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4CD1-1ED9-4A8E-84C0-56D58351C103}">
  <sheetPr>
    <tabColor rgb="FFCCCCCE"/>
    <outlinePr summaryBelow="0" summaryRight="0"/>
    <pageSetUpPr fitToPage="1"/>
  </sheetPr>
  <dimension ref="A1:XFC91"/>
  <sheetViews>
    <sheetView showGridLines="0" tabSelected="1" zoomScale="80" zoomScaleNormal="80" workbookViewId="0"/>
  </sheetViews>
  <sheetFormatPr defaultColWidth="8.7265625" defaultRowHeight="12.75" customHeight="1" zeroHeight="1" x14ac:dyDescent="0.25"/>
  <cols>
    <col min="1" max="1" width="8.26953125" style="371" customWidth="1"/>
    <col min="2" max="2" width="62.81640625" style="371" bestFit="1" customWidth="1"/>
    <col min="3" max="3" width="14.7265625" style="371" customWidth="1"/>
    <col min="4" max="11" width="8.7265625" style="371" customWidth="1"/>
    <col min="12" max="16383" width="8.7265625" style="371" hidden="1" customWidth="1"/>
    <col min="16384" max="16384" width="9" style="371" hidden="1" customWidth="1"/>
  </cols>
  <sheetData>
    <row r="1" spans="1:11" ht="31" x14ac:dyDescent="0.25">
      <c r="A1" s="368" t="str">
        <f ca="1" xml:space="preserve"> RIGHT(CELL("filename", $A$1), LEN(CELL("filename", $A$1)) - SEARCH("]", CELL("filename", $A$1)))</f>
        <v>Cover</v>
      </c>
      <c r="B1" s="368"/>
      <c r="C1" s="369"/>
      <c r="D1" s="369"/>
      <c r="E1" s="369"/>
      <c r="F1" s="369"/>
      <c r="G1" s="369"/>
      <c r="H1" s="370"/>
      <c r="I1" s="370"/>
      <c r="J1" s="370"/>
      <c r="K1" s="370"/>
    </row>
    <row r="2" spans="1:11" ht="13" x14ac:dyDescent="0.25">
      <c r="A2" s="372"/>
      <c r="B2" s="372"/>
      <c r="C2" s="372"/>
      <c r="D2" s="372"/>
      <c r="E2" s="372"/>
      <c r="F2" s="372"/>
      <c r="G2" s="372"/>
    </row>
    <row r="3" spans="1:11" s="375" customFormat="1" ht="23.5" x14ac:dyDescent="0.25">
      <c r="A3" s="373"/>
      <c r="B3" s="374" t="s">
        <v>624</v>
      </c>
      <c r="C3" s="373"/>
      <c r="D3" s="373"/>
      <c r="E3" s="373"/>
      <c r="F3" s="373"/>
      <c r="G3" s="373"/>
    </row>
    <row r="4" spans="1:11" ht="13" x14ac:dyDescent="0.25">
      <c r="A4" s="372"/>
      <c r="B4" s="372"/>
      <c r="C4" s="372"/>
      <c r="D4" s="372"/>
      <c r="E4" s="372"/>
      <c r="F4" s="372"/>
      <c r="G4" s="372"/>
    </row>
    <row r="5" spans="1:11" ht="13" x14ac:dyDescent="0.25">
      <c r="A5" s="372"/>
      <c r="B5" s="372" t="s">
        <v>625</v>
      </c>
      <c r="C5" s="376" t="s">
        <v>0</v>
      </c>
      <c r="D5" s="372"/>
      <c r="E5" s="372"/>
      <c r="F5" s="372"/>
      <c r="G5" s="372"/>
    </row>
    <row r="6" spans="1:11" ht="13" x14ac:dyDescent="0.25">
      <c r="A6" s="372"/>
      <c r="B6" s="372" t="s">
        <v>626</v>
      </c>
      <c r="C6" s="376">
        <v>5.7</v>
      </c>
      <c r="D6" s="372"/>
      <c r="E6" s="372"/>
      <c r="F6" s="372"/>
      <c r="G6" s="372"/>
    </row>
    <row r="7" spans="1:11" ht="13" x14ac:dyDescent="0.25">
      <c r="A7" s="372"/>
      <c r="B7" s="372" t="s">
        <v>627</v>
      </c>
      <c r="C7" s="377" t="str">
        <f ca="1" xml:space="preserve"> MID(CELL("filename"), FIND("[", CELL("filename"), 1) + 1, FIND("]", CELL("filename"), 1) - FIND("[", CELL("filename"), 1) - 1)</f>
        <v>BYR2024-25DD_PR24 PD17 RPI-CPIH wedge model - Southern Water.xlsx</v>
      </c>
      <c r="D7" s="372"/>
      <c r="E7" s="372"/>
      <c r="F7" s="372"/>
      <c r="G7" s="372"/>
    </row>
    <row r="8" spans="1:11" ht="13" x14ac:dyDescent="0.25">
      <c r="A8" s="372"/>
      <c r="B8" s="372" t="s">
        <v>1</v>
      </c>
      <c r="C8" s="378">
        <v>45931</v>
      </c>
      <c r="D8" s="372"/>
      <c r="E8" s="372"/>
      <c r="F8" s="372"/>
      <c r="G8" s="372"/>
    </row>
    <row r="9" spans="1:11" ht="13" x14ac:dyDescent="0.25">
      <c r="A9" s="372"/>
      <c r="B9" s="372"/>
      <c r="C9" s="372"/>
      <c r="D9" s="372"/>
      <c r="E9" s="372"/>
      <c r="F9" s="372"/>
      <c r="G9" s="372"/>
    </row>
    <row r="10" spans="1:11" ht="14.5" x14ac:dyDescent="0.25">
      <c r="A10" s="372"/>
      <c r="B10" s="372" t="s">
        <v>628</v>
      </c>
      <c r="C10" s="379" t="s">
        <v>2</v>
      </c>
      <c r="D10" s="372"/>
      <c r="E10" s="372"/>
      <c r="F10" s="372"/>
      <c r="G10" s="372"/>
    </row>
    <row r="11" spans="1:11" ht="13" x14ac:dyDescent="0.3">
      <c r="C11" s="380"/>
    </row>
    <row r="12" spans="1:11" ht="13" x14ac:dyDescent="0.25"/>
    <row r="13" spans="1:11" ht="13" x14ac:dyDescent="0.25"/>
    <row r="14" spans="1:11" ht="13" x14ac:dyDescent="0.25"/>
    <row r="15" spans="1:11" ht="13" x14ac:dyDescent="0.25"/>
    <row r="16" spans="1:11" ht="13" x14ac:dyDescent="0.25"/>
    <row r="17" spans="2:2" ht="13" x14ac:dyDescent="0.25"/>
    <row r="18" spans="2:2" ht="13" x14ac:dyDescent="0.25"/>
    <row r="19" spans="2:2" ht="13" x14ac:dyDescent="0.25"/>
    <row r="20" spans="2:2" ht="14.5" x14ac:dyDescent="0.35">
      <c r="B20" s="381"/>
    </row>
    <row r="21" spans="2:2" ht="13" x14ac:dyDescent="0.25"/>
    <row r="22" spans="2:2" ht="13" x14ac:dyDescent="0.25"/>
    <row r="23" spans="2:2" ht="13" x14ac:dyDescent="0.25"/>
    <row r="24" spans="2:2" ht="13" x14ac:dyDescent="0.25"/>
    <row r="25" spans="2:2" ht="13" x14ac:dyDescent="0.25"/>
    <row r="26" spans="2:2" ht="13" x14ac:dyDescent="0.25"/>
    <row r="27" spans="2:2" ht="13" x14ac:dyDescent="0.25"/>
    <row r="28" spans="2:2" ht="13" x14ac:dyDescent="0.25"/>
    <row r="29" spans="2:2" ht="13" x14ac:dyDescent="0.25"/>
    <row r="30" spans="2:2" ht="13" x14ac:dyDescent="0.25"/>
    <row r="31" spans="2:2" ht="13" x14ac:dyDescent="0.25"/>
    <row r="32" spans="2:2" ht="13" x14ac:dyDescent="0.25"/>
    <row r="33" ht="13" x14ac:dyDescent="0.25"/>
    <row r="34" ht="13" x14ac:dyDescent="0.25"/>
    <row r="35" ht="13" x14ac:dyDescent="0.25"/>
    <row r="36" ht="13" x14ac:dyDescent="0.25"/>
    <row r="37" ht="13" x14ac:dyDescent="0.25"/>
    <row r="38" ht="13"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hidden="1" customHeight="1" x14ac:dyDescent="0.25"/>
    <row r="47" ht="13.5" hidden="1" customHeight="1" x14ac:dyDescent="0.25"/>
    <row r="48" ht="13.5" hidden="1" customHeight="1" x14ac:dyDescent="0.25"/>
    <row r="49" ht="13.5" hidden="1" customHeight="1" x14ac:dyDescent="0.25"/>
    <row r="50" ht="13.5" hidden="1" customHeight="1" x14ac:dyDescent="0.25"/>
    <row r="51" ht="13.5" hidden="1" customHeight="1" x14ac:dyDescent="0.25"/>
    <row r="52" ht="13.5" hidden="1" customHeight="1" x14ac:dyDescent="0.25"/>
    <row r="53" ht="13.5" hidden="1" customHeight="1" x14ac:dyDescent="0.25"/>
    <row r="54" ht="13.5" hidden="1" customHeight="1" x14ac:dyDescent="0.25"/>
    <row r="55" ht="13.5" hidden="1" customHeight="1" x14ac:dyDescent="0.25"/>
    <row r="56" ht="13.5" hidden="1" customHeight="1" x14ac:dyDescent="0.25"/>
    <row r="57" ht="13.5" hidden="1" customHeight="1" x14ac:dyDescent="0.25"/>
    <row r="58" ht="13.5" hidden="1" customHeight="1" x14ac:dyDescent="0.25"/>
    <row r="59" ht="13.5" hidden="1" customHeight="1" x14ac:dyDescent="0.25"/>
    <row r="60" ht="13.5" hidden="1" customHeight="1" x14ac:dyDescent="0.25"/>
    <row r="61" ht="13.5" hidden="1" customHeight="1" x14ac:dyDescent="0.25"/>
    <row r="62" ht="13.5" hidden="1" customHeight="1" x14ac:dyDescent="0.25"/>
    <row r="63" ht="13.5" hidden="1" customHeight="1" x14ac:dyDescent="0.25"/>
    <row r="64" ht="13.5" hidden="1" customHeight="1" x14ac:dyDescent="0.25"/>
    <row r="65" ht="13.5" hidden="1" customHeight="1" x14ac:dyDescent="0.25"/>
    <row r="66" ht="13.5" hidden="1" customHeight="1" x14ac:dyDescent="0.25"/>
    <row r="67" ht="13.5" hidden="1" customHeight="1" x14ac:dyDescent="0.25"/>
    <row r="68" ht="13.5" hidden="1" customHeight="1" x14ac:dyDescent="0.25"/>
    <row r="69" ht="13.5" hidden="1" customHeight="1" x14ac:dyDescent="0.25"/>
    <row r="70" ht="13.5" hidden="1" customHeight="1" x14ac:dyDescent="0.25"/>
    <row r="71" ht="13.5" hidden="1" customHeight="1" x14ac:dyDescent="0.25"/>
    <row r="72" ht="13.5" hidden="1" customHeight="1" x14ac:dyDescent="0.25"/>
    <row r="73" ht="13.5" hidden="1" customHeight="1" x14ac:dyDescent="0.25"/>
    <row r="74" ht="13.5" hidden="1" customHeight="1" x14ac:dyDescent="0.25"/>
    <row r="75" ht="13.5" hidden="1" customHeight="1" x14ac:dyDescent="0.25"/>
    <row r="76" ht="13.5" hidden="1" customHeight="1" x14ac:dyDescent="0.25"/>
    <row r="77" ht="13.5" hidden="1" customHeight="1" x14ac:dyDescent="0.25"/>
    <row r="78" ht="13.5" hidden="1" customHeight="1" x14ac:dyDescent="0.25"/>
    <row r="79" ht="13.5" hidden="1" customHeight="1" x14ac:dyDescent="0.25"/>
    <row r="80" ht="13.5" hidden="1" customHeight="1" x14ac:dyDescent="0.25"/>
    <row r="81" ht="13.5" hidden="1" customHeight="1" x14ac:dyDescent="0.25"/>
    <row r="82" ht="13.5" hidden="1" customHeight="1" x14ac:dyDescent="0.25"/>
    <row r="83" ht="13.5" hidden="1" customHeight="1" x14ac:dyDescent="0.25"/>
    <row r="84" ht="13.5" hidden="1" customHeight="1" x14ac:dyDescent="0.25"/>
    <row r="85" ht="13.5" hidden="1" customHeight="1" x14ac:dyDescent="0.25"/>
    <row r="86" ht="13.5" hidden="1" customHeight="1" x14ac:dyDescent="0.25"/>
    <row r="87" ht="13.5" hidden="1" customHeight="1" x14ac:dyDescent="0.25"/>
    <row r="88" ht="13.5" hidden="1" customHeight="1" x14ac:dyDescent="0.25"/>
    <row r="89" ht="13.5" hidden="1" customHeight="1" x14ac:dyDescent="0.25"/>
    <row r="90" ht="13.5" hidden="1" customHeight="1" x14ac:dyDescent="0.25"/>
    <row r="91" ht="13.5" hidden="1" customHeight="1" x14ac:dyDescent="0.25"/>
  </sheetData>
  <hyperlinks>
    <hyperlink ref="C10" r:id="rId1" xr:uid="{098D008B-55FB-4A3E-8BFE-A1CB81F14352}"/>
  </hyperlinks>
  <pageMargins left="0.70866141732283472" right="0.70866141732283472" top="0.74803149606299213" bottom="0.74803149606299213" header="0.31496062992125984" footer="0.31496062992125984"/>
  <pageSetup paperSize="8"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132-DC02-48C5-B313-062169FAD973}">
  <sheetPr>
    <pageSetUpPr fitToPage="1"/>
  </sheetPr>
  <dimension ref="A1:I110"/>
  <sheetViews>
    <sheetView showGridLines="0" zoomScale="80" zoomScaleNormal="80" workbookViewId="0"/>
  </sheetViews>
  <sheetFormatPr defaultColWidth="0" defaultRowHeight="14" zeroHeight="1" x14ac:dyDescent="0.3"/>
  <cols>
    <col min="1" max="1" width="9.1796875" style="285" customWidth="1"/>
    <col min="2" max="2" width="74.81640625" style="285" bestFit="1" customWidth="1"/>
    <col min="3" max="3" width="49" style="285" bestFit="1" customWidth="1"/>
    <col min="4" max="9" width="9.1796875" style="285" customWidth="1"/>
    <col min="10"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197</v>
      </c>
      <c r="C3" s="285" t="s">
        <v>198</v>
      </c>
      <c r="D3" s="288"/>
      <c r="E3" s="290">
        <v>4.9599999999999998E-2</v>
      </c>
      <c r="F3" s="290">
        <v>4.9599999999999998E-2</v>
      </c>
      <c r="G3" s="290">
        <v>4.9599999999999998E-2</v>
      </c>
      <c r="H3" s="290">
        <v>4.9599999999999998E-2</v>
      </c>
      <c r="I3" s="290">
        <v>4.9599999999999998E-2</v>
      </c>
    </row>
    <row r="4" spans="1:9" x14ac:dyDescent="0.3">
      <c r="A4" s="286" t="s">
        <v>85</v>
      </c>
      <c r="B4" s="289" t="s">
        <v>199</v>
      </c>
      <c r="C4" s="285" t="s">
        <v>200</v>
      </c>
      <c r="D4" s="288"/>
      <c r="E4" s="290">
        <v>3.9100000000000003E-2</v>
      </c>
      <c r="F4" s="290">
        <v>3.9100000000000003E-2</v>
      </c>
      <c r="G4" s="290">
        <v>3.9100000000000003E-2</v>
      </c>
      <c r="H4" s="290">
        <v>3.9100000000000003E-2</v>
      </c>
      <c r="I4" s="290">
        <v>3.9100000000000003E-2</v>
      </c>
    </row>
    <row r="5" spans="1:9" x14ac:dyDescent="0.3">
      <c r="A5" s="286" t="s">
        <v>85</v>
      </c>
      <c r="B5" s="289" t="s">
        <v>201</v>
      </c>
      <c r="C5" s="285" t="s">
        <v>202</v>
      </c>
      <c r="D5" s="288"/>
      <c r="E5" s="290">
        <v>5.0575500000000002E-2</v>
      </c>
      <c r="F5" s="290">
        <v>5.0575500000000002E-2</v>
      </c>
      <c r="G5" s="290">
        <v>5.0575500000000002E-2</v>
      </c>
      <c r="H5" s="290">
        <v>5.0575500000000002E-2</v>
      </c>
      <c r="I5" s="290">
        <v>5.0575500000000002E-2</v>
      </c>
    </row>
    <row r="6" spans="1:9" x14ac:dyDescent="0.3">
      <c r="A6" s="286" t="s">
        <v>85</v>
      </c>
      <c r="B6" s="289" t="s">
        <v>203</v>
      </c>
      <c r="C6" s="285" t="s">
        <v>204</v>
      </c>
      <c r="D6" s="288"/>
      <c r="E6" s="290">
        <v>0.06</v>
      </c>
      <c r="F6" s="290">
        <v>0.06</v>
      </c>
      <c r="G6" s="290">
        <v>0.06</v>
      </c>
      <c r="H6" s="290">
        <v>0.06</v>
      </c>
      <c r="I6" s="290">
        <v>0.06</v>
      </c>
    </row>
    <row r="7" spans="1:9" x14ac:dyDescent="0.3">
      <c r="A7" s="286" t="s">
        <v>85</v>
      </c>
      <c r="B7" s="289" t="s">
        <v>205</v>
      </c>
      <c r="C7" s="285" t="s">
        <v>206</v>
      </c>
      <c r="D7" s="288"/>
      <c r="E7" s="290">
        <v>0</v>
      </c>
      <c r="F7" s="290">
        <v>0</v>
      </c>
      <c r="G7" s="290">
        <v>0</v>
      </c>
      <c r="H7" s="290">
        <v>0</v>
      </c>
      <c r="I7" s="290">
        <v>0</v>
      </c>
    </row>
    <row r="8" spans="1:9" x14ac:dyDescent="0.3"/>
    <row r="9" spans="1:9" x14ac:dyDescent="0.3">
      <c r="A9" s="286" t="s">
        <v>87</v>
      </c>
      <c r="B9" s="289" t="s">
        <v>197</v>
      </c>
      <c r="C9" s="285" t="s">
        <v>198</v>
      </c>
      <c r="D9" s="288"/>
      <c r="E9" s="290">
        <v>4.0680214846322976E-2</v>
      </c>
      <c r="F9" s="290">
        <v>4.0680214846322976E-2</v>
      </c>
      <c r="G9" s="290">
        <v>4.0680214846322976E-2</v>
      </c>
      <c r="H9" s="290">
        <v>4.0680214846322976E-2</v>
      </c>
      <c r="I9" s="290">
        <v>4.0680214846322976E-2</v>
      </c>
    </row>
    <row r="10" spans="1:9" x14ac:dyDescent="0.3">
      <c r="A10" s="286" t="s">
        <v>87</v>
      </c>
      <c r="B10" s="289" t="s">
        <v>199</v>
      </c>
      <c r="C10" s="285" t="s">
        <v>200</v>
      </c>
      <c r="D10" s="288"/>
      <c r="E10" s="290">
        <v>4.7380214846322981E-2</v>
      </c>
      <c r="F10" s="290">
        <v>4.7380214846322981E-2</v>
      </c>
      <c r="G10" s="290">
        <v>4.7380214846322981E-2</v>
      </c>
      <c r="H10" s="290">
        <v>4.7380214846322981E-2</v>
      </c>
      <c r="I10" s="290">
        <v>4.7380214846322981E-2</v>
      </c>
    </row>
    <row r="11" spans="1:9" x14ac:dyDescent="0.3">
      <c r="A11" s="286" t="s">
        <v>87</v>
      </c>
      <c r="B11" s="289" t="s">
        <v>201</v>
      </c>
      <c r="C11" s="285" t="s">
        <v>202</v>
      </c>
      <c r="D11" s="288"/>
      <c r="E11" s="290">
        <v>3.6780214846322976E-2</v>
      </c>
      <c r="F11" s="290">
        <v>3.6780214846322976E-2</v>
      </c>
      <c r="G11" s="290">
        <v>3.6780214846322976E-2</v>
      </c>
      <c r="H11" s="290">
        <v>3.6780214846322976E-2</v>
      </c>
      <c r="I11" s="290">
        <v>3.6780214846322976E-2</v>
      </c>
    </row>
    <row r="12" spans="1:9" x14ac:dyDescent="0.3">
      <c r="A12" s="286" t="s">
        <v>87</v>
      </c>
      <c r="B12" s="289" t="s">
        <v>203</v>
      </c>
      <c r="C12" s="285" t="s">
        <v>204</v>
      </c>
      <c r="D12" s="288"/>
      <c r="E12" s="290">
        <v>6.5880214846322976E-2</v>
      </c>
      <c r="F12" s="290">
        <v>6.5880214846322976E-2</v>
      </c>
      <c r="G12" s="290">
        <v>6.5880214846322976E-2</v>
      </c>
      <c r="H12" s="290">
        <v>6.5880214846322976E-2</v>
      </c>
      <c r="I12" s="290">
        <v>6.5880214846322976E-2</v>
      </c>
    </row>
    <row r="13" spans="1:9" x14ac:dyDescent="0.3">
      <c r="A13" s="286" t="s">
        <v>87</v>
      </c>
      <c r="B13" s="289" t="s">
        <v>205</v>
      </c>
      <c r="C13" s="285" t="s">
        <v>206</v>
      </c>
      <c r="D13" s="288"/>
      <c r="E13" s="290">
        <v>0</v>
      </c>
      <c r="F13" s="290">
        <v>0</v>
      </c>
      <c r="G13" s="290">
        <v>0</v>
      </c>
      <c r="H13" s="290">
        <v>0</v>
      </c>
      <c r="I13" s="290">
        <v>0</v>
      </c>
    </row>
    <row r="14" spans="1:9" x14ac:dyDescent="0.3"/>
    <row r="15" spans="1:9" x14ac:dyDescent="0.3">
      <c r="A15" s="286" t="s">
        <v>89</v>
      </c>
      <c r="B15" s="289" t="s">
        <v>197</v>
      </c>
      <c r="C15" s="285" t="s">
        <v>198</v>
      </c>
      <c r="D15" s="288"/>
      <c r="E15" s="290">
        <v>6.3E-2</v>
      </c>
      <c r="F15" s="290">
        <v>6.3E-2</v>
      </c>
      <c r="G15" s="290">
        <v>6.3E-2</v>
      </c>
      <c r="H15" s="290">
        <v>6.3E-2</v>
      </c>
      <c r="I15" s="290">
        <v>6.3E-2</v>
      </c>
    </row>
    <row r="16" spans="1:9" x14ac:dyDescent="0.3">
      <c r="A16" s="286" t="s">
        <v>89</v>
      </c>
      <c r="B16" s="289" t="s">
        <v>199</v>
      </c>
      <c r="C16" s="285" t="s">
        <v>200</v>
      </c>
      <c r="D16" s="288"/>
      <c r="E16" s="290">
        <v>6.3E-2</v>
      </c>
      <c r="F16" s="290">
        <v>6.3E-2</v>
      </c>
      <c r="G16" s="290">
        <v>6.3E-2</v>
      </c>
      <c r="H16" s="290">
        <v>6.3E-2</v>
      </c>
      <c r="I16" s="290">
        <v>6.3E-2</v>
      </c>
    </row>
    <row r="17" spans="1:9" x14ac:dyDescent="0.3">
      <c r="A17" s="286" t="s">
        <v>89</v>
      </c>
      <c r="B17" s="289" t="s">
        <v>201</v>
      </c>
      <c r="C17" s="285" t="s">
        <v>202</v>
      </c>
      <c r="D17" s="288"/>
      <c r="E17" s="290">
        <v>4.2999999999999997E-2</v>
      </c>
      <c r="F17" s="290">
        <v>4.2999999999999997E-2</v>
      </c>
      <c r="G17" s="290">
        <v>4.2999999999999997E-2</v>
      </c>
      <c r="H17" s="290">
        <v>4.2999999999999997E-2</v>
      </c>
      <c r="I17" s="290">
        <v>4.2999999999999997E-2</v>
      </c>
    </row>
    <row r="18" spans="1:9" x14ac:dyDescent="0.3">
      <c r="A18" s="286" t="s">
        <v>89</v>
      </c>
      <c r="B18" s="289" t="s">
        <v>203</v>
      </c>
      <c r="C18" s="285" t="s">
        <v>204</v>
      </c>
      <c r="D18" s="288"/>
      <c r="E18" s="290">
        <v>0</v>
      </c>
      <c r="F18" s="290">
        <v>0</v>
      </c>
      <c r="G18" s="290">
        <v>0</v>
      </c>
      <c r="H18" s="290">
        <v>0</v>
      </c>
      <c r="I18" s="290">
        <v>0</v>
      </c>
    </row>
    <row r="19" spans="1:9" x14ac:dyDescent="0.3">
      <c r="A19" s="286" t="s">
        <v>89</v>
      </c>
      <c r="B19" s="289" t="s">
        <v>205</v>
      </c>
      <c r="C19" s="285" t="s">
        <v>206</v>
      </c>
      <c r="D19" s="288"/>
      <c r="E19" s="290">
        <v>0</v>
      </c>
      <c r="F19" s="290">
        <v>0</v>
      </c>
      <c r="G19" s="290">
        <v>0</v>
      </c>
      <c r="H19" s="290">
        <v>0</v>
      </c>
      <c r="I19" s="290">
        <v>0</v>
      </c>
    </row>
    <row r="20" spans="1:9" x14ac:dyDescent="0.3"/>
    <row r="21" spans="1:9" x14ac:dyDescent="0.3">
      <c r="A21" s="286" t="s">
        <v>91</v>
      </c>
      <c r="B21" s="289" t="s">
        <v>197</v>
      </c>
      <c r="C21" s="285" t="s">
        <v>198</v>
      </c>
      <c r="D21" s="288"/>
      <c r="E21" s="290">
        <v>5.57E-2</v>
      </c>
      <c r="F21" s="290">
        <v>5.57E-2</v>
      </c>
      <c r="G21" s="290">
        <v>5.57E-2</v>
      </c>
      <c r="H21" s="290">
        <v>5.57E-2</v>
      </c>
      <c r="I21" s="290">
        <v>5.57E-2</v>
      </c>
    </row>
    <row r="22" spans="1:9" x14ac:dyDescent="0.3">
      <c r="A22" s="286" t="s">
        <v>91</v>
      </c>
      <c r="B22" s="289" t="s">
        <v>199</v>
      </c>
      <c r="C22" s="285" t="s">
        <v>200</v>
      </c>
      <c r="D22" s="288"/>
      <c r="E22" s="290">
        <v>4.7899999999999998E-2</v>
      </c>
      <c r="F22" s="290">
        <v>4.7899999999999998E-2</v>
      </c>
      <c r="G22" s="290">
        <v>4.7899999999999998E-2</v>
      </c>
      <c r="H22" s="290">
        <v>4.7899999999999998E-2</v>
      </c>
      <c r="I22" s="290">
        <v>4.7899999999999998E-2</v>
      </c>
    </row>
    <row r="23" spans="1:9" x14ac:dyDescent="0.3">
      <c r="A23" s="286" t="s">
        <v>91</v>
      </c>
      <c r="B23" s="289" t="s">
        <v>201</v>
      </c>
      <c r="C23" s="285" t="s">
        <v>202</v>
      </c>
      <c r="D23" s="288"/>
      <c r="E23" s="290">
        <v>4.6300000000000001E-2</v>
      </c>
      <c r="F23" s="290">
        <v>4.6300000000000001E-2</v>
      </c>
      <c r="G23" s="290">
        <v>4.6300000000000001E-2</v>
      </c>
      <c r="H23" s="290">
        <v>4.6300000000000001E-2</v>
      </c>
      <c r="I23" s="290">
        <v>4.6300000000000001E-2</v>
      </c>
    </row>
    <row r="24" spans="1:9" x14ac:dyDescent="0.3">
      <c r="A24" s="286" t="s">
        <v>91</v>
      </c>
      <c r="B24" s="289" t="s">
        <v>203</v>
      </c>
      <c r="C24" s="285" t="s">
        <v>204</v>
      </c>
      <c r="D24" s="288"/>
      <c r="E24" s="290">
        <v>7.9899999999999999E-2</v>
      </c>
      <c r="F24" s="290">
        <v>7.9899999999999999E-2</v>
      </c>
      <c r="G24" s="290">
        <v>7.9899999999999999E-2</v>
      </c>
      <c r="H24" s="290">
        <v>7.9899999999999999E-2</v>
      </c>
      <c r="I24" s="290">
        <v>7.9899999999999999E-2</v>
      </c>
    </row>
    <row r="25" spans="1:9" x14ac:dyDescent="0.3">
      <c r="A25" s="286" t="s">
        <v>91</v>
      </c>
      <c r="B25" s="289" t="s">
        <v>205</v>
      </c>
      <c r="C25" s="285" t="s">
        <v>206</v>
      </c>
      <c r="D25" s="288"/>
      <c r="E25" s="290">
        <v>0</v>
      </c>
      <c r="F25" s="290">
        <v>0</v>
      </c>
      <c r="G25" s="290">
        <v>0</v>
      </c>
      <c r="H25" s="290">
        <v>0</v>
      </c>
      <c r="I25" s="290">
        <v>0</v>
      </c>
    </row>
    <row r="26" spans="1:9" x14ac:dyDescent="0.3"/>
    <row r="27" spans="1:9" x14ac:dyDescent="0.3">
      <c r="A27" s="286" t="s">
        <v>93</v>
      </c>
      <c r="B27" s="289" t="s">
        <v>197</v>
      </c>
      <c r="C27" s="285" t="s">
        <v>198</v>
      </c>
      <c r="D27" s="288"/>
      <c r="E27" s="290">
        <v>5.0439999999999999E-2</v>
      </c>
      <c r="F27" s="290">
        <v>5.0439999999999999E-2</v>
      </c>
      <c r="G27" s="290">
        <v>5.0439999999999999E-2</v>
      </c>
      <c r="H27" s="290">
        <v>5.0439999999999999E-2</v>
      </c>
      <c r="I27" s="290">
        <v>5.0439999999999999E-2</v>
      </c>
    </row>
    <row r="28" spans="1:9" x14ac:dyDescent="0.3">
      <c r="A28" s="286" t="s">
        <v>93</v>
      </c>
      <c r="B28" s="289" t="s">
        <v>199</v>
      </c>
      <c r="C28" s="285" t="s">
        <v>200</v>
      </c>
      <c r="D28" s="288"/>
      <c r="E28" s="290">
        <v>4.9439999999999998E-2</v>
      </c>
      <c r="F28" s="290">
        <v>4.9439999999999998E-2</v>
      </c>
      <c r="G28" s="290">
        <v>4.9439999999999998E-2</v>
      </c>
      <c r="H28" s="290">
        <v>4.9439999999999998E-2</v>
      </c>
      <c r="I28" s="290">
        <v>4.9439999999999998E-2</v>
      </c>
    </row>
    <row r="29" spans="1:9" x14ac:dyDescent="0.3">
      <c r="A29" s="286" t="s">
        <v>93</v>
      </c>
      <c r="B29" s="289" t="s">
        <v>201</v>
      </c>
      <c r="C29" s="285" t="s">
        <v>202</v>
      </c>
      <c r="D29" s="288"/>
      <c r="E29" s="290">
        <v>5.6439999999999997E-2</v>
      </c>
      <c r="F29" s="290">
        <v>5.6439999999999997E-2</v>
      </c>
      <c r="G29" s="290">
        <v>5.6439999999999997E-2</v>
      </c>
      <c r="H29" s="290">
        <v>5.6439999999999997E-2</v>
      </c>
      <c r="I29" s="290">
        <v>5.6440000000000004E-2</v>
      </c>
    </row>
    <row r="30" spans="1:9" x14ac:dyDescent="0.3">
      <c r="A30" s="286" t="s">
        <v>93</v>
      </c>
      <c r="B30" s="289" t="s">
        <v>203</v>
      </c>
      <c r="C30" s="285" t="s">
        <v>204</v>
      </c>
      <c r="D30" s="288"/>
      <c r="E30" s="290">
        <v>7.3439999999999991E-2</v>
      </c>
      <c r="F30" s="290">
        <v>7.3439999999999991E-2</v>
      </c>
      <c r="G30" s="290">
        <v>7.3439999999999991E-2</v>
      </c>
      <c r="H30" s="290">
        <v>7.3440000000000005E-2</v>
      </c>
      <c r="I30" s="290">
        <v>7.3439999999999991E-2</v>
      </c>
    </row>
    <row r="31" spans="1:9" x14ac:dyDescent="0.3">
      <c r="A31" s="286" t="s">
        <v>93</v>
      </c>
      <c r="B31" s="289" t="s">
        <v>205</v>
      </c>
      <c r="C31" s="285" t="s">
        <v>206</v>
      </c>
      <c r="D31" s="288"/>
      <c r="E31" s="290">
        <v>0</v>
      </c>
      <c r="F31" s="290">
        <v>0</v>
      </c>
      <c r="G31" s="290">
        <v>0</v>
      </c>
      <c r="H31" s="290">
        <v>0</v>
      </c>
      <c r="I31" s="290">
        <v>0</v>
      </c>
    </row>
    <row r="32" spans="1:9" x14ac:dyDescent="0.3"/>
    <row r="33" spans="1:9" x14ac:dyDescent="0.3">
      <c r="A33" s="286" t="s">
        <v>97</v>
      </c>
      <c r="B33" s="289" t="s">
        <v>197</v>
      </c>
      <c r="C33" s="285" t="s">
        <v>198</v>
      </c>
      <c r="D33" s="288"/>
      <c r="E33" s="290">
        <v>2.52E-2</v>
      </c>
      <c r="F33" s="290">
        <v>2.52E-2</v>
      </c>
      <c r="G33" s="290">
        <v>2.52E-2</v>
      </c>
      <c r="H33" s="290">
        <v>2.52E-2</v>
      </c>
      <c r="I33" s="290">
        <v>2.52E-2</v>
      </c>
    </row>
    <row r="34" spans="1:9" x14ac:dyDescent="0.3">
      <c r="A34" s="286" t="s">
        <v>97</v>
      </c>
      <c r="B34" s="289" t="s">
        <v>199</v>
      </c>
      <c r="C34" s="285" t="s">
        <v>200</v>
      </c>
      <c r="D34" s="288"/>
      <c r="E34" s="290">
        <v>4.7E-2</v>
      </c>
      <c r="F34" s="290">
        <v>4.7E-2</v>
      </c>
      <c r="G34" s="290">
        <v>4.7E-2</v>
      </c>
      <c r="H34" s="290">
        <v>4.7E-2</v>
      </c>
      <c r="I34" s="290">
        <v>4.7E-2</v>
      </c>
    </row>
    <row r="35" spans="1:9" x14ac:dyDescent="0.3">
      <c r="A35" s="286" t="s">
        <v>97</v>
      </c>
      <c r="B35" s="289" t="s">
        <v>201</v>
      </c>
      <c r="C35" s="285" t="s">
        <v>202</v>
      </c>
      <c r="D35" s="288"/>
      <c r="E35" s="290">
        <v>5.2000000000000005E-2</v>
      </c>
      <c r="F35" s="290">
        <v>5.2000000000000005E-2</v>
      </c>
      <c r="G35" s="290">
        <v>5.2000000000000005E-2</v>
      </c>
      <c r="H35" s="290">
        <v>5.2000000000000005E-2</v>
      </c>
      <c r="I35" s="290">
        <v>5.2000000000000005E-2</v>
      </c>
    </row>
    <row r="36" spans="1:9" x14ac:dyDescent="0.3">
      <c r="A36" s="286" t="s">
        <v>97</v>
      </c>
      <c r="B36" s="289" t="s">
        <v>203</v>
      </c>
      <c r="C36" s="285" t="s">
        <v>204</v>
      </c>
      <c r="D36" s="288"/>
      <c r="E36" s="290">
        <v>9.180000000000002E-2</v>
      </c>
      <c r="F36" s="290">
        <v>9.180000000000002E-2</v>
      </c>
      <c r="G36" s="290">
        <v>9.180000000000002E-2</v>
      </c>
      <c r="H36" s="290">
        <v>9.180000000000002E-2</v>
      </c>
      <c r="I36" s="290">
        <v>9.180000000000002E-2</v>
      </c>
    </row>
    <row r="37" spans="1:9" x14ac:dyDescent="0.3">
      <c r="A37" s="286" t="s">
        <v>97</v>
      </c>
      <c r="B37" s="289" t="s">
        <v>205</v>
      </c>
      <c r="C37" s="285" t="s">
        <v>206</v>
      </c>
      <c r="D37" s="288"/>
      <c r="E37" s="290">
        <v>0</v>
      </c>
      <c r="F37" s="290">
        <v>0</v>
      </c>
      <c r="G37" s="290">
        <v>0</v>
      </c>
      <c r="H37" s="290">
        <v>0</v>
      </c>
      <c r="I37" s="290">
        <v>0</v>
      </c>
    </row>
    <row r="38" spans="1:9" x14ac:dyDescent="0.3"/>
    <row r="39" spans="1:9" x14ac:dyDescent="0.3">
      <c r="A39" s="286" t="s">
        <v>95</v>
      </c>
      <c r="B39" s="289" t="s">
        <v>197</v>
      </c>
      <c r="C39" s="285" t="s">
        <v>198</v>
      </c>
      <c r="D39" s="288"/>
      <c r="E39" s="290">
        <v>6.7500000000000004E-2</v>
      </c>
      <c r="F39" s="290">
        <v>6.7500000000000004E-2</v>
      </c>
      <c r="G39" s="290">
        <v>6.7500000000000004E-2</v>
      </c>
      <c r="H39" s="290">
        <v>6.7500000000000004E-2</v>
      </c>
      <c r="I39" s="290">
        <v>6.7500000000000004E-2</v>
      </c>
    </row>
    <row r="40" spans="1:9" x14ac:dyDescent="0.3">
      <c r="A40" s="286" t="s">
        <v>95</v>
      </c>
      <c r="B40" s="289" t="s">
        <v>199</v>
      </c>
      <c r="C40" s="285" t="s">
        <v>200</v>
      </c>
      <c r="D40" s="288"/>
      <c r="E40" s="290">
        <v>3.8399999999999997E-2</v>
      </c>
      <c r="F40" s="290">
        <v>3.8399999999999997E-2</v>
      </c>
      <c r="G40" s="290">
        <v>3.8399999999999997E-2</v>
      </c>
      <c r="H40" s="290">
        <v>3.8399999999999997E-2</v>
      </c>
      <c r="I40" s="290">
        <v>3.8399999999999997E-2</v>
      </c>
    </row>
    <row r="41" spans="1:9" x14ac:dyDescent="0.3">
      <c r="A41" s="286" t="s">
        <v>95</v>
      </c>
      <c r="B41" s="289" t="s">
        <v>201</v>
      </c>
      <c r="C41" s="285" t="s">
        <v>202</v>
      </c>
      <c r="D41" s="288"/>
      <c r="E41" s="290">
        <v>5.2499999999999998E-2</v>
      </c>
      <c r="F41" s="290">
        <v>5.2499999999999998E-2</v>
      </c>
      <c r="G41" s="290">
        <v>5.2499999999999998E-2</v>
      </c>
      <c r="H41" s="290">
        <v>5.2499999999999998E-2</v>
      </c>
      <c r="I41" s="290">
        <v>5.2499999999999998E-2</v>
      </c>
    </row>
    <row r="42" spans="1:9" x14ac:dyDescent="0.3">
      <c r="A42" s="286" t="s">
        <v>95</v>
      </c>
      <c r="B42" s="289" t="s">
        <v>203</v>
      </c>
      <c r="C42" s="285" t="s">
        <v>204</v>
      </c>
      <c r="D42" s="288"/>
      <c r="E42" s="290">
        <v>9.9299999999999999E-2</v>
      </c>
      <c r="F42" s="290">
        <v>9.9299999999999999E-2</v>
      </c>
      <c r="G42" s="290">
        <v>9.9299999999999999E-2</v>
      </c>
      <c r="H42" s="290">
        <v>9.9299999999999999E-2</v>
      </c>
      <c r="I42" s="290">
        <v>9.9299999999999999E-2</v>
      </c>
    </row>
    <row r="43" spans="1:9" x14ac:dyDescent="0.3">
      <c r="A43" s="286" t="s">
        <v>95</v>
      </c>
      <c r="B43" s="289" t="s">
        <v>205</v>
      </c>
      <c r="C43" s="285" t="s">
        <v>206</v>
      </c>
      <c r="D43" s="288"/>
      <c r="E43" s="290">
        <v>0</v>
      </c>
      <c r="F43" s="290">
        <v>0</v>
      </c>
      <c r="G43" s="290">
        <v>0</v>
      </c>
      <c r="H43" s="290">
        <v>0</v>
      </c>
      <c r="I43" s="290">
        <v>0</v>
      </c>
    </row>
    <row r="44" spans="1:9" x14ac:dyDescent="0.3"/>
    <row r="45" spans="1:9" x14ac:dyDescent="0.3">
      <c r="A45" s="286" t="s">
        <v>99</v>
      </c>
      <c r="B45" s="289" t="s">
        <v>197</v>
      </c>
      <c r="C45" s="285" t="s">
        <v>198</v>
      </c>
      <c r="D45" s="288"/>
      <c r="E45" s="290">
        <v>4.2932058605787707E-2</v>
      </c>
      <c r="F45" s="290">
        <v>4.22038708162433E-2</v>
      </c>
      <c r="G45" s="290">
        <v>4.0525241611227197E-2</v>
      </c>
      <c r="H45" s="290">
        <v>3.96366126792825E-2</v>
      </c>
      <c r="I45" s="290">
        <v>3.8908454928127702E-2</v>
      </c>
    </row>
    <row r="46" spans="1:9" x14ac:dyDescent="0.3">
      <c r="A46" s="286" t="s">
        <v>99</v>
      </c>
      <c r="B46" s="289" t="s">
        <v>199</v>
      </c>
      <c r="C46" s="285" t="s">
        <v>200</v>
      </c>
      <c r="D46" s="288"/>
      <c r="E46" s="290">
        <v>3.63122760763782E-2</v>
      </c>
      <c r="F46" s="290">
        <v>3.48736368017609E-2</v>
      </c>
      <c r="G46" s="290">
        <v>3.75356889776872E-2</v>
      </c>
      <c r="H46" s="290">
        <v>4.5037551291320706E-2</v>
      </c>
      <c r="I46" s="290">
        <v>4.51122655078528E-2</v>
      </c>
    </row>
    <row r="47" spans="1:9" x14ac:dyDescent="0.3">
      <c r="A47" s="286" t="s">
        <v>99</v>
      </c>
      <c r="B47" s="289" t="s">
        <v>201</v>
      </c>
      <c r="C47" s="285" t="s">
        <v>202</v>
      </c>
      <c r="D47" s="288"/>
      <c r="E47" s="290">
        <v>5.47173422377214E-2</v>
      </c>
      <c r="F47" s="290">
        <v>5.5366508753347699E-2</v>
      </c>
      <c r="G47" s="290">
        <v>5.1235792038852201E-2</v>
      </c>
      <c r="H47" s="290">
        <v>5.2218042727556299E-2</v>
      </c>
      <c r="I47" s="290">
        <v>5.1735881622974593E-2</v>
      </c>
    </row>
    <row r="48" spans="1:9" x14ac:dyDescent="0.3">
      <c r="A48" s="286" t="s">
        <v>99</v>
      </c>
      <c r="B48" s="289" t="s">
        <v>203</v>
      </c>
      <c r="C48" s="285" t="s">
        <v>204</v>
      </c>
      <c r="D48" s="288"/>
      <c r="E48" s="290">
        <v>4.3016223288310701E-2</v>
      </c>
      <c r="F48" s="290">
        <v>4.4943699034008994E-2</v>
      </c>
      <c r="G48" s="290">
        <v>4.7034518072930097E-2</v>
      </c>
      <c r="H48" s="290">
        <v>4.91689427684594E-2</v>
      </c>
      <c r="I48" s="290">
        <v>5.1632027572433896E-2</v>
      </c>
    </row>
    <row r="49" spans="1:9" x14ac:dyDescent="0.3">
      <c r="A49" s="286" t="s">
        <v>99</v>
      </c>
      <c r="B49" s="289" t="s">
        <v>205</v>
      </c>
      <c r="C49" s="285" t="s">
        <v>206</v>
      </c>
      <c r="D49" s="288"/>
      <c r="E49" s="290">
        <v>1.2893284995231399E-4</v>
      </c>
      <c r="F49" s="290">
        <v>7.3668378168334294E-5</v>
      </c>
      <c r="G49" s="290">
        <v>2.7992655805066602E-5</v>
      </c>
      <c r="H49" s="290">
        <v>6.4455507792185896E-6</v>
      </c>
      <c r="I49" s="290">
        <v>1.3840090707875201E-6</v>
      </c>
    </row>
    <row r="50" spans="1:9" x14ac:dyDescent="0.3"/>
    <row r="51" spans="1:9" x14ac:dyDescent="0.3">
      <c r="A51" s="286" t="s">
        <v>101</v>
      </c>
      <c r="B51" s="289" t="s">
        <v>197</v>
      </c>
      <c r="C51" s="285" t="s">
        <v>198</v>
      </c>
      <c r="D51" s="288"/>
      <c r="E51" s="290">
        <v>4.1344946225885998E-2</v>
      </c>
      <c r="F51" s="290">
        <v>4.1883005399591729E-2</v>
      </c>
      <c r="G51" s="290">
        <v>4.223459476624325E-2</v>
      </c>
      <c r="H51" s="290">
        <v>4.305089430237128E-2</v>
      </c>
      <c r="I51" s="290">
        <v>4.313585630470209E-2</v>
      </c>
    </row>
    <row r="52" spans="1:9" x14ac:dyDescent="0.3">
      <c r="A52" s="286" t="s">
        <v>101</v>
      </c>
      <c r="B52" s="289" t="s">
        <v>199</v>
      </c>
      <c r="C52" s="285" t="s">
        <v>200</v>
      </c>
      <c r="D52" s="288"/>
      <c r="E52" s="290">
        <v>5.8565375054682095E-2</v>
      </c>
      <c r="F52" s="290">
        <v>5.909712316305249E-2</v>
      </c>
      <c r="G52" s="290">
        <v>5.9538375038752277E-2</v>
      </c>
      <c r="H52" s="290">
        <v>6.138174217935561E-2</v>
      </c>
      <c r="I52" s="290">
        <v>6.2809382673339312E-2</v>
      </c>
    </row>
    <row r="53" spans="1:9" x14ac:dyDescent="0.3">
      <c r="A53" s="286" t="s">
        <v>101</v>
      </c>
      <c r="B53" s="289" t="s">
        <v>201</v>
      </c>
      <c r="C53" s="285" t="s">
        <v>202</v>
      </c>
      <c r="D53" s="288"/>
      <c r="E53" s="290">
        <v>5.4279256124742374E-2</v>
      </c>
      <c r="F53" s="290">
        <v>5.301407394657548E-2</v>
      </c>
      <c r="G53" s="290">
        <v>5.3081398010918948E-2</v>
      </c>
      <c r="H53" s="290">
        <v>5.2958441258248605E-2</v>
      </c>
      <c r="I53" s="290">
        <v>5.2185413869164303E-2</v>
      </c>
    </row>
    <row r="54" spans="1:9" x14ac:dyDescent="0.3">
      <c r="A54" s="286" t="s">
        <v>101</v>
      </c>
      <c r="B54" s="289" t="s">
        <v>203</v>
      </c>
      <c r="C54" s="285" t="s">
        <v>204</v>
      </c>
      <c r="D54" s="288"/>
      <c r="E54" s="290">
        <v>9.0749934941345756E-2</v>
      </c>
      <c r="F54" s="290">
        <v>9.3636850448844164E-2</v>
      </c>
      <c r="G54" s="290">
        <v>9.8058595748849606E-2</v>
      </c>
      <c r="H54" s="290">
        <v>0.10350955723135224</v>
      </c>
      <c r="I54" s="290">
        <v>0.10950797283107613</v>
      </c>
    </row>
    <row r="55" spans="1:9" x14ac:dyDescent="0.3">
      <c r="A55" s="286" t="s">
        <v>101</v>
      </c>
      <c r="B55" s="289" t="s">
        <v>205</v>
      </c>
      <c r="C55" s="285" t="s">
        <v>206</v>
      </c>
      <c r="D55" s="288"/>
      <c r="E55" s="290">
        <v>0</v>
      </c>
      <c r="F55" s="290">
        <v>0</v>
      </c>
      <c r="G55" s="290">
        <v>0</v>
      </c>
      <c r="H55" s="290">
        <v>0</v>
      </c>
      <c r="I55" s="290">
        <v>0</v>
      </c>
    </row>
    <row r="56" spans="1:9" x14ac:dyDescent="0.3"/>
    <row r="57" spans="1:9" x14ac:dyDescent="0.3">
      <c r="A57" s="286" t="s">
        <v>103</v>
      </c>
      <c r="B57" s="289" t="s">
        <v>197</v>
      </c>
      <c r="C57" s="285" t="s">
        <v>198</v>
      </c>
      <c r="D57" s="288"/>
      <c r="E57" s="290">
        <v>6.1899999999999997E-2</v>
      </c>
      <c r="F57" s="290">
        <v>6.0600000000000008E-2</v>
      </c>
      <c r="G57" s="290">
        <v>6.2100000000000002E-2</v>
      </c>
      <c r="H57" s="290">
        <v>6.1600000000000002E-2</v>
      </c>
      <c r="I57" s="290">
        <v>6.3E-2</v>
      </c>
    </row>
    <row r="58" spans="1:9" x14ac:dyDescent="0.3">
      <c r="A58" s="286" t="s">
        <v>103</v>
      </c>
      <c r="B58" s="289" t="s">
        <v>199</v>
      </c>
      <c r="C58" s="285" t="s">
        <v>200</v>
      </c>
      <c r="D58" s="288"/>
      <c r="E58" s="290">
        <v>4.0399999999999998E-2</v>
      </c>
      <c r="F58" s="290">
        <v>3.8399999999999997E-2</v>
      </c>
      <c r="G58" s="290">
        <v>3.7499999999999999E-2</v>
      </c>
      <c r="H58" s="290">
        <v>3.6499999999999998E-2</v>
      </c>
      <c r="I58" s="290">
        <v>3.56E-2</v>
      </c>
    </row>
    <row r="59" spans="1:9" x14ac:dyDescent="0.3">
      <c r="A59" s="286" t="s">
        <v>103</v>
      </c>
      <c r="B59" s="289" t="s">
        <v>201</v>
      </c>
      <c r="C59" s="285" t="s">
        <v>202</v>
      </c>
      <c r="D59" s="288"/>
      <c r="E59" s="290">
        <v>3.8600000000000002E-2</v>
      </c>
      <c r="F59" s="290">
        <v>3.6900000000000002E-2</v>
      </c>
      <c r="G59" s="290">
        <v>3.6200000000000003E-2</v>
      </c>
      <c r="H59" s="290">
        <v>3.5000000000000003E-2</v>
      </c>
      <c r="I59" s="290">
        <v>3.39E-2</v>
      </c>
    </row>
    <row r="60" spans="1:9" x14ac:dyDescent="0.3">
      <c r="A60" s="286" t="s">
        <v>103</v>
      </c>
      <c r="B60" s="289" t="s">
        <v>203</v>
      </c>
      <c r="C60" s="285" t="s">
        <v>204</v>
      </c>
      <c r="D60" s="288"/>
      <c r="E60" s="290">
        <v>9.7799999999999998E-2</v>
      </c>
      <c r="F60" s="290">
        <v>0.10009999999999999</v>
      </c>
      <c r="G60" s="290">
        <v>0.10249999999999999</v>
      </c>
      <c r="H60" s="290">
        <v>0.1069</v>
      </c>
      <c r="I60" s="290">
        <v>0.1116</v>
      </c>
    </row>
    <row r="61" spans="1:9" x14ac:dyDescent="0.3">
      <c r="A61" s="286" t="s">
        <v>103</v>
      </c>
      <c r="B61" s="289" t="s">
        <v>205</v>
      </c>
      <c r="C61" s="285" t="s">
        <v>206</v>
      </c>
      <c r="D61" s="288"/>
      <c r="E61" s="290">
        <v>0</v>
      </c>
      <c r="F61" s="290">
        <v>0</v>
      </c>
      <c r="G61" s="290">
        <v>0</v>
      </c>
      <c r="H61" s="290">
        <v>0</v>
      </c>
      <c r="I61" s="290">
        <v>0</v>
      </c>
    </row>
    <row r="62" spans="1:9" x14ac:dyDescent="0.3"/>
    <row r="63" spans="1:9" x14ac:dyDescent="0.3">
      <c r="A63" s="286" t="s">
        <v>105</v>
      </c>
      <c r="B63" s="289" t="s">
        <v>197</v>
      </c>
      <c r="C63" s="285" t="s">
        <v>198</v>
      </c>
      <c r="D63" s="288"/>
      <c r="E63" s="290">
        <v>2.4799999999999999E-2</v>
      </c>
      <c r="F63" s="290">
        <v>2.4799999999999999E-2</v>
      </c>
      <c r="G63" s="290">
        <v>2.4799999999999999E-2</v>
      </c>
      <c r="H63" s="290">
        <v>2.4799999999999999E-2</v>
      </c>
      <c r="I63" s="290">
        <v>2.4799999999999999E-2</v>
      </c>
    </row>
    <row r="64" spans="1:9" x14ac:dyDescent="0.3">
      <c r="A64" s="286" t="s">
        <v>105</v>
      </c>
      <c r="B64" s="289" t="s">
        <v>199</v>
      </c>
      <c r="C64" s="285" t="s">
        <v>200</v>
      </c>
      <c r="D64" s="288"/>
      <c r="E64" s="290">
        <v>3.4599999999999999E-2</v>
      </c>
      <c r="F64" s="290">
        <v>3.4599999999999999E-2</v>
      </c>
      <c r="G64" s="290">
        <v>3.4599999999999999E-2</v>
      </c>
      <c r="H64" s="290">
        <v>3.4599999999999999E-2</v>
      </c>
      <c r="I64" s="290">
        <v>3.4599999999999999E-2</v>
      </c>
    </row>
    <row r="65" spans="1:9" x14ac:dyDescent="0.3">
      <c r="A65" s="286" t="s">
        <v>105</v>
      </c>
      <c r="B65" s="289" t="s">
        <v>201</v>
      </c>
      <c r="C65" s="285" t="s">
        <v>202</v>
      </c>
      <c r="D65" s="288"/>
      <c r="E65" s="290">
        <v>3.6799999999999999E-2</v>
      </c>
      <c r="F65" s="290">
        <v>3.6799999999999999E-2</v>
      </c>
      <c r="G65" s="290">
        <v>3.6799999999999999E-2</v>
      </c>
      <c r="H65" s="290">
        <v>3.6799999999999999E-2</v>
      </c>
      <c r="I65" s="290">
        <v>3.6799999999999999E-2</v>
      </c>
    </row>
    <row r="66" spans="1:9" x14ac:dyDescent="0.3">
      <c r="A66" s="286" t="s">
        <v>105</v>
      </c>
      <c r="B66" s="289" t="s">
        <v>203</v>
      </c>
      <c r="C66" s="285" t="s">
        <v>204</v>
      </c>
      <c r="D66" s="288"/>
      <c r="E66" s="290">
        <v>9.3900000000000011E-2</v>
      </c>
      <c r="F66" s="290">
        <v>9.3900000000000011E-2</v>
      </c>
      <c r="G66" s="290">
        <v>9.3900000000000011E-2</v>
      </c>
      <c r="H66" s="290">
        <v>9.3900000000000011E-2</v>
      </c>
      <c r="I66" s="290">
        <v>9.3900000000000011E-2</v>
      </c>
    </row>
    <row r="67" spans="1:9" x14ac:dyDescent="0.3">
      <c r="A67" s="286" t="s">
        <v>105</v>
      </c>
      <c r="B67" s="289" t="s">
        <v>205</v>
      </c>
      <c r="C67" s="285" t="s">
        <v>206</v>
      </c>
      <c r="D67" s="288"/>
      <c r="E67" s="290">
        <v>0</v>
      </c>
      <c r="F67" s="290">
        <v>0</v>
      </c>
      <c r="G67" s="290">
        <v>0</v>
      </c>
      <c r="H67" s="290">
        <v>0</v>
      </c>
      <c r="I67" s="290">
        <v>0</v>
      </c>
    </row>
    <row r="68" spans="1:9" x14ac:dyDescent="0.3"/>
    <row r="69" spans="1:9" x14ac:dyDescent="0.3">
      <c r="A69" s="286" t="s">
        <v>107</v>
      </c>
      <c r="B69" s="289" t="s">
        <v>197</v>
      </c>
      <c r="C69" s="285" t="s">
        <v>198</v>
      </c>
      <c r="D69" s="288"/>
      <c r="E69" s="290">
        <v>7.4751147145812491E-2</v>
      </c>
      <c r="F69" s="290">
        <v>7.4751147145812491E-2</v>
      </c>
      <c r="G69" s="290">
        <v>7.4751147145812491E-2</v>
      </c>
      <c r="H69" s="290">
        <v>7.4751147145812491E-2</v>
      </c>
      <c r="I69" s="290">
        <v>7.4751147145812491E-2</v>
      </c>
    </row>
    <row r="70" spans="1:9" x14ac:dyDescent="0.3">
      <c r="A70" s="286" t="s">
        <v>107</v>
      </c>
      <c r="B70" s="289" t="s">
        <v>199</v>
      </c>
      <c r="C70" s="285" t="s">
        <v>200</v>
      </c>
      <c r="D70" s="288"/>
      <c r="E70" s="290">
        <v>3.8923105486887502E-2</v>
      </c>
      <c r="F70" s="290">
        <v>3.8923105486887502E-2</v>
      </c>
      <c r="G70" s="290">
        <v>3.8923105486887502E-2</v>
      </c>
      <c r="H70" s="290">
        <v>3.8923105486887502E-2</v>
      </c>
      <c r="I70" s="290">
        <v>3.8923105486887502E-2</v>
      </c>
    </row>
    <row r="71" spans="1:9" x14ac:dyDescent="0.3">
      <c r="A71" s="286" t="s">
        <v>107</v>
      </c>
      <c r="B71" s="289" t="s">
        <v>201</v>
      </c>
      <c r="C71" s="285" t="s">
        <v>202</v>
      </c>
      <c r="D71" s="288"/>
      <c r="E71" s="290">
        <v>0</v>
      </c>
      <c r="F71" s="290">
        <v>0</v>
      </c>
      <c r="G71" s="290">
        <v>0</v>
      </c>
      <c r="H71" s="290">
        <v>0</v>
      </c>
      <c r="I71" s="290">
        <v>0</v>
      </c>
    </row>
    <row r="72" spans="1:9" x14ac:dyDescent="0.3">
      <c r="A72" s="286" t="s">
        <v>107</v>
      </c>
      <c r="B72" s="289" t="s">
        <v>203</v>
      </c>
      <c r="C72" s="285" t="s">
        <v>204</v>
      </c>
      <c r="D72" s="288"/>
      <c r="E72" s="290">
        <v>0</v>
      </c>
      <c r="F72" s="290">
        <v>0</v>
      </c>
      <c r="G72" s="290">
        <v>0</v>
      </c>
      <c r="H72" s="290">
        <v>0</v>
      </c>
      <c r="I72" s="290">
        <v>0</v>
      </c>
    </row>
    <row r="73" spans="1:9" x14ac:dyDescent="0.3">
      <c r="A73" s="286" t="s">
        <v>107</v>
      </c>
      <c r="B73" s="289" t="s">
        <v>205</v>
      </c>
      <c r="C73" s="285" t="s">
        <v>206</v>
      </c>
      <c r="D73" s="288"/>
      <c r="E73" s="290">
        <v>0</v>
      </c>
      <c r="F73" s="290">
        <v>0</v>
      </c>
      <c r="G73" s="290">
        <v>0</v>
      </c>
      <c r="H73" s="290">
        <v>0</v>
      </c>
      <c r="I73" s="290">
        <v>0</v>
      </c>
    </row>
    <row r="74" spans="1:9" x14ac:dyDescent="0.3"/>
    <row r="75" spans="1:9" x14ac:dyDescent="0.3">
      <c r="A75" s="286" t="s">
        <v>109</v>
      </c>
      <c r="B75" s="289" t="s">
        <v>197</v>
      </c>
      <c r="C75" s="285" t="s">
        <v>198</v>
      </c>
      <c r="D75" s="288"/>
      <c r="E75" s="290">
        <v>2.1000000000000001E-2</v>
      </c>
      <c r="F75" s="290">
        <v>2.1000000000000001E-2</v>
      </c>
      <c r="G75" s="290">
        <v>2.1000000000000001E-2</v>
      </c>
      <c r="H75" s="290">
        <v>2.1000000000000001E-2</v>
      </c>
      <c r="I75" s="290">
        <v>2.1000000000000001E-2</v>
      </c>
    </row>
    <row r="76" spans="1:9" x14ac:dyDescent="0.3">
      <c r="A76" s="286" t="s">
        <v>109</v>
      </c>
      <c r="B76" s="289" t="s">
        <v>199</v>
      </c>
      <c r="C76" s="285" t="s">
        <v>200</v>
      </c>
      <c r="D76" s="288"/>
      <c r="E76" s="290">
        <v>5.6500000000000002E-2</v>
      </c>
      <c r="F76" s="290">
        <v>5.6500000000000002E-2</v>
      </c>
      <c r="G76" s="290">
        <v>5.6500000000000002E-2</v>
      </c>
      <c r="H76" s="290">
        <v>5.6500000000000002E-2</v>
      </c>
      <c r="I76" s="290">
        <v>5.6500000000000002E-2</v>
      </c>
    </row>
    <row r="77" spans="1:9" x14ac:dyDescent="0.3">
      <c r="A77" s="286" t="s">
        <v>109</v>
      </c>
      <c r="B77" s="289" t="s">
        <v>201</v>
      </c>
      <c r="C77" s="285" t="s">
        <v>202</v>
      </c>
      <c r="D77" s="288"/>
      <c r="E77" s="290">
        <v>0</v>
      </c>
      <c r="F77" s="290">
        <v>0</v>
      </c>
      <c r="G77" s="290">
        <v>0</v>
      </c>
      <c r="H77" s="290">
        <v>0</v>
      </c>
      <c r="I77" s="290">
        <v>0</v>
      </c>
    </row>
    <row r="78" spans="1:9" x14ac:dyDescent="0.3">
      <c r="A78" s="286" t="s">
        <v>109</v>
      </c>
      <c r="B78" s="289" t="s">
        <v>203</v>
      </c>
      <c r="C78" s="285" t="s">
        <v>204</v>
      </c>
      <c r="D78" s="288"/>
      <c r="E78" s="290">
        <v>0</v>
      </c>
      <c r="F78" s="290">
        <v>0</v>
      </c>
      <c r="G78" s="290">
        <v>0</v>
      </c>
      <c r="H78" s="290">
        <v>0</v>
      </c>
      <c r="I78" s="290">
        <v>0</v>
      </c>
    </row>
    <row r="79" spans="1:9" x14ac:dyDescent="0.3">
      <c r="A79" s="286" t="s">
        <v>109</v>
      </c>
      <c r="B79" s="289" t="s">
        <v>205</v>
      </c>
      <c r="C79" s="285" t="s">
        <v>206</v>
      </c>
      <c r="D79" s="288"/>
      <c r="E79" s="290">
        <v>0</v>
      </c>
      <c r="F79" s="290">
        <v>0</v>
      </c>
      <c r="G79" s="290">
        <v>0</v>
      </c>
      <c r="H79" s="290">
        <v>0</v>
      </c>
      <c r="I79" s="290">
        <v>0</v>
      </c>
    </row>
    <row r="80" spans="1:9" x14ac:dyDescent="0.3"/>
    <row r="81" spans="1:9" x14ac:dyDescent="0.3">
      <c r="A81" s="286" t="s">
        <v>111</v>
      </c>
      <c r="B81" s="289" t="s">
        <v>197</v>
      </c>
      <c r="C81" s="285" t="s">
        <v>198</v>
      </c>
      <c r="D81" s="288"/>
      <c r="E81" s="290">
        <v>6.6000000000000003E-2</v>
      </c>
      <c r="F81" s="290">
        <v>6.6000000000000003E-2</v>
      </c>
      <c r="G81" s="290">
        <v>6.6000000000000003E-2</v>
      </c>
      <c r="H81" s="290">
        <v>6.6000000000000003E-2</v>
      </c>
      <c r="I81" s="290">
        <v>6.6000000000000003E-2</v>
      </c>
    </row>
    <row r="82" spans="1:9" x14ac:dyDescent="0.3">
      <c r="A82" s="286" t="s">
        <v>111</v>
      </c>
      <c r="B82" s="289" t="s">
        <v>199</v>
      </c>
      <c r="C82" s="285" t="s">
        <v>200</v>
      </c>
      <c r="D82" s="288"/>
      <c r="E82" s="290">
        <v>4.4999999999999998E-2</v>
      </c>
      <c r="F82" s="290">
        <v>4.4999999999999998E-2</v>
      </c>
      <c r="G82" s="290">
        <v>4.4999999999999998E-2</v>
      </c>
      <c r="H82" s="290">
        <v>4.4999999999999998E-2</v>
      </c>
      <c r="I82" s="290">
        <v>4.4999999999999998E-2</v>
      </c>
    </row>
    <row r="83" spans="1:9" x14ac:dyDescent="0.3">
      <c r="A83" s="286" t="s">
        <v>111</v>
      </c>
      <c r="B83" s="289" t="s">
        <v>201</v>
      </c>
      <c r="C83" s="285" t="s">
        <v>202</v>
      </c>
      <c r="D83" s="288"/>
      <c r="E83" s="290">
        <v>0</v>
      </c>
      <c r="F83" s="290">
        <v>0</v>
      </c>
      <c r="G83" s="290">
        <v>0</v>
      </c>
      <c r="H83" s="290">
        <v>0</v>
      </c>
      <c r="I83" s="290">
        <v>0</v>
      </c>
    </row>
    <row r="84" spans="1:9" x14ac:dyDescent="0.3">
      <c r="A84" s="286" t="s">
        <v>111</v>
      </c>
      <c r="B84" s="289" t="s">
        <v>203</v>
      </c>
      <c r="C84" s="285" t="s">
        <v>204</v>
      </c>
      <c r="D84" s="288"/>
      <c r="E84" s="290">
        <v>0</v>
      </c>
      <c r="F84" s="290">
        <v>0</v>
      </c>
      <c r="G84" s="290">
        <v>0</v>
      </c>
      <c r="H84" s="290">
        <v>0</v>
      </c>
      <c r="I84" s="290">
        <v>0</v>
      </c>
    </row>
    <row r="85" spans="1:9" x14ac:dyDescent="0.3">
      <c r="A85" s="286" t="s">
        <v>111</v>
      </c>
      <c r="B85" s="289" t="s">
        <v>205</v>
      </c>
      <c r="C85" s="285" t="s">
        <v>206</v>
      </c>
      <c r="D85" s="288"/>
      <c r="E85" s="290">
        <v>0</v>
      </c>
      <c r="F85" s="290">
        <v>0</v>
      </c>
      <c r="G85" s="290">
        <v>0</v>
      </c>
      <c r="H85" s="290">
        <v>0</v>
      </c>
      <c r="I85" s="290">
        <v>0</v>
      </c>
    </row>
    <row r="86" spans="1:9" x14ac:dyDescent="0.3"/>
    <row r="87" spans="1:9" x14ac:dyDescent="0.3">
      <c r="A87" s="286" t="s">
        <v>115</v>
      </c>
      <c r="B87" s="289" t="s">
        <v>197</v>
      </c>
      <c r="C87" s="285" t="s">
        <v>198</v>
      </c>
      <c r="D87" s="288"/>
      <c r="E87" s="290">
        <v>3.94773964521715E-2</v>
      </c>
      <c r="F87" s="290">
        <v>3.94773964521715E-2</v>
      </c>
      <c r="G87" s="290">
        <v>3.94773964521715E-2</v>
      </c>
      <c r="H87" s="290">
        <v>3.94773964521715E-2</v>
      </c>
      <c r="I87" s="290">
        <v>3.94773964521715E-2</v>
      </c>
    </row>
    <row r="88" spans="1:9" x14ac:dyDescent="0.3">
      <c r="A88" s="286" t="s">
        <v>115</v>
      </c>
      <c r="B88" s="289" t="s">
        <v>199</v>
      </c>
      <c r="C88" s="285" t="s">
        <v>200</v>
      </c>
      <c r="D88" s="288"/>
      <c r="E88" s="290">
        <v>4.04773964521715E-2</v>
      </c>
      <c r="F88" s="290">
        <v>4.04773964521715E-2</v>
      </c>
      <c r="G88" s="290">
        <v>4.04773964521715E-2</v>
      </c>
      <c r="H88" s="290">
        <v>4.04773964521715E-2</v>
      </c>
      <c r="I88" s="290">
        <v>4.04773964521715E-2</v>
      </c>
    </row>
    <row r="89" spans="1:9" x14ac:dyDescent="0.3">
      <c r="A89" s="286" t="s">
        <v>115</v>
      </c>
      <c r="B89" s="289" t="s">
        <v>201</v>
      </c>
      <c r="C89" s="285" t="s">
        <v>202</v>
      </c>
      <c r="D89" s="288"/>
      <c r="E89" s="290">
        <v>0</v>
      </c>
      <c r="F89" s="290">
        <v>0</v>
      </c>
      <c r="G89" s="290">
        <v>0</v>
      </c>
      <c r="H89" s="290">
        <v>0</v>
      </c>
      <c r="I89" s="290">
        <v>0</v>
      </c>
    </row>
    <row r="90" spans="1:9" x14ac:dyDescent="0.3">
      <c r="A90" s="286" t="s">
        <v>115</v>
      </c>
      <c r="B90" s="289" t="s">
        <v>203</v>
      </c>
      <c r="C90" s="285" t="s">
        <v>204</v>
      </c>
      <c r="D90" s="288"/>
      <c r="E90" s="290">
        <v>0</v>
      </c>
      <c r="F90" s="290">
        <v>0</v>
      </c>
      <c r="G90" s="290">
        <v>0</v>
      </c>
      <c r="H90" s="290">
        <v>0</v>
      </c>
      <c r="I90" s="290">
        <v>0</v>
      </c>
    </row>
    <row r="91" spans="1:9" x14ac:dyDescent="0.3">
      <c r="A91" s="286" t="s">
        <v>115</v>
      </c>
      <c r="B91" s="289" t="s">
        <v>205</v>
      </c>
      <c r="C91" s="285" t="s">
        <v>206</v>
      </c>
      <c r="D91" s="288"/>
      <c r="E91" s="290">
        <v>0</v>
      </c>
      <c r="F91" s="290">
        <v>0</v>
      </c>
      <c r="G91" s="290">
        <v>0</v>
      </c>
      <c r="H91" s="290">
        <v>0</v>
      </c>
      <c r="I91" s="290">
        <v>0</v>
      </c>
    </row>
    <row r="92" spans="1:9" x14ac:dyDescent="0.3"/>
    <row r="93" spans="1:9" x14ac:dyDescent="0.3">
      <c r="A93" s="286" t="s">
        <v>117</v>
      </c>
      <c r="B93" s="289" t="s">
        <v>197</v>
      </c>
      <c r="C93" s="285" t="s">
        <v>198</v>
      </c>
      <c r="D93" s="288"/>
      <c r="E93" s="290">
        <v>0.130272074726663</v>
      </c>
      <c r="F93" s="290">
        <v>0.13347523989729801</v>
      </c>
      <c r="G93" s="290">
        <v>0.14693534130306099</v>
      </c>
      <c r="H93" s="290">
        <v>0.16527951521456397</v>
      </c>
      <c r="I93" s="290">
        <v>0.17398859178014198</v>
      </c>
    </row>
    <row r="94" spans="1:9" x14ac:dyDescent="0.3">
      <c r="A94" s="286" t="s">
        <v>117</v>
      </c>
      <c r="B94" s="289" t="s">
        <v>199</v>
      </c>
      <c r="C94" s="285" t="s">
        <v>200</v>
      </c>
      <c r="D94" s="288"/>
      <c r="E94" s="290">
        <v>7.8E-2</v>
      </c>
      <c r="F94" s="290">
        <v>7.8299999999999995E-2</v>
      </c>
      <c r="G94" s="290">
        <v>8.1000000000000003E-2</v>
      </c>
      <c r="H94" s="290">
        <v>0.08</v>
      </c>
      <c r="I94" s="290">
        <v>7.8E-2</v>
      </c>
    </row>
    <row r="95" spans="1:9" x14ac:dyDescent="0.3">
      <c r="A95" s="286" t="s">
        <v>117</v>
      </c>
      <c r="B95" s="289" t="s">
        <v>201</v>
      </c>
      <c r="C95" s="285" t="s">
        <v>202</v>
      </c>
      <c r="D95" s="288"/>
      <c r="E95" s="290">
        <v>0</v>
      </c>
      <c r="F95" s="290">
        <v>0</v>
      </c>
      <c r="G95" s="290">
        <v>0</v>
      </c>
      <c r="H95" s="290">
        <v>0</v>
      </c>
      <c r="I95" s="290">
        <v>0</v>
      </c>
    </row>
    <row r="96" spans="1:9" x14ac:dyDescent="0.3">
      <c r="A96" s="286" t="s">
        <v>117</v>
      </c>
      <c r="B96" s="289" t="s">
        <v>203</v>
      </c>
      <c r="C96" s="285" t="s">
        <v>204</v>
      </c>
      <c r="D96" s="288"/>
      <c r="E96" s="290">
        <v>0</v>
      </c>
      <c r="F96" s="290">
        <v>0</v>
      </c>
      <c r="G96" s="290">
        <v>0</v>
      </c>
      <c r="H96" s="290">
        <v>0</v>
      </c>
      <c r="I96" s="290">
        <v>0</v>
      </c>
    </row>
    <row r="97" spans="1:9" x14ac:dyDescent="0.3">
      <c r="A97" s="286" t="s">
        <v>117</v>
      </c>
      <c r="B97" s="289" t="s">
        <v>205</v>
      </c>
      <c r="C97" s="285" t="s">
        <v>206</v>
      </c>
      <c r="D97" s="288"/>
      <c r="E97" s="290">
        <v>0</v>
      </c>
      <c r="F97" s="290">
        <v>0</v>
      </c>
      <c r="G97" s="290">
        <v>0</v>
      </c>
      <c r="H97" s="290">
        <v>0</v>
      </c>
      <c r="I97" s="290">
        <v>0</v>
      </c>
    </row>
    <row r="98" spans="1:9" x14ac:dyDescent="0.3"/>
    <row r="99" spans="1:9" x14ac:dyDescent="0.3">
      <c r="A99" s="286" t="s">
        <v>113</v>
      </c>
      <c r="B99" s="289" t="s">
        <v>197</v>
      </c>
      <c r="C99" s="285" t="s">
        <v>198</v>
      </c>
      <c r="D99" s="288"/>
      <c r="E99" s="290">
        <v>6.9500000000000006E-2</v>
      </c>
      <c r="F99" s="290">
        <v>6.9500000000000006E-2</v>
      </c>
      <c r="G99" s="290">
        <v>6.9500000000000006E-2</v>
      </c>
      <c r="H99" s="290">
        <v>6.9500000000000006E-2</v>
      </c>
      <c r="I99" s="290">
        <v>6.9500000000000006E-2</v>
      </c>
    </row>
    <row r="100" spans="1:9" x14ac:dyDescent="0.3">
      <c r="A100" s="286" t="s">
        <v>113</v>
      </c>
      <c r="B100" s="289" t="s">
        <v>199</v>
      </c>
      <c r="C100" s="285" t="s">
        <v>200</v>
      </c>
      <c r="D100" s="288"/>
      <c r="E100" s="290">
        <v>6.9500000000000006E-2</v>
      </c>
      <c r="F100" s="290">
        <v>6.9500000000000006E-2</v>
      </c>
      <c r="G100" s="290">
        <v>6.9500000000000006E-2</v>
      </c>
      <c r="H100" s="290">
        <v>6.9500000000000006E-2</v>
      </c>
      <c r="I100" s="290">
        <v>6.9500000000000006E-2</v>
      </c>
    </row>
    <row r="101" spans="1:9" x14ac:dyDescent="0.3">
      <c r="A101" s="286" t="s">
        <v>113</v>
      </c>
      <c r="B101" s="289" t="s">
        <v>201</v>
      </c>
      <c r="C101" s="285" t="s">
        <v>202</v>
      </c>
      <c r="D101" s="288"/>
      <c r="E101" s="290">
        <v>0</v>
      </c>
      <c r="F101" s="290">
        <v>0</v>
      </c>
      <c r="G101" s="290">
        <v>0</v>
      </c>
      <c r="H101" s="290">
        <v>0</v>
      </c>
      <c r="I101" s="290">
        <v>0</v>
      </c>
    </row>
    <row r="102" spans="1:9" x14ac:dyDescent="0.3">
      <c r="A102" s="286" t="s">
        <v>113</v>
      </c>
      <c r="B102" s="289" t="s">
        <v>203</v>
      </c>
      <c r="C102" s="285" t="s">
        <v>204</v>
      </c>
      <c r="D102" s="288"/>
      <c r="E102" s="290">
        <v>0</v>
      </c>
      <c r="F102" s="290">
        <v>0</v>
      </c>
      <c r="G102" s="290">
        <v>0</v>
      </c>
      <c r="H102" s="290">
        <v>0</v>
      </c>
      <c r="I102" s="290">
        <v>0</v>
      </c>
    </row>
    <row r="103" spans="1:9" x14ac:dyDescent="0.3">
      <c r="A103" s="286" t="s">
        <v>113</v>
      </c>
      <c r="B103" s="289" t="s">
        <v>205</v>
      </c>
      <c r="C103" s="285" t="s">
        <v>206</v>
      </c>
      <c r="D103" s="288"/>
      <c r="E103" s="290">
        <v>0</v>
      </c>
      <c r="F103" s="290">
        <v>0</v>
      </c>
      <c r="G103" s="290">
        <v>0</v>
      </c>
      <c r="H103" s="290">
        <v>0</v>
      </c>
      <c r="I103" s="290">
        <v>0</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35CE-09AD-4213-BB83-D3B0F35439B0}">
  <sheetPr>
    <pageSetUpPr fitToPage="1"/>
  </sheetPr>
  <dimension ref="A1:I110"/>
  <sheetViews>
    <sheetView showGridLines="0" zoomScale="80" zoomScaleNormal="80" workbookViewId="0"/>
  </sheetViews>
  <sheetFormatPr defaultColWidth="0" defaultRowHeight="14" zeroHeight="1" x14ac:dyDescent="0.3"/>
  <cols>
    <col min="1" max="1" width="9.1796875" style="285" customWidth="1"/>
    <col min="2" max="2" width="55.81640625" style="285" bestFit="1" customWidth="1"/>
    <col min="3" max="3" width="60.54296875" style="285" bestFit="1" customWidth="1"/>
    <col min="4" max="9" width="9.1796875" style="285" customWidth="1"/>
    <col min="10"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207</v>
      </c>
      <c r="C3" s="285" t="s">
        <v>208</v>
      </c>
      <c r="D3" s="288"/>
      <c r="E3" s="290">
        <v>2.2181345335277269E-2</v>
      </c>
      <c r="F3" s="290">
        <v>2.2181345335277269E-2</v>
      </c>
      <c r="G3" s="290">
        <v>2.2181345335277269E-2</v>
      </c>
      <c r="H3" s="290">
        <v>2.2181345335277269E-2</v>
      </c>
      <c r="I3" s="290">
        <v>2.2181345335277269E-2</v>
      </c>
    </row>
    <row r="4" spans="1:9" x14ac:dyDescent="0.3">
      <c r="A4" s="286" t="s">
        <v>85</v>
      </c>
      <c r="B4" s="289" t="s">
        <v>209</v>
      </c>
      <c r="C4" s="285" t="s">
        <v>210</v>
      </c>
      <c r="D4" s="288"/>
      <c r="E4" s="290">
        <v>2.2181345335277269E-2</v>
      </c>
      <c r="F4" s="290">
        <v>2.2181345335277269E-2</v>
      </c>
      <c r="G4" s="290">
        <v>2.2181345335277269E-2</v>
      </c>
      <c r="H4" s="290">
        <v>2.2181345335277269E-2</v>
      </c>
      <c r="I4" s="290">
        <v>2.2181345335277269E-2</v>
      </c>
    </row>
    <row r="5" spans="1:9" x14ac:dyDescent="0.3">
      <c r="A5" s="286" t="s">
        <v>85</v>
      </c>
      <c r="B5" s="289" t="s">
        <v>211</v>
      </c>
      <c r="C5" s="285" t="s">
        <v>212</v>
      </c>
      <c r="D5" s="288"/>
      <c r="E5" s="290">
        <v>2.2181345335277269E-2</v>
      </c>
      <c r="F5" s="290">
        <v>2.2181345335277269E-2</v>
      </c>
      <c r="G5" s="290">
        <v>2.2181345335277269E-2</v>
      </c>
      <c r="H5" s="290">
        <v>2.2181345335277269E-2</v>
      </c>
      <c r="I5" s="290">
        <v>2.2181345335277269E-2</v>
      </c>
    </row>
    <row r="6" spans="1:9" x14ac:dyDescent="0.3">
      <c r="A6" s="286" t="s">
        <v>85</v>
      </c>
      <c r="B6" s="289" t="s">
        <v>213</v>
      </c>
      <c r="C6" s="285" t="s">
        <v>214</v>
      </c>
      <c r="D6" s="288"/>
      <c r="E6" s="290">
        <v>2.2181345335277269E-2</v>
      </c>
      <c r="F6" s="290">
        <v>2.2181345335277269E-2</v>
      </c>
      <c r="G6" s="290">
        <v>2.2181345335277269E-2</v>
      </c>
      <c r="H6" s="290">
        <v>2.2181345335277269E-2</v>
      </c>
      <c r="I6" s="290">
        <v>2.2181345335277269E-2</v>
      </c>
    </row>
    <row r="7" spans="1:9" x14ac:dyDescent="0.3">
      <c r="A7" s="286" t="s">
        <v>85</v>
      </c>
      <c r="B7" s="289" t="s">
        <v>215</v>
      </c>
      <c r="C7" s="285" t="s">
        <v>216</v>
      </c>
      <c r="D7" s="288"/>
      <c r="E7" s="290">
        <v>2.2181345335277269E-2</v>
      </c>
      <c r="F7" s="290">
        <v>2.2181345335277269E-2</v>
      </c>
      <c r="G7" s="290">
        <v>2.2181345335277269E-2</v>
      </c>
      <c r="H7" s="290">
        <v>2.2181345335277269E-2</v>
      </c>
      <c r="I7" s="290">
        <v>2.2181345335277269E-2</v>
      </c>
    </row>
    <row r="8" spans="1:9" x14ac:dyDescent="0.3"/>
    <row r="9" spans="1:9" x14ac:dyDescent="0.3">
      <c r="A9" s="286" t="s">
        <v>87</v>
      </c>
      <c r="B9" s="289" t="s">
        <v>207</v>
      </c>
      <c r="C9" s="285" t="s">
        <v>208</v>
      </c>
      <c r="D9" s="288"/>
      <c r="E9" s="290">
        <v>1.920357193840716E-2</v>
      </c>
      <c r="F9" s="290">
        <v>1.920357193840716E-2</v>
      </c>
      <c r="G9" s="290">
        <v>1.920357193840716E-2</v>
      </c>
      <c r="H9" s="290">
        <v>1.920357193840716E-2</v>
      </c>
      <c r="I9" s="290">
        <v>1.920357193840716E-2</v>
      </c>
    </row>
    <row r="10" spans="1:9" x14ac:dyDescent="0.3">
      <c r="A10" s="286" t="s">
        <v>87</v>
      </c>
      <c r="B10" s="289" t="s">
        <v>209</v>
      </c>
      <c r="C10" s="285" t="s">
        <v>210</v>
      </c>
      <c r="D10" s="288"/>
      <c r="E10" s="290">
        <v>1.920357193840716E-2</v>
      </c>
      <c r="F10" s="290">
        <v>1.920357193840716E-2</v>
      </c>
      <c r="G10" s="290">
        <v>1.920357193840716E-2</v>
      </c>
      <c r="H10" s="290">
        <v>1.920357193840716E-2</v>
      </c>
      <c r="I10" s="290">
        <v>1.920357193840716E-2</v>
      </c>
    </row>
    <row r="11" spans="1:9" x14ac:dyDescent="0.3">
      <c r="A11" s="286" t="s">
        <v>87</v>
      </c>
      <c r="B11" s="289" t="s">
        <v>211</v>
      </c>
      <c r="C11" s="285" t="s">
        <v>212</v>
      </c>
      <c r="D11" s="288"/>
      <c r="E11" s="290">
        <v>1.920357193840716E-2</v>
      </c>
      <c r="F11" s="290">
        <v>1.920357193840716E-2</v>
      </c>
      <c r="G11" s="290">
        <v>1.920357193840716E-2</v>
      </c>
      <c r="H11" s="290">
        <v>1.920357193840716E-2</v>
      </c>
      <c r="I11" s="290">
        <v>1.920357193840716E-2</v>
      </c>
    </row>
    <row r="12" spans="1:9" x14ac:dyDescent="0.3">
      <c r="A12" s="286" t="s">
        <v>87</v>
      </c>
      <c r="B12" s="289" t="s">
        <v>213</v>
      </c>
      <c r="C12" s="285" t="s">
        <v>214</v>
      </c>
      <c r="D12" s="288"/>
      <c r="E12" s="290">
        <v>1.920357193840716E-2</v>
      </c>
      <c r="F12" s="290">
        <v>1.920357193840716E-2</v>
      </c>
      <c r="G12" s="290">
        <v>1.920357193840716E-2</v>
      </c>
      <c r="H12" s="290">
        <v>1.920357193840716E-2</v>
      </c>
      <c r="I12" s="290">
        <v>1.920357193840716E-2</v>
      </c>
    </row>
    <row r="13" spans="1:9" x14ac:dyDescent="0.3">
      <c r="A13" s="286" t="s">
        <v>87</v>
      </c>
      <c r="B13" s="289" t="s">
        <v>215</v>
      </c>
      <c r="C13" s="285" t="s">
        <v>216</v>
      </c>
      <c r="D13" s="288"/>
      <c r="E13" s="290">
        <v>1.920357193840716E-2</v>
      </c>
      <c r="F13" s="290">
        <v>1.920357193840716E-2</v>
      </c>
      <c r="G13" s="290">
        <v>1.920357193840716E-2</v>
      </c>
      <c r="H13" s="290">
        <v>1.920357193840716E-2</v>
      </c>
      <c r="I13" s="290">
        <v>1.920357193840716E-2</v>
      </c>
    </row>
    <row r="14" spans="1:9" x14ac:dyDescent="0.3"/>
    <row r="15" spans="1:9" x14ac:dyDescent="0.3">
      <c r="A15" s="286" t="s">
        <v>89</v>
      </c>
      <c r="B15" s="289" t="s">
        <v>207</v>
      </c>
      <c r="C15" s="285" t="s">
        <v>208</v>
      </c>
      <c r="D15" s="288"/>
      <c r="E15" s="290">
        <v>1.920357193840716E-2</v>
      </c>
      <c r="F15" s="290">
        <v>1.920357193840716E-2</v>
      </c>
      <c r="G15" s="290">
        <v>1.920357193840716E-2</v>
      </c>
      <c r="H15" s="290">
        <v>1.920357193840716E-2</v>
      </c>
      <c r="I15" s="290">
        <v>1.920357193840716E-2</v>
      </c>
    </row>
    <row r="16" spans="1:9" x14ac:dyDescent="0.3">
      <c r="A16" s="286" t="s">
        <v>89</v>
      </c>
      <c r="B16" s="289" t="s">
        <v>209</v>
      </c>
      <c r="C16" s="285" t="s">
        <v>210</v>
      </c>
      <c r="D16" s="288"/>
      <c r="E16" s="290">
        <v>1.920357193840716E-2</v>
      </c>
      <c r="F16" s="290">
        <v>1.920357193840716E-2</v>
      </c>
      <c r="G16" s="290">
        <v>1.920357193840716E-2</v>
      </c>
      <c r="H16" s="290">
        <v>1.920357193840716E-2</v>
      </c>
      <c r="I16" s="290">
        <v>1.920357193840716E-2</v>
      </c>
    </row>
    <row r="17" spans="1:9" x14ac:dyDescent="0.3">
      <c r="A17" s="286" t="s">
        <v>89</v>
      </c>
      <c r="B17" s="289" t="s">
        <v>211</v>
      </c>
      <c r="C17" s="285" t="s">
        <v>212</v>
      </c>
      <c r="D17" s="288"/>
      <c r="E17" s="290">
        <v>1.920357193840716E-2</v>
      </c>
      <c r="F17" s="290">
        <v>1.920357193840716E-2</v>
      </c>
      <c r="G17" s="290">
        <v>1.920357193840716E-2</v>
      </c>
      <c r="H17" s="290">
        <v>1.920357193840716E-2</v>
      </c>
      <c r="I17" s="290">
        <v>1.920357193840716E-2</v>
      </c>
    </row>
    <row r="18" spans="1:9" x14ac:dyDescent="0.3">
      <c r="A18" s="286" t="s">
        <v>89</v>
      </c>
      <c r="B18" s="289" t="s">
        <v>213</v>
      </c>
      <c r="C18" s="285" t="s">
        <v>214</v>
      </c>
      <c r="D18" s="288"/>
      <c r="E18" s="290">
        <v>1.920357193840716E-2</v>
      </c>
      <c r="F18" s="290">
        <v>1.920357193840716E-2</v>
      </c>
      <c r="G18" s="290">
        <v>1.920357193840716E-2</v>
      </c>
      <c r="H18" s="290">
        <v>1.920357193840716E-2</v>
      </c>
      <c r="I18" s="290">
        <v>1.920357193840716E-2</v>
      </c>
    </row>
    <row r="19" spans="1:9" x14ac:dyDescent="0.3">
      <c r="A19" s="286" t="s">
        <v>89</v>
      </c>
      <c r="B19" s="289" t="s">
        <v>215</v>
      </c>
      <c r="C19" s="285" t="s">
        <v>216</v>
      </c>
      <c r="D19" s="288"/>
      <c r="E19" s="290">
        <v>1.920357193840716E-2</v>
      </c>
      <c r="F19" s="290">
        <v>1.920357193840716E-2</v>
      </c>
      <c r="G19" s="290">
        <v>1.920357193840716E-2</v>
      </c>
      <c r="H19" s="290">
        <v>1.920357193840716E-2</v>
      </c>
      <c r="I19" s="290">
        <v>1.920357193840716E-2</v>
      </c>
    </row>
    <row r="20" spans="1:9" x14ac:dyDescent="0.3"/>
    <row r="21" spans="1:9" x14ac:dyDescent="0.3">
      <c r="A21" s="286" t="s">
        <v>91</v>
      </c>
      <c r="B21" s="289" t="s">
        <v>207</v>
      </c>
      <c r="C21" s="285" t="s">
        <v>208</v>
      </c>
      <c r="D21" s="288"/>
      <c r="E21" s="290">
        <v>2.2181345335277269E-2</v>
      </c>
      <c r="F21" s="290">
        <v>2.2181345335277269E-2</v>
      </c>
      <c r="G21" s="290">
        <v>2.2181345335277269E-2</v>
      </c>
      <c r="H21" s="290">
        <v>2.2181345335277269E-2</v>
      </c>
      <c r="I21" s="290">
        <v>2.2181345335277269E-2</v>
      </c>
    </row>
    <row r="22" spans="1:9" x14ac:dyDescent="0.3">
      <c r="A22" s="286" t="s">
        <v>91</v>
      </c>
      <c r="B22" s="289" t="s">
        <v>209</v>
      </c>
      <c r="C22" s="285" t="s">
        <v>210</v>
      </c>
      <c r="D22" s="288"/>
      <c r="E22" s="290">
        <v>2.2181345335277269E-2</v>
      </c>
      <c r="F22" s="290">
        <v>2.2181345335277269E-2</v>
      </c>
      <c r="G22" s="290">
        <v>2.2181345335277269E-2</v>
      </c>
      <c r="H22" s="290">
        <v>2.2181345335277269E-2</v>
      </c>
      <c r="I22" s="290">
        <v>2.2181345335277269E-2</v>
      </c>
    </row>
    <row r="23" spans="1:9" x14ac:dyDescent="0.3">
      <c r="A23" s="286" t="s">
        <v>91</v>
      </c>
      <c r="B23" s="289" t="s">
        <v>211</v>
      </c>
      <c r="C23" s="285" t="s">
        <v>212</v>
      </c>
      <c r="D23" s="288"/>
      <c r="E23" s="290">
        <v>2.2181345335277269E-2</v>
      </c>
      <c r="F23" s="290">
        <v>2.2181345335277269E-2</v>
      </c>
      <c r="G23" s="290">
        <v>2.2181345335277269E-2</v>
      </c>
      <c r="H23" s="290">
        <v>2.2181345335277269E-2</v>
      </c>
      <c r="I23" s="290">
        <v>2.2181345335277269E-2</v>
      </c>
    </row>
    <row r="24" spans="1:9" x14ac:dyDescent="0.3">
      <c r="A24" s="286" t="s">
        <v>91</v>
      </c>
      <c r="B24" s="289" t="s">
        <v>213</v>
      </c>
      <c r="C24" s="285" t="s">
        <v>214</v>
      </c>
      <c r="D24" s="288"/>
      <c r="E24" s="290">
        <v>2.2181345335277269E-2</v>
      </c>
      <c r="F24" s="290">
        <v>2.2181345335277269E-2</v>
      </c>
      <c r="G24" s="290">
        <v>2.2181345335277269E-2</v>
      </c>
      <c r="H24" s="290">
        <v>2.2181345335277269E-2</v>
      </c>
      <c r="I24" s="290">
        <v>2.2181345335277269E-2</v>
      </c>
    </row>
    <row r="25" spans="1:9" x14ac:dyDescent="0.3">
      <c r="A25" s="286" t="s">
        <v>91</v>
      </c>
      <c r="B25" s="289" t="s">
        <v>215</v>
      </c>
      <c r="C25" s="285" t="s">
        <v>216</v>
      </c>
      <c r="D25" s="288"/>
      <c r="E25" s="290">
        <v>2.2181345335277269E-2</v>
      </c>
      <c r="F25" s="290">
        <v>2.2181345335277269E-2</v>
      </c>
      <c r="G25" s="290">
        <v>2.2181345335277269E-2</v>
      </c>
      <c r="H25" s="290">
        <v>2.2181345335277269E-2</v>
      </c>
      <c r="I25" s="290">
        <v>2.2181345335277269E-2</v>
      </c>
    </row>
    <row r="26" spans="1:9" x14ac:dyDescent="0.3"/>
    <row r="27" spans="1:9" x14ac:dyDescent="0.3">
      <c r="A27" s="286" t="s">
        <v>93</v>
      </c>
      <c r="B27" s="289" t="s">
        <v>207</v>
      </c>
      <c r="C27" s="285" t="s">
        <v>208</v>
      </c>
      <c r="D27" s="288"/>
      <c r="E27" s="290">
        <v>1.920357193840716E-2</v>
      </c>
      <c r="F27" s="290">
        <v>1.920357193840716E-2</v>
      </c>
      <c r="G27" s="290">
        <v>1.920357193840716E-2</v>
      </c>
      <c r="H27" s="290">
        <v>1.920357193840716E-2</v>
      </c>
      <c r="I27" s="290">
        <v>1.920357193840716E-2</v>
      </c>
    </row>
    <row r="28" spans="1:9" x14ac:dyDescent="0.3">
      <c r="A28" s="286" t="s">
        <v>93</v>
      </c>
      <c r="B28" s="289" t="s">
        <v>209</v>
      </c>
      <c r="C28" s="285" t="s">
        <v>210</v>
      </c>
      <c r="D28" s="288"/>
      <c r="E28" s="290">
        <v>1.920357193840716E-2</v>
      </c>
      <c r="F28" s="290">
        <v>1.920357193840716E-2</v>
      </c>
      <c r="G28" s="290">
        <v>1.920357193840716E-2</v>
      </c>
      <c r="H28" s="290">
        <v>1.920357193840716E-2</v>
      </c>
      <c r="I28" s="290">
        <v>1.920357193840716E-2</v>
      </c>
    </row>
    <row r="29" spans="1:9" x14ac:dyDescent="0.3">
      <c r="A29" s="286" t="s">
        <v>93</v>
      </c>
      <c r="B29" s="289" t="s">
        <v>211</v>
      </c>
      <c r="C29" s="285" t="s">
        <v>212</v>
      </c>
      <c r="D29" s="288"/>
      <c r="E29" s="290">
        <v>1.920357193840716E-2</v>
      </c>
      <c r="F29" s="290">
        <v>1.920357193840716E-2</v>
      </c>
      <c r="G29" s="290">
        <v>1.920357193840716E-2</v>
      </c>
      <c r="H29" s="290">
        <v>1.920357193840716E-2</v>
      </c>
      <c r="I29" s="290">
        <v>1.920357193840716E-2</v>
      </c>
    </row>
    <row r="30" spans="1:9" x14ac:dyDescent="0.3">
      <c r="A30" s="286" t="s">
        <v>93</v>
      </c>
      <c r="B30" s="289" t="s">
        <v>213</v>
      </c>
      <c r="C30" s="285" t="s">
        <v>214</v>
      </c>
      <c r="D30" s="288"/>
      <c r="E30" s="290">
        <v>1.920357193840716E-2</v>
      </c>
      <c r="F30" s="290">
        <v>1.920357193840716E-2</v>
      </c>
      <c r="G30" s="290">
        <v>1.920357193840716E-2</v>
      </c>
      <c r="H30" s="290">
        <v>1.920357193840716E-2</v>
      </c>
      <c r="I30" s="290">
        <v>1.920357193840716E-2</v>
      </c>
    </row>
    <row r="31" spans="1:9" x14ac:dyDescent="0.3">
      <c r="A31" s="286" t="s">
        <v>93</v>
      </c>
      <c r="B31" s="289" t="s">
        <v>215</v>
      </c>
      <c r="C31" s="285" t="s">
        <v>216</v>
      </c>
      <c r="D31" s="288"/>
      <c r="E31" s="290">
        <v>1.920357193840716E-2</v>
      </c>
      <c r="F31" s="290">
        <v>1.920357193840716E-2</v>
      </c>
      <c r="G31" s="290">
        <v>1.920357193840716E-2</v>
      </c>
      <c r="H31" s="290">
        <v>1.920357193840716E-2</v>
      </c>
      <c r="I31" s="290">
        <v>1.920357193840716E-2</v>
      </c>
    </row>
    <row r="32" spans="1:9" x14ac:dyDescent="0.3"/>
    <row r="33" spans="1:9" x14ac:dyDescent="0.3">
      <c r="A33" s="286" t="s">
        <v>97</v>
      </c>
      <c r="B33" s="289" t="s">
        <v>207</v>
      </c>
      <c r="C33" s="285" t="s">
        <v>208</v>
      </c>
      <c r="D33" s="288"/>
      <c r="E33" s="290">
        <v>1.920357193840716E-2</v>
      </c>
      <c r="F33" s="290">
        <v>1.920357193840716E-2</v>
      </c>
      <c r="G33" s="290">
        <v>1.920357193840716E-2</v>
      </c>
      <c r="H33" s="290">
        <v>1.920357193840716E-2</v>
      </c>
      <c r="I33" s="290">
        <v>1.920357193840716E-2</v>
      </c>
    </row>
    <row r="34" spans="1:9" x14ac:dyDescent="0.3">
      <c r="A34" s="286" t="s">
        <v>97</v>
      </c>
      <c r="B34" s="289" t="s">
        <v>209</v>
      </c>
      <c r="C34" s="285" t="s">
        <v>210</v>
      </c>
      <c r="D34" s="288"/>
      <c r="E34" s="290">
        <v>1.920357193840716E-2</v>
      </c>
      <c r="F34" s="290">
        <v>1.920357193840716E-2</v>
      </c>
      <c r="G34" s="290">
        <v>1.920357193840716E-2</v>
      </c>
      <c r="H34" s="290">
        <v>1.920357193840716E-2</v>
      </c>
      <c r="I34" s="290">
        <v>1.920357193840716E-2</v>
      </c>
    </row>
    <row r="35" spans="1:9" x14ac:dyDescent="0.3">
      <c r="A35" s="286" t="s">
        <v>97</v>
      </c>
      <c r="B35" s="289" t="s">
        <v>211</v>
      </c>
      <c r="C35" s="285" t="s">
        <v>212</v>
      </c>
      <c r="D35" s="288"/>
      <c r="E35" s="290">
        <v>1.920357193840716E-2</v>
      </c>
      <c r="F35" s="290">
        <v>1.920357193840716E-2</v>
      </c>
      <c r="G35" s="290">
        <v>1.920357193840716E-2</v>
      </c>
      <c r="H35" s="290">
        <v>1.920357193840716E-2</v>
      </c>
      <c r="I35" s="290">
        <v>1.920357193840716E-2</v>
      </c>
    </row>
    <row r="36" spans="1:9" x14ac:dyDescent="0.3">
      <c r="A36" s="286" t="s">
        <v>97</v>
      </c>
      <c r="B36" s="289" t="s">
        <v>213</v>
      </c>
      <c r="C36" s="285" t="s">
        <v>214</v>
      </c>
      <c r="D36" s="288"/>
      <c r="E36" s="290">
        <v>1.920357193840716E-2</v>
      </c>
      <c r="F36" s="290">
        <v>1.920357193840716E-2</v>
      </c>
      <c r="G36" s="290">
        <v>1.920357193840716E-2</v>
      </c>
      <c r="H36" s="290">
        <v>1.920357193840716E-2</v>
      </c>
      <c r="I36" s="290">
        <v>1.920357193840716E-2</v>
      </c>
    </row>
    <row r="37" spans="1:9" x14ac:dyDescent="0.3">
      <c r="A37" s="286" t="s">
        <v>97</v>
      </c>
      <c r="B37" s="289" t="s">
        <v>215</v>
      </c>
      <c r="C37" s="285" t="s">
        <v>216</v>
      </c>
      <c r="D37" s="288"/>
      <c r="E37" s="290">
        <v>1.920357193840716E-2</v>
      </c>
      <c r="F37" s="290">
        <v>1.920357193840716E-2</v>
      </c>
      <c r="G37" s="290">
        <v>1.920357193840716E-2</v>
      </c>
      <c r="H37" s="290">
        <v>1.920357193840716E-2</v>
      </c>
      <c r="I37" s="290">
        <v>1.920357193840716E-2</v>
      </c>
    </row>
    <row r="38" spans="1:9" x14ac:dyDescent="0.3"/>
    <row r="39" spans="1:9" x14ac:dyDescent="0.3">
      <c r="A39" s="286" t="s">
        <v>95</v>
      </c>
      <c r="B39" s="289" t="s">
        <v>207</v>
      </c>
      <c r="C39" s="285" t="s">
        <v>208</v>
      </c>
      <c r="D39" s="288"/>
      <c r="E39" s="290">
        <v>1.920357193840716E-2</v>
      </c>
      <c r="F39" s="290">
        <v>1.920357193840716E-2</v>
      </c>
      <c r="G39" s="290">
        <v>1.920357193840716E-2</v>
      </c>
      <c r="H39" s="290">
        <v>1.920357193840716E-2</v>
      </c>
      <c r="I39" s="290">
        <v>1.920357193840716E-2</v>
      </c>
    </row>
    <row r="40" spans="1:9" x14ac:dyDescent="0.3">
      <c r="A40" s="286" t="s">
        <v>95</v>
      </c>
      <c r="B40" s="289" t="s">
        <v>209</v>
      </c>
      <c r="C40" s="285" t="s">
        <v>210</v>
      </c>
      <c r="D40" s="288"/>
      <c r="E40" s="290">
        <v>1.920357193840716E-2</v>
      </c>
      <c r="F40" s="290">
        <v>1.920357193840716E-2</v>
      </c>
      <c r="G40" s="290">
        <v>1.920357193840716E-2</v>
      </c>
      <c r="H40" s="290">
        <v>1.920357193840716E-2</v>
      </c>
      <c r="I40" s="290">
        <v>1.920357193840716E-2</v>
      </c>
    </row>
    <row r="41" spans="1:9" x14ac:dyDescent="0.3">
      <c r="A41" s="286" t="s">
        <v>95</v>
      </c>
      <c r="B41" s="289" t="s">
        <v>211</v>
      </c>
      <c r="C41" s="285" t="s">
        <v>212</v>
      </c>
      <c r="D41" s="288"/>
      <c r="E41" s="290">
        <v>1.920357193840716E-2</v>
      </c>
      <c r="F41" s="290">
        <v>1.920357193840716E-2</v>
      </c>
      <c r="G41" s="290">
        <v>1.920357193840716E-2</v>
      </c>
      <c r="H41" s="290">
        <v>1.920357193840716E-2</v>
      </c>
      <c r="I41" s="290">
        <v>1.920357193840716E-2</v>
      </c>
    </row>
    <row r="42" spans="1:9" x14ac:dyDescent="0.3">
      <c r="A42" s="286" t="s">
        <v>95</v>
      </c>
      <c r="B42" s="289" t="s">
        <v>213</v>
      </c>
      <c r="C42" s="285" t="s">
        <v>214</v>
      </c>
      <c r="D42" s="288"/>
      <c r="E42" s="290">
        <v>1.920357193840716E-2</v>
      </c>
      <c r="F42" s="290">
        <v>1.920357193840716E-2</v>
      </c>
      <c r="G42" s="290">
        <v>1.920357193840716E-2</v>
      </c>
      <c r="H42" s="290">
        <v>1.920357193840716E-2</v>
      </c>
      <c r="I42" s="290">
        <v>1.920357193840716E-2</v>
      </c>
    </row>
    <row r="43" spans="1:9" x14ac:dyDescent="0.3">
      <c r="A43" s="286" t="s">
        <v>95</v>
      </c>
      <c r="B43" s="289" t="s">
        <v>215</v>
      </c>
      <c r="C43" s="285" t="s">
        <v>216</v>
      </c>
      <c r="D43" s="288"/>
      <c r="E43" s="290">
        <v>1.920357193840716E-2</v>
      </c>
      <c r="F43" s="290">
        <v>1.920357193840716E-2</v>
      </c>
      <c r="G43" s="290">
        <v>1.920357193840716E-2</v>
      </c>
      <c r="H43" s="290">
        <v>1.920357193840716E-2</v>
      </c>
      <c r="I43" s="290">
        <v>1.920357193840716E-2</v>
      </c>
    </row>
    <row r="44" spans="1:9" x14ac:dyDescent="0.3"/>
    <row r="45" spans="1:9" x14ac:dyDescent="0.3">
      <c r="A45" s="286" t="s">
        <v>99</v>
      </c>
      <c r="B45" s="289" t="s">
        <v>207</v>
      </c>
      <c r="C45" s="285" t="s">
        <v>208</v>
      </c>
      <c r="D45" s="288"/>
      <c r="E45" s="290">
        <v>1.920357193840716E-2</v>
      </c>
      <c r="F45" s="290">
        <v>1.920357193840716E-2</v>
      </c>
      <c r="G45" s="290">
        <v>1.920357193840716E-2</v>
      </c>
      <c r="H45" s="290">
        <v>1.920357193840716E-2</v>
      </c>
      <c r="I45" s="290">
        <v>1.920357193840716E-2</v>
      </c>
    </row>
    <row r="46" spans="1:9" x14ac:dyDescent="0.3">
      <c r="A46" s="286" t="s">
        <v>99</v>
      </c>
      <c r="B46" s="289" t="s">
        <v>209</v>
      </c>
      <c r="C46" s="285" t="s">
        <v>210</v>
      </c>
      <c r="D46" s="288"/>
      <c r="E46" s="290">
        <v>1.920357193840716E-2</v>
      </c>
      <c r="F46" s="290">
        <v>1.920357193840716E-2</v>
      </c>
      <c r="G46" s="290">
        <v>1.920357193840716E-2</v>
      </c>
      <c r="H46" s="290">
        <v>1.920357193840716E-2</v>
      </c>
      <c r="I46" s="290">
        <v>1.920357193840716E-2</v>
      </c>
    </row>
    <row r="47" spans="1:9" x14ac:dyDescent="0.3">
      <c r="A47" s="286" t="s">
        <v>99</v>
      </c>
      <c r="B47" s="289" t="s">
        <v>211</v>
      </c>
      <c r="C47" s="285" t="s">
        <v>212</v>
      </c>
      <c r="D47" s="288"/>
      <c r="E47" s="290">
        <v>1.920357193840716E-2</v>
      </c>
      <c r="F47" s="290">
        <v>1.920357193840716E-2</v>
      </c>
      <c r="G47" s="290">
        <v>1.920357193840716E-2</v>
      </c>
      <c r="H47" s="290">
        <v>1.920357193840716E-2</v>
      </c>
      <c r="I47" s="290">
        <v>1.920357193840716E-2</v>
      </c>
    </row>
    <row r="48" spans="1:9" x14ac:dyDescent="0.3">
      <c r="A48" s="286" t="s">
        <v>99</v>
      </c>
      <c r="B48" s="289" t="s">
        <v>213</v>
      </c>
      <c r="C48" s="285" t="s">
        <v>214</v>
      </c>
      <c r="D48" s="288"/>
      <c r="E48" s="290">
        <v>1.920357193840716E-2</v>
      </c>
      <c r="F48" s="290">
        <v>1.920357193840716E-2</v>
      </c>
      <c r="G48" s="290">
        <v>1.920357193840716E-2</v>
      </c>
      <c r="H48" s="290">
        <v>1.920357193840716E-2</v>
      </c>
      <c r="I48" s="290">
        <v>1.920357193840716E-2</v>
      </c>
    </row>
    <row r="49" spans="1:9" x14ac:dyDescent="0.3">
      <c r="A49" s="286" t="s">
        <v>99</v>
      </c>
      <c r="B49" s="289" t="s">
        <v>215</v>
      </c>
      <c r="C49" s="285" t="s">
        <v>216</v>
      </c>
      <c r="D49" s="288"/>
      <c r="E49" s="290">
        <v>1.920357193840716E-2</v>
      </c>
      <c r="F49" s="290">
        <v>1.920357193840716E-2</v>
      </c>
      <c r="G49" s="290">
        <v>1.920357193840716E-2</v>
      </c>
      <c r="H49" s="290">
        <v>1.920357193840716E-2</v>
      </c>
      <c r="I49" s="290">
        <v>1.920357193840716E-2</v>
      </c>
    </row>
    <row r="50" spans="1:9" x14ac:dyDescent="0.3"/>
    <row r="51" spans="1:9" x14ac:dyDescent="0.3">
      <c r="A51" s="286" t="s">
        <v>101</v>
      </c>
      <c r="B51" s="289" t="s">
        <v>207</v>
      </c>
      <c r="C51" s="285" t="s">
        <v>208</v>
      </c>
      <c r="D51" s="288"/>
      <c r="E51" s="290">
        <v>1.920357193840716E-2</v>
      </c>
      <c r="F51" s="290">
        <v>1.920357193840716E-2</v>
      </c>
      <c r="G51" s="290">
        <v>1.920357193840716E-2</v>
      </c>
      <c r="H51" s="290">
        <v>1.920357193840716E-2</v>
      </c>
      <c r="I51" s="290">
        <v>1.920357193840716E-2</v>
      </c>
    </row>
    <row r="52" spans="1:9" x14ac:dyDescent="0.3">
      <c r="A52" s="286" t="s">
        <v>101</v>
      </c>
      <c r="B52" s="289" t="s">
        <v>209</v>
      </c>
      <c r="C52" s="285" t="s">
        <v>210</v>
      </c>
      <c r="D52" s="288"/>
      <c r="E52" s="290">
        <v>1.920357193840716E-2</v>
      </c>
      <c r="F52" s="290">
        <v>1.920357193840716E-2</v>
      </c>
      <c r="G52" s="290">
        <v>1.920357193840716E-2</v>
      </c>
      <c r="H52" s="290">
        <v>1.920357193840716E-2</v>
      </c>
      <c r="I52" s="290">
        <v>1.920357193840716E-2</v>
      </c>
    </row>
    <row r="53" spans="1:9" x14ac:dyDescent="0.3">
      <c r="A53" s="286" t="s">
        <v>101</v>
      </c>
      <c r="B53" s="289" t="s">
        <v>211</v>
      </c>
      <c r="C53" s="285" t="s">
        <v>212</v>
      </c>
      <c r="D53" s="288"/>
      <c r="E53" s="290">
        <v>1.920357193840716E-2</v>
      </c>
      <c r="F53" s="290">
        <v>1.920357193840716E-2</v>
      </c>
      <c r="G53" s="290">
        <v>1.920357193840716E-2</v>
      </c>
      <c r="H53" s="290">
        <v>1.920357193840716E-2</v>
      </c>
      <c r="I53" s="290">
        <v>1.920357193840716E-2</v>
      </c>
    </row>
    <row r="54" spans="1:9" x14ac:dyDescent="0.3">
      <c r="A54" s="286" t="s">
        <v>101</v>
      </c>
      <c r="B54" s="289" t="s">
        <v>213</v>
      </c>
      <c r="C54" s="285" t="s">
        <v>214</v>
      </c>
      <c r="D54" s="288"/>
      <c r="E54" s="290">
        <v>1.920357193840716E-2</v>
      </c>
      <c r="F54" s="290">
        <v>1.920357193840716E-2</v>
      </c>
      <c r="G54" s="290">
        <v>1.920357193840716E-2</v>
      </c>
      <c r="H54" s="290">
        <v>1.920357193840716E-2</v>
      </c>
      <c r="I54" s="290">
        <v>1.920357193840716E-2</v>
      </c>
    </row>
    <row r="55" spans="1:9" x14ac:dyDescent="0.3">
      <c r="A55" s="286" t="s">
        <v>101</v>
      </c>
      <c r="B55" s="289" t="s">
        <v>215</v>
      </c>
      <c r="C55" s="285" t="s">
        <v>216</v>
      </c>
      <c r="D55" s="288"/>
      <c r="E55" s="290">
        <v>1.920357193840716E-2</v>
      </c>
      <c r="F55" s="290">
        <v>1.920357193840716E-2</v>
      </c>
      <c r="G55" s="290">
        <v>1.920357193840716E-2</v>
      </c>
      <c r="H55" s="290">
        <v>1.920357193840716E-2</v>
      </c>
      <c r="I55" s="290">
        <v>1.920357193840716E-2</v>
      </c>
    </row>
    <row r="56" spans="1:9" x14ac:dyDescent="0.3"/>
    <row r="57" spans="1:9" x14ac:dyDescent="0.3">
      <c r="A57" s="286" t="s">
        <v>103</v>
      </c>
      <c r="B57" s="289" t="s">
        <v>207</v>
      </c>
      <c r="C57" s="285" t="s">
        <v>208</v>
      </c>
      <c r="D57" s="288"/>
      <c r="E57" s="290">
        <v>1.920357193840716E-2</v>
      </c>
      <c r="F57" s="290">
        <v>1.920357193840716E-2</v>
      </c>
      <c r="G57" s="290">
        <v>1.920357193840716E-2</v>
      </c>
      <c r="H57" s="290">
        <v>1.920357193840716E-2</v>
      </c>
      <c r="I57" s="290">
        <v>1.920357193840716E-2</v>
      </c>
    </row>
    <row r="58" spans="1:9" x14ac:dyDescent="0.3">
      <c r="A58" s="286" t="s">
        <v>103</v>
      </c>
      <c r="B58" s="289" t="s">
        <v>209</v>
      </c>
      <c r="C58" s="285" t="s">
        <v>210</v>
      </c>
      <c r="D58" s="288"/>
      <c r="E58" s="290">
        <v>1.920357193840716E-2</v>
      </c>
      <c r="F58" s="290">
        <v>1.920357193840716E-2</v>
      </c>
      <c r="G58" s="290">
        <v>1.920357193840716E-2</v>
      </c>
      <c r="H58" s="290">
        <v>1.920357193840716E-2</v>
      </c>
      <c r="I58" s="290">
        <v>1.920357193840716E-2</v>
      </c>
    </row>
    <row r="59" spans="1:9" x14ac:dyDescent="0.3">
      <c r="A59" s="286" t="s">
        <v>103</v>
      </c>
      <c r="B59" s="289" t="s">
        <v>211</v>
      </c>
      <c r="C59" s="285" t="s">
        <v>212</v>
      </c>
      <c r="D59" s="288"/>
      <c r="E59" s="290">
        <v>1.920357193840716E-2</v>
      </c>
      <c r="F59" s="290">
        <v>1.920357193840716E-2</v>
      </c>
      <c r="G59" s="290">
        <v>1.920357193840716E-2</v>
      </c>
      <c r="H59" s="290">
        <v>1.920357193840716E-2</v>
      </c>
      <c r="I59" s="290">
        <v>1.920357193840716E-2</v>
      </c>
    </row>
    <row r="60" spans="1:9" x14ac:dyDescent="0.3">
      <c r="A60" s="286" t="s">
        <v>103</v>
      </c>
      <c r="B60" s="289" t="s">
        <v>213</v>
      </c>
      <c r="C60" s="285" t="s">
        <v>214</v>
      </c>
      <c r="D60" s="288"/>
      <c r="E60" s="290">
        <v>1.920357193840716E-2</v>
      </c>
      <c r="F60" s="290">
        <v>1.920357193840716E-2</v>
      </c>
      <c r="G60" s="290">
        <v>1.920357193840716E-2</v>
      </c>
      <c r="H60" s="290">
        <v>1.920357193840716E-2</v>
      </c>
      <c r="I60" s="290">
        <v>1.920357193840716E-2</v>
      </c>
    </row>
    <row r="61" spans="1:9" x14ac:dyDescent="0.3">
      <c r="A61" s="286" t="s">
        <v>103</v>
      </c>
      <c r="B61" s="289" t="s">
        <v>215</v>
      </c>
      <c r="C61" s="285" t="s">
        <v>216</v>
      </c>
      <c r="D61" s="288"/>
      <c r="E61" s="290">
        <v>1.920357193840716E-2</v>
      </c>
      <c r="F61" s="290">
        <v>1.920357193840716E-2</v>
      </c>
      <c r="G61" s="290">
        <v>1.920357193840716E-2</v>
      </c>
      <c r="H61" s="290">
        <v>1.920357193840716E-2</v>
      </c>
      <c r="I61" s="290">
        <v>1.920357193840716E-2</v>
      </c>
    </row>
    <row r="62" spans="1:9" x14ac:dyDescent="0.3"/>
    <row r="63" spans="1:9" x14ac:dyDescent="0.3">
      <c r="A63" s="286" t="s">
        <v>105</v>
      </c>
      <c r="B63" s="289" t="s">
        <v>207</v>
      </c>
      <c r="C63" s="285" t="s">
        <v>208</v>
      </c>
      <c r="D63" s="288"/>
      <c r="E63" s="290">
        <v>2.2181345335277269E-2</v>
      </c>
      <c r="F63" s="290">
        <v>2.2181345335277269E-2</v>
      </c>
      <c r="G63" s="290">
        <v>2.2181345335277269E-2</v>
      </c>
      <c r="H63" s="290">
        <v>2.2181345335277269E-2</v>
      </c>
      <c r="I63" s="290">
        <v>2.2181345335277269E-2</v>
      </c>
    </row>
    <row r="64" spans="1:9" x14ac:dyDescent="0.3">
      <c r="A64" s="286" t="s">
        <v>105</v>
      </c>
      <c r="B64" s="289" t="s">
        <v>209</v>
      </c>
      <c r="C64" s="285" t="s">
        <v>210</v>
      </c>
      <c r="D64" s="288"/>
      <c r="E64" s="290">
        <v>2.2181345335277269E-2</v>
      </c>
      <c r="F64" s="290">
        <v>2.2181345335277269E-2</v>
      </c>
      <c r="G64" s="290">
        <v>2.2181345335277269E-2</v>
      </c>
      <c r="H64" s="290">
        <v>2.2181345335277269E-2</v>
      </c>
      <c r="I64" s="290">
        <v>2.2181345335277269E-2</v>
      </c>
    </row>
    <row r="65" spans="1:9" x14ac:dyDescent="0.3">
      <c r="A65" s="286" t="s">
        <v>105</v>
      </c>
      <c r="B65" s="289" t="s">
        <v>211</v>
      </c>
      <c r="C65" s="285" t="s">
        <v>212</v>
      </c>
      <c r="D65" s="288"/>
      <c r="E65" s="290">
        <v>2.2181345335277269E-2</v>
      </c>
      <c r="F65" s="290">
        <v>2.2181345335277269E-2</v>
      </c>
      <c r="G65" s="290">
        <v>2.2181345335277269E-2</v>
      </c>
      <c r="H65" s="290">
        <v>2.2181345335277269E-2</v>
      </c>
      <c r="I65" s="290">
        <v>2.2181345335277269E-2</v>
      </c>
    </row>
    <row r="66" spans="1:9" x14ac:dyDescent="0.3">
      <c r="A66" s="286" t="s">
        <v>105</v>
      </c>
      <c r="B66" s="289" t="s">
        <v>213</v>
      </c>
      <c r="C66" s="285" t="s">
        <v>214</v>
      </c>
      <c r="D66" s="288"/>
      <c r="E66" s="290">
        <v>2.2181345335277269E-2</v>
      </c>
      <c r="F66" s="290">
        <v>2.2181345335277269E-2</v>
      </c>
      <c r="G66" s="290">
        <v>2.2181345335277269E-2</v>
      </c>
      <c r="H66" s="290">
        <v>2.2181345335277269E-2</v>
      </c>
      <c r="I66" s="290">
        <v>2.2181345335277269E-2</v>
      </c>
    </row>
    <row r="67" spans="1:9" x14ac:dyDescent="0.3">
      <c r="A67" s="286" t="s">
        <v>105</v>
      </c>
      <c r="B67" s="289" t="s">
        <v>215</v>
      </c>
      <c r="C67" s="285" t="s">
        <v>216</v>
      </c>
      <c r="D67" s="288"/>
      <c r="E67" s="290">
        <v>2.2181345335277269E-2</v>
      </c>
      <c r="F67" s="290">
        <v>2.2181345335277269E-2</v>
      </c>
      <c r="G67" s="290">
        <v>2.2181345335277269E-2</v>
      </c>
      <c r="H67" s="290">
        <v>2.2181345335277269E-2</v>
      </c>
      <c r="I67" s="290">
        <v>2.2181345335277269E-2</v>
      </c>
    </row>
    <row r="68" spans="1:9" x14ac:dyDescent="0.3"/>
    <row r="69" spans="1:9" x14ac:dyDescent="0.3">
      <c r="A69" s="286" t="s">
        <v>107</v>
      </c>
      <c r="B69" s="289" t="s">
        <v>207</v>
      </c>
      <c r="C69" s="285" t="s">
        <v>208</v>
      </c>
      <c r="D69" s="288"/>
      <c r="E69" s="290">
        <v>1.920357193840716E-2</v>
      </c>
      <c r="F69" s="290">
        <v>1.920357193840716E-2</v>
      </c>
      <c r="G69" s="290">
        <v>1.920357193840716E-2</v>
      </c>
      <c r="H69" s="290">
        <v>1.920357193840716E-2</v>
      </c>
      <c r="I69" s="290">
        <v>1.920357193840716E-2</v>
      </c>
    </row>
    <row r="70" spans="1:9" x14ac:dyDescent="0.3">
      <c r="A70" s="286" t="s">
        <v>107</v>
      </c>
      <c r="B70" s="289" t="s">
        <v>209</v>
      </c>
      <c r="C70" s="285" t="s">
        <v>210</v>
      </c>
      <c r="D70" s="288"/>
      <c r="E70" s="290">
        <v>1.920357193840716E-2</v>
      </c>
      <c r="F70" s="290">
        <v>1.920357193840716E-2</v>
      </c>
      <c r="G70" s="290">
        <v>1.920357193840716E-2</v>
      </c>
      <c r="H70" s="290">
        <v>1.920357193840716E-2</v>
      </c>
      <c r="I70" s="290">
        <v>1.920357193840716E-2</v>
      </c>
    </row>
    <row r="71" spans="1:9" x14ac:dyDescent="0.3">
      <c r="A71" s="286" t="s">
        <v>107</v>
      </c>
      <c r="B71" s="289" t="s">
        <v>211</v>
      </c>
      <c r="C71" s="285" t="s">
        <v>212</v>
      </c>
      <c r="D71" s="288"/>
      <c r="E71" s="290">
        <v>1.920357193840716E-2</v>
      </c>
      <c r="F71" s="290">
        <v>1.920357193840716E-2</v>
      </c>
      <c r="G71" s="290">
        <v>1.920357193840716E-2</v>
      </c>
      <c r="H71" s="290">
        <v>1.920357193840716E-2</v>
      </c>
      <c r="I71" s="290">
        <v>1.920357193840716E-2</v>
      </c>
    </row>
    <row r="72" spans="1:9" x14ac:dyDescent="0.3">
      <c r="A72" s="286" t="s">
        <v>107</v>
      </c>
      <c r="B72" s="289" t="s">
        <v>213</v>
      </c>
      <c r="C72" s="285" t="s">
        <v>214</v>
      </c>
      <c r="D72" s="288"/>
      <c r="E72" s="290">
        <v>1.920357193840716E-2</v>
      </c>
      <c r="F72" s="290">
        <v>1.920357193840716E-2</v>
      </c>
      <c r="G72" s="290">
        <v>1.920357193840716E-2</v>
      </c>
      <c r="H72" s="290">
        <v>1.920357193840716E-2</v>
      </c>
      <c r="I72" s="290">
        <v>1.920357193840716E-2</v>
      </c>
    </row>
    <row r="73" spans="1:9" x14ac:dyDescent="0.3">
      <c r="A73" s="286" t="s">
        <v>107</v>
      </c>
      <c r="B73" s="289" t="s">
        <v>215</v>
      </c>
      <c r="C73" s="285" t="s">
        <v>216</v>
      </c>
      <c r="D73" s="288"/>
      <c r="E73" s="290">
        <v>1.920357193840716E-2</v>
      </c>
      <c r="F73" s="290">
        <v>1.920357193840716E-2</v>
      </c>
      <c r="G73" s="290">
        <v>1.920357193840716E-2</v>
      </c>
      <c r="H73" s="290">
        <v>1.920357193840716E-2</v>
      </c>
      <c r="I73" s="290">
        <v>1.920357193840716E-2</v>
      </c>
    </row>
    <row r="74" spans="1:9" x14ac:dyDescent="0.3"/>
    <row r="75" spans="1:9" x14ac:dyDescent="0.3">
      <c r="A75" s="286" t="s">
        <v>109</v>
      </c>
      <c r="B75" s="289" t="s">
        <v>207</v>
      </c>
      <c r="C75" s="285" t="s">
        <v>208</v>
      </c>
      <c r="D75" s="288"/>
      <c r="E75" s="290">
        <v>2.3910289941690976E-2</v>
      </c>
      <c r="F75" s="290">
        <v>2.3910289941690976E-2</v>
      </c>
      <c r="G75" s="290">
        <v>2.3910289941690976E-2</v>
      </c>
      <c r="H75" s="290">
        <v>2.3910289941690976E-2</v>
      </c>
      <c r="I75" s="290">
        <v>2.3910289941690976E-2</v>
      </c>
    </row>
    <row r="76" spans="1:9" x14ac:dyDescent="0.3">
      <c r="A76" s="286" t="s">
        <v>109</v>
      </c>
      <c r="B76" s="289" t="s">
        <v>209</v>
      </c>
      <c r="C76" s="285" t="s">
        <v>210</v>
      </c>
      <c r="D76" s="288"/>
      <c r="E76" s="290">
        <v>2.3910289941690976E-2</v>
      </c>
      <c r="F76" s="290">
        <v>2.3910289941690976E-2</v>
      </c>
      <c r="G76" s="290">
        <v>2.3910289941690976E-2</v>
      </c>
      <c r="H76" s="290">
        <v>2.3910289941690976E-2</v>
      </c>
      <c r="I76" s="290">
        <v>2.3910289941690976E-2</v>
      </c>
    </row>
    <row r="77" spans="1:9" x14ac:dyDescent="0.3">
      <c r="A77" s="286" t="s">
        <v>109</v>
      </c>
      <c r="B77" s="289" t="s">
        <v>211</v>
      </c>
      <c r="C77" s="285" t="s">
        <v>212</v>
      </c>
      <c r="D77" s="288"/>
      <c r="E77" s="290">
        <v>2.3910289941690976E-2</v>
      </c>
      <c r="F77" s="290">
        <v>2.3910289941690976E-2</v>
      </c>
      <c r="G77" s="290">
        <v>2.3910289941690976E-2</v>
      </c>
      <c r="H77" s="290">
        <v>2.3910289941690976E-2</v>
      </c>
      <c r="I77" s="290">
        <v>2.3910289941690976E-2</v>
      </c>
    </row>
    <row r="78" spans="1:9" x14ac:dyDescent="0.3">
      <c r="A78" s="286" t="s">
        <v>109</v>
      </c>
      <c r="B78" s="289" t="s">
        <v>213</v>
      </c>
      <c r="C78" s="285" t="s">
        <v>214</v>
      </c>
      <c r="D78" s="288"/>
      <c r="E78" s="290">
        <v>2.3910289941690976E-2</v>
      </c>
      <c r="F78" s="290">
        <v>2.3910289941690976E-2</v>
      </c>
      <c r="G78" s="290">
        <v>2.3910289941690976E-2</v>
      </c>
      <c r="H78" s="290">
        <v>2.3910289941690976E-2</v>
      </c>
      <c r="I78" s="290">
        <v>2.3910289941690976E-2</v>
      </c>
    </row>
    <row r="79" spans="1:9" x14ac:dyDescent="0.3">
      <c r="A79" s="286" t="s">
        <v>109</v>
      </c>
      <c r="B79" s="289" t="s">
        <v>215</v>
      </c>
      <c r="C79" s="285" t="s">
        <v>216</v>
      </c>
      <c r="D79" s="288"/>
      <c r="E79" s="290">
        <v>2.3910289941690976E-2</v>
      </c>
      <c r="F79" s="290">
        <v>2.3910289941690976E-2</v>
      </c>
      <c r="G79" s="290">
        <v>2.3910289941690976E-2</v>
      </c>
      <c r="H79" s="290">
        <v>2.3910289941690976E-2</v>
      </c>
      <c r="I79" s="290">
        <v>2.3910289941690976E-2</v>
      </c>
    </row>
    <row r="80" spans="1:9" x14ac:dyDescent="0.3"/>
    <row r="81" spans="1:9" x14ac:dyDescent="0.3">
      <c r="A81" s="286" t="s">
        <v>111</v>
      </c>
      <c r="B81" s="289" t="s">
        <v>207</v>
      </c>
      <c r="C81" s="285" t="s">
        <v>208</v>
      </c>
      <c r="D81" s="288"/>
      <c r="E81" s="290">
        <v>2.1125902035494581E-2</v>
      </c>
      <c r="F81" s="290">
        <v>2.1125902035494581E-2</v>
      </c>
      <c r="G81" s="290">
        <v>2.1125902035494581E-2</v>
      </c>
      <c r="H81" s="290">
        <v>2.1125902035494581E-2</v>
      </c>
      <c r="I81" s="290">
        <v>2.1125902035494581E-2</v>
      </c>
    </row>
    <row r="82" spans="1:9" x14ac:dyDescent="0.3">
      <c r="A82" s="286" t="s">
        <v>111</v>
      </c>
      <c r="B82" s="289" t="s">
        <v>209</v>
      </c>
      <c r="C82" s="285" t="s">
        <v>210</v>
      </c>
      <c r="D82" s="288"/>
      <c r="E82" s="290">
        <v>2.1125902035494581E-2</v>
      </c>
      <c r="F82" s="290">
        <v>2.1125902035494581E-2</v>
      </c>
      <c r="G82" s="290">
        <v>2.1125902035494581E-2</v>
      </c>
      <c r="H82" s="290">
        <v>2.1125902035494581E-2</v>
      </c>
      <c r="I82" s="290">
        <v>2.1125902035494581E-2</v>
      </c>
    </row>
    <row r="83" spans="1:9" x14ac:dyDescent="0.3">
      <c r="A83" s="286" t="s">
        <v>111</v>
      </c>
      <c r="B83" s="289" t="s">
        <v>211</v>
      </c>
      <c r="C83" s="285" t="s">
        <v>212</v>
      </c>
      <c r="D83" s="288"/>
      <c r="E83" s="290">
        <v>1.920357193840716E-2</v>
      </c>
      <c r="F83" s="290">
        <v>1.920357193840716E-2</v>
      </c>
      <c r="G83" s="290">
        <v>1.920357193840716E-2</v>
      </c>
      <c r="H83" s="290">
        <v>1.920357193840716E-2</v>
      </c>
      <c r="I83" s="290">
        <v>1.920357193840716E-2</v>
      </c>
    </row>
    <row r="84" spans="1:9" x14ac:dyDescent="0.3">
      <c r="A84" s="286" t="s">
        <v>111</v>
      </c>
      <c r="B84" s="289" t="s">
        <v>213</v>
      </c>
      <c r="C84" s="285" t="s">
        <v>214</v>
      </c>
      <c r="D84" s="288"/>
      <c r="E84" s="290">
        <v>1.920357193840716E-2</v>
      </c>
      <c r="F84" s="290">
        <v>1.920357193840716E-2</v>
      </c>
      <c r="G84" s="290">
        <v>1.920357193840716E-2</v>
      </c>
      <c r="H84" s="290">
        <v>1.920357193840716E-2</v>
      </c>
      <c r="I84" s="290">
        <v>1.920357193840716E-2</v>
      </c>
    </row>
    <row r="85" spans="1:9" x14ac:dyDescent="0.3">
      <c r="A85" s="286" t="s">
        <v>111</v>
      </c>
      <c r="B85" s="289" t="s">
        <v>215</v>
      </c>
      <c r="C85" s="285" t="s">
        <v>216</v>
      </c>
      <c r="D85" s="288"/>
      <c r="E85" s="290">
        <v>1.920357193840716E-2</v>
      </c>
      <c r="F85" s="290">
        <v>1.920357193840716E-2</v>
      </c>
      <c r="G85" s="290">
        <v>1.920357193840716E-2</v>
      </c>
      <c r="H85" s="290">
        <v>1.920357193840716E-2</v>
      </c>
      <c r="I85" s="290">
        <v>1.920357193840716E-2</v>
      </c>
    </row>
    <row r="86" spans="1:9" x14ac:dyDescent="0.3"/>
    <row r="87" spans="1:9" x14ac:dyDescent="0.3">
      <c r="A87" s="286" t="s">
        <v>115</v>
      </c>
      <c r="B87" s="289" t="s">
        <v>207</v>
      </c>
      <c r="C87" s="285" t="s">
        <v>208</v>
      </c>
      <c r="D87" s="288"/>
      <c r="E87" s="290">
        <v>1.920357193840716E-2</v>
      </c>
      <c r="F87" s="290">
        <v>1.920357193840716E-2</v>
      </c>
      <c r="G87" s="290">
        <v>1.920357193840716E-2</v>
      </c>
      <c r="H87" s="290">
        <v>1.920357193840716E-2</v>
      </c>
      <c r="I87" s="290">
        <v>1.920357193840716E-2</v>
      </c>
    </row>
    <row r="88" spans="1:9" x14ac:dyDescent="0.3">
      <c r="A88" s="286" t="s">
        <v>115</v>
      </c>
      <c r="B88" s="289" t="s">
        <v>209</v>
      </c>
      <c r="C88" s="285" t="s">
        <v>210</v>
      </c>
      <c r="D88" s="288"/>
      <c r="E88" s="290">
        <v>1.920357193840716E-2</v>
      </c>
      <c r="F88" s="290">
        <v>1.920357193840716E-2</v>
      </c>
      <c r="G88" s="290">
        <v>1.920357193840716E-2</v>
      </c>
      <c r="H88" s="290">
        <v>1.920357193840716E-2</v>
      </c>
      <c r="I88" s="290">
        <v>1.920357193840716E-2</v>
      </c>
    </row>
    <row r="89" spans="1:9" x14ac:dyDescent="0.3">
      <c r="A89" s="286" t="s">
        <v>115</v>
      </c>
      <c r="B89" s="289" t="s">
        <v>211</v>
      </c>
      <c r="C89" s="285" t="s">
        <v>212</v>
      </c>
      <c r="D89" s="288"/>
      <c r="E89" s="290">
        <v>1.920357193840716E-2</v>
      </c>
      <c r="F89" s="290">
        <v>1.920357193840716E-2</v>
      </c>
      <c r="G89" s="290">
        <v>1.920357193840716E-2</v>
      </c>
      <c r="H89" s="290">
        <v>1.920357193840716E-2</v>
      </c>
      <c r="I89" s="290">
        <v>1.920357193840716E-2</v>
      </c>
    </row>
    <row r="90" spans="1:9" x14ac:dyDescent="0.3">
      <c r="A90" s="286" t="s">
        <v>115</v>
      </c>
      <c r="B90" s="289" t="s">
        <v>213</v>
      </c>
      <c r="C90" s="285" t="s">
        <v>214</v>
      </c>
      <c r="D90" s="288"/>
      <c r="E90" s="290">
        <v>1.920357193840716E-2</v>
      </c>
      <c r="F90" s="290">
        <v>1.920357193840716E-2</v>
      </c>
      <c r="G90" s="290">
        <v>1.920357193840716E-2</v>
      </c>
      <c r="H90" s="290">
        <v>1.920357193840716E-2</v>
      </c>
      <c r="I90" s="290">
        <v>1.920357193840716E-2</v>
      </c>
    </row>
    <row r="91" spans="1:9" x14ac:dyDescent="0.3">
      <c r="A91" s="286" t="s">
        <v>115</v>
      </c>
      <c r="B91" s="289" t="s">
        <v>215</v>
      </c>
      <c r="C91" s="285" t="s">
        <v>216</v>
      </c>
      <c r="D91" s="288"/>
      <c r="E91" s="290">
        <v>1.920357193840716E-2</v>
      </c>
      <c r="F91" s="290">
        <v>1.920357193840716E-2</v>
      </c>
      <c r="G91" s="290">
        <v>1.920357193840716E-2</v>
      </c>
      <c r="H91" s="290">
        <v>1.920357193840716E-2</v>
      </c>
      <c r="I91" s="290">
        <v>1.920357193840716E-2</v>
      </c>
    </row>
    <row r="92" spans="1:9" x14ac:dyDescent="0.3"/>
    <row r="93" spans="1:9" x14ac:dyDescent="0.3">
      <c r="A93" s="286" t="s">
        <v>117</v>
      </c>
      <c r="B93" s="289" t="s">
        <v>207</v>
      </c>
      <c r="C93" s="285" t="s">
        <v>208</v>
      </c>
      <c r="D93" s="288"/>
      <c r="E93" s="290">
        <v>2.1125902035494581E-2</v>
      </c>
      <c r="F93" s="290">
        <v>2.1125902035494581E-2</v>
      </c>
      <c r="G93" s="290">
        <v>2.1125902035494581E-2</v>
      </c>
      <c r="H93" s="290">
        <v>2.1125902035494581E-2</v>
      </c>
      <c r="I93" s="290">
        <v>2.1125902035494581E-2</v>
      </c>
    </row>
    <row r="94" spans="1:9" x14ac:dyDescent="0.3">
      <c r="A94" s="286" t="s">
        <v>117</v>
      </c>
      <c r="B94" s="289" t="s">
        <v>209</v>
      </c>
      <c r="C94" s="285" t="s">
        <v>210</v>
      </c>
      <c r="D94" s="288"/>
      <c r="E94" s="290">
        <v>2.1125902035494581E-2</v>
      </c>
      <c r="F94" s="290">
        <v>2.1125902035494581E-2</v>
      </c>
      <c r="G94" s="290">
        <v>2.1125902035494581E-2</v>
      </c>
      <c r="H94" s="290">
        <v>2.1125902035494581E-2</v>
      </c>
      <c r="I94" s="290">
        <v>2.1125902035494581E-2</v>
      </c>
    </row>
    <row r="95" spans="1:9" x14ac:dyDescent="0.3">
      <c r="A95" s="286" t="s">
        <v>117</v>
      </c>
      <c r="B95" s="289" t="s">
        <v>211</v>
      </c>
      <c r="C95" s="285" t="s">
        <v>212</v>
      </c>
      <c r="D95" s="288"/>
      <c r="E95" s="290">
        <v>1.920357193840716E-2</v>
      </c>
      <c r="F95" s="290">
        <v>1.920357193840716E-2</v>
      </c>
      <c r="G95" s="290">
        <v>1.920357193840716E-2</v>
      </c>
      <c r="H95" s="290">
        <v>1.920357193840716E-2</v>
      </c>
      <c r="I95" s="290">
        <v>1.920357193840716E-2</v>
      </c>
    </row>
    <row r="96" spans="1:9" x14ac:dyDescent="0.3">
      <c r="A96" s="286" t="s">
        <v>117</v>
      </c>
      <c r="B96" s="289" t="s">
        <v>213</v>
      </c>
      <c r="C96" s="285" t="s">
        <v>214</v>
      </c>
      <c r="D96" s="288"/>
      <c r="E96" s="290">
        <v>1.920357193840716E-2</v>
      </c>
      <c r="F96" s="290">
        <v>1.920357193840716E-2</v>
      </c>
      <c r="G96" s="290">
        <v>1.920357193840716E-2</v>
      </c>
      <c r="H96" s="290">
        <v>1.920357193840716E-2</v>
      </c>
      <c r="I96" s="290">
        <v>1.920357193840716E-2</v>
      </c>
    </row>
    <row r="97" spans="1:9" x14ac:dyDescent="0.3">
      <c r="A97" s="286" t="s">
        <v>117</v>
      </c>
      <c r="B97" s="289" t="s">
        <v>215</v>
      </c>
      <c r="C97" s="285" t="s">
        <v>216</v>
      </c>
      <c r="D97" s="288"/>
      <c r="E97" s="290">
        <v>1.920357193840716E-2</v>
      </c>
      <c r="F97" s="290">
        <v>1.920357193840716E-2</v>
      </c>
      <c r="G97" s="290">
        <v>1.920357193840716E-2</v>
      </c>
      <c r="H97" s="290">
        <v>1.920357193840716E-2</v>
      </c>
      <c r="I97" s="290">
        <v>1.920357193840716E-2</v>
      </c>
    </row>
    <row r="98" spans="1:9" x14ac:dyDescent="0.3"/>
    <row r="99" spans="1:9" x14ac:dyDescent="0.3">
      <c r="A99" s="286" t="s">
        <v>113</v>
      </c>
      <c r="B99" s="289" t="s">
        <v>207</v>
      </c>
      <c r="C99" s="285" t="s">
        <v>208</v>
      </c>
      <c r="D99" s="288"/>
      <c r="E99" s="290">
        <v>1.920357193840716E-2</v>
      </c>
      <c r="F99" s="290">
        <v>1.920357193840716E-2</v>
      </c>
      <c r="G99" s="290">
        <v>1.920357193840716E-2</v>
      </c>
      <c r="H99" s="290">
        <v>1.920357193840716E-2</v>
      </c>
      <c r="I99" s="290">
        <v>1.920357193840716E-2</v>
      </c>
    </row>
    <row r="100" spans="1:9" x14ac:dyDescent="0.3">
      <c r="A100" s="286" t="s">
        <v>113</v>
      </c>
      <c r="B100" s="289" t="s">
        <v>209</v>
      </c>
      <c r="C100" s="285" t="s">
        <v>210</v>
      </c>
      <c r="D100" s="288"/>
      <c r="E100" s="290">
        <v>1.920357193840716E-2</v>
      </c>
      <c r="F100" s="290">
        <v>1.920357193840716E-2</v>
      </c>
      <c r="G100" s="290">
        <v>1.920357193840716E-2</v>
      </c>
      <c r="H100" s="290">
        <v>1.920357193840716E-2</v>
      </c>
      <c r="I100" s="290">
        <v>1.920357193840716E-2</v>
      </c>
    </row>
    <row r="101" spans="1:9" x14ac:dyDescent="0.3">
      <c r="A101" s="286" t="s">
        <v>113</v>
      </c>
      <c r="B101" s="289" t="s">
        <v>211</v>
      </c>
      <c r="C101" s="285" t="s">
        <v>212</v>
      </c>
      <c r="D101" s="288"/>
      <c r="E101" s="290">
        <v>1.920357193840716E-2</v>
      </c>
      <c r="F101" s="290">
        <v>1.920357193840716E-2</v>
      </c>
      <c r="G101" s="290">
        <v>1.920357193840716E-2</v>
      </c>
      <c r="H101" s="290">
        <v>1.920357193840716E-2</v>
      </c>
      <c r="I101" s="290">
        <v>1.920357193840716E-2</v>
      </c>
    </row>
    <row r="102" spans="1:9" x14ac:dyDescent="0.3">
      <c r="A102" s="286" t="s">
        <v>113</v>
      </c>
      <c r="B102" s="289" t="s">
        <v>213</v>
      </c>
      <c r="C102" s="285" t="s">
        <v>214</v>
      </c>
      <c r="D102" s="288"/>
      <c r="E102" s="290">
        <v>1.920357193840716E-2</v>
      </c>
      <c r="F102" s="290">
        <v>1.920357193840716E-2</v>
      </c>
      <c r="G102" s="290">
        <v>1.920357193840716E-2</v>
      </c>
      <c r="H102" s="290">
        <v>1.920357193840716E-2</v>
      </c>
      <c r="I102" s="290">
        <v>1.920357193840716E-2</v>
      </c>
    </row>
    <row r="103" spans="1:9" x14ac:dyDescent="0.3">
      <c r="A103" s="286" t="s">
        <v>113</v>
      </c>
      <c r="B103" s="289" t="s">
        <v>215</v>
      </c>
      <c r="C103" s="285" t="s">
        <v>216</v>
      </c>
      <c r="D103" s="288"/>
      <c r="E103" s="290">
        <v>1.920357193840716E-2</v>
      </c>
      <c r="F103" s="290">
        <v>1.920357193840716E-2</v>
      </c>
      <c r="G103" s="290">
        <v>1.920357193840716E-2</v>
      </c>
      <c r="H103" s="290">
        <v>1.920357193840716E-2</v>
      </c>
      <c r="I103" s="290">
        <v>1.920357193840716E-2</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D747-D134-4D00-8214-0C651A171AB2}">
  <sheetPr>
    <pageSetUpPr fitToPage="1"/>
  </sheetPr>
  <dimension ref="A1:I110"/>
  <sheetViews>
    <sheetView showGridLines="0" zoomScale="80" zoomScaleNormal="80" workbookViewId="0"/>
  </sheetViews>
  <sheetFormatPr defaultColWidth="0" defaultRowHeight="14" zeroHeight="1" x14ac:dyDescent="0.3"/>
  <cols>
    <col min="1" max="1" width="9.1796875" style="285" customWidth="1"/>
    <col min="2" max="2" width="55.81640625" style="285" bestFit="1" customWidth="1"/>
    <col min="3" max="3" width="53.1796875" style="285" bestFit="1" customWidth="1"/>
    <col min="4" max="9" width="9.1796875" style="285" customWidth="1"/>
    <col min="10"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9" t="s">
        <v>217</v>
      </c>
      <c r="C3" s="285" t="s">
        <v>218</v>
      </c>
      <c r="D3" s="288"/>
      <c r="E3" s="290">
        <v>3.1200592500000068E-2</v>
      </c>
      <c r="F3" s="290">
        <v>3.1200592500000068E-2</v>
      </c>
      <c r="G3" s="290">
        <v>3.1200592500000068E-2</v>
      </c>
      <c r="H3" s="290">
        <v>3.1200592500000068E-2</v>
      </c>
      <c r="I3" s="290">
        <v>3.1200592500000068E-2</v>
      </c>
    </row>
    <row r="4" spans="1:9" x14ac:dyDescent="0.3">
      <c r="A4" s="286" t="s">
        <v>85</v>
      </c>
      <c r="B4" s="289" t="s">
        <v>219</v>
      </c>
      <c r="C4" s="285" t="s">
        <v>220</v>
      </c>
      <c r="D4" s="288"/>
      <c r="E4" s="290">
        <v>3.1200592500000068E-2</v>
      </c>
      <c r="F4" s="290">
        <v>3.1200592500000068E-2</v>
      </c>
      <c r="G4" s="290">
        <v>3.1200592500000068E-2</v>
      </c>
      <c r="H4" s="290">
        <v>3.1200592500000068E-2</v>
      </c>
      <c r="I4" s="290">
        <v>3.1200592500000068E-2</v>
      </c>
    </row>
    <row r="5" spans="1:9" x14ac:dyDescent="0.3">
      <c r="A5" s="286" t="s">
        <v>85</v>
      </c>
      <c r="B5" s="289" t="s">
        <v>221</v>
      </c>
      <c r="C5" s="285" t="s">
        <v>222</v>
      </c>
      <c r="D5" s="288"/>
      <c r="E5" s="290">
        <v>3.1200592500000068E-2</v>
      </c>
      <c r="F5" s="290">
        <v>3.1200592500000068E-2</v>
      </c>
      <c r="G5" s="290">
        <v>3.1200592500000068E-2</v>
      </c>
      <c r="H5" s="290">
        <v>3.1200592500000068E-2</v>
      </c>
      <c r="I5" s="290">
        <v>3.1200592500000068E-2</v>
      </c>
    </row>
    <row r="6" spans="1:9" x14ac:dyDescent="0.3">
      <c r="A6" s="286" t="s">
        <v>85</v>
      </c>
      <c r="B6" s="289" t="s">
        <v>223</v>
      </c>
      <c r="C6" s="285" t="s">
        <v>224</v>
      </c>
      <c r="D6" s="288"/>
      <c r="E6" s="290">
        <v>3.1200592500000068E-2</v>
      </c>
      <c r="F6" s="290">
        <v>3.1200592500000068E-2</v>
      </c>
      <c r="G6" s="290">
        <v>3.1200592500000068E-2</v>
      </c>
      <c r="H6" s="290">
        <v>3.1200592500000068E-2</v>
      </c>
      <c r="I6" s="290">
        <v>3.1200592500000068E-2</v>
      </c>
    </row>
    <row r="7" spans="1:9" x14ac:dyDescent="0.3">
      <c r="A7" s="286" t="s">
        <v>85</v>
      </c>
      <c r="B7" s="289" t="s">
        <v>225</v>
      </c>
      <c r="C7" s="285" t="s">
        <v>226</v>
      </c>
      <c r="D7" s="288"/>
      <c r="E7" s="290">
        <v>3.1200592500000068E-2</v>
      </c>
      <c r="F7" s="290">
        <v>3.1200592500000068E-2</v>
      </c>
      <c r="G7" s="290">
        <v>3.1200592500000068E-2</v>
      </c>
      <c r="H7" s="290">
        <v>3.1200592500000068E-2</v>
      </c>
      <c r="I7" s="290">
        <v>3.1200592500000068E-2</v>
      </c>
    </row>
    <row r="8" spans="1:9" x14ac:dyDescent="0.3"/>
    <row r="9" spans="1:9" x14ac:dyDescent="0.3">
      <c r="A9" s="286" t="s">
        <v>87</v>
      </c>
      <c r="B9" s="289" t="s">
        <v>217</v>
      </c>
      <c r="C9" s="285" t="s">
        <v>218</v>
      </c>
      <c r="D9" s="288"/>
      <c r="E9" s="290">
        <v>2.9195763820156317E-2</v>
      </c>
      <c r="F9" s="290">
        <v>2.9195763820156317E-2</v>
      </c>
      <c r="G9" s="290">
        <v>2.9195763820156317E-2</v>
      </c>
      <c r="H9" s="290">
        <v>2.9195763820156317E-2</v>
      </c>
      <c r="I9" s="290">
        <v>2.9195763820156317E-2</v>
      </c>
    </row>
    <row r="10" spans="1:9" x14ac:dyDescent="0.3">
      <c r="A10" s="286" t="s">
        <v>87</v>
      </c>
      <c r="B10" s="289" t="s">
        <v>219</v>
      </c>
      <c r="C10" s="285" t="s">
        <v>220</v>
      </c>
      <c r="D10" s="288"/>
      <c r="E10" s="290">
        <v>2.9195763820156317E-2</v>
      </c>
      <c r="F10" s="290">
        <v>2.9195763820156317E-2</v>
      </c>
      <c r="G10" s="290">
        <v>2.9195763820156317E-2</v>
      </c>
      <c r="H10" s="290">
        <v>2.9195763820156317E-2</v>
      </c>
      <c r="I10" s="290">
        <v>2.9195763820156317E-2</v>
      </c>
    </row>
    <row r="11" spans="1:9" x14ac:dyDescent="0.3">
      <c r="A11" s="286" t="s">
        <v>87</v>
      </c>
      <c r="B11" s="289" t="s">
        <v>221</v>
      </c>
      <c r="C11" s="285" t="s">
        <v>222</v>
      </c>
      <c r="D11" s="288"/>
      <c r="E11" s="290">
        <v>2.9195763820156317E-2</v>
      </c>
      <c r="F11" s="290">
        <v>2.9195763820156317E-2</v>
      </c>
      <c r="G11" s="290">
        <v>2.9195763820156317E-2</v>
      </c>
      <c r="H11" s="290">
        <v>2.9195763820156317E-2</v>
      </c>
      <c r="I11" s="290">
        <v>2.9195763820156317E-2</v>
      </c>
    </row>
    <row r="12" spans="1:9" x14ac:dyDescent="0.3">
      <c r="A12" s="286" t="s">
        <v>87</v>
      </c>
      <c r="B12" s="289" t="s">
        <v>223</v>
      </c>
      <c r="C12" s="285" t="s">
        <v>224</v>
      </c>
      <c r="D12" s="288"/>
      <c r="E12" s="290">
        <v>2.9195763820156317E-2</v>
      </c>
      <c r="F12" s="290">
        <v>2.9195763820156317E-2</v>
      </c>
      <c r="G12" s="290">
        <v>2.9195763820156317E-2</v>
      </c>
      <c r="H12" s="290">
        <v>2.9195763820156317E-2</v>
      </c>
      <c r="I12" s="290">
        <v>2.9195763820156317E-2</v>
      </c>
    </row>
    <row r="13" spans="1:9" x14ac:dyDescent="0.3">
      <c r="A13" s="286" t="s">
        <v>87</v>
      </c>
      <c r="B13" s="289" t="s">
        <v>225</v>
      </c>
      <c r="C13" s="285" t="s">
        <v>226</v>
      </c>
      <c r="D13" s="288"/>
      <c r="E13" s="290">
        <v>2.9195763820156317E-2</v>
      </c>
      <c r="F13" s="290">
        <v>2.9195763820156317E-2</v>
      </c>
      <c r="G13" s="290">
        <v>2.9195763820156317E-2</v>
      </c>
      <c r="H13" s="290">
        <v>2.9195763820156317E-2</v>
      </c>
      <c r="I13" s="290">
        <v>2.9195763820156317E-2</v>
      </c>
    </row>
    <row r="14" spans="1:9" x14ac:dyDescent="0.3"/>
    <row r="15" spans="1:9" x14ac:dyDescent="0.3">
      <c r="A15" s="286" t="s">
        <v>89</v>
      </c>
      <c r="B15" s="289" t="s">
        <v>217</v>
      </c>
      <c r="C15" s="285" t="s">
        <v>218</v>
      </c>
      <c r="D15" s="288"/>
      <c r="E15" s="290">
        <v>2.9195763820156317E-2</v>
      </c>
      <c r="F15" s="290">
        <v>2.9195763820156317E-2</v>
      </c>
      <c r="G15" s="290">
        <v>2.9195763820156317E-2</v>
      </c>
      <c r="H15" s="290">
        <v>2.9195763820156317E-2</v>
      </c>
      <c r="I15" s="290">
        <v>2.9195763820156317E-2</v>
      </c>
    </row>
    <row r="16" spans="1:9" x14ac:dyDescent="0.3">
      <c r="A16" s="286" t="s">
        <v>89</v>
      </c>
      <c r="B16" s="289" t="s">
        <v>219</v>
      </c>
      <c r="C16" s="285" t="s">
        <v>220</v>
      </c>
      <c r="D16" s="288"/>
      <c r="E16" s="290">
        <v>2.9195763820156317E-2</v>
      </c>
      <c r="F16" s="290">
        <v>2.9195763820156317E-2</v>
      </c>
      <c r="G16" s="290">
        <v>2.9195763820156317E-2</v>
      </c>
      <c r="H16" s="290">
        <v>2.9195763820156317E-2</v>
      </c>
      <c r="I16" s="290">
        <v>2.9195763820156317E-2</v>
      </c>
    </row>
    <row r="17" spans="1:9" x14ac:dyDescent="0.3">
      <c r="A17" s="286" t="s">
        <v>89</v>
      </c>
      <c r="B17" s="289" t="s">
        <v>221</v>
      </c>
      <c r="C17" s="285" t="s">
        <v>222</v>
      </c>
      <c r="D17" s="288"/>
      <c r="E17" s="290">
        <v>2.9195763820156317E-2</v>
      </c>
      <c r="F17" s="290">
        <v>2.9195763820156317E-2</v>
      </c>
      <c r="G17" s="290">
        <v>2.9195763820156317E-2</v>
      </c>
      <c r="H17" s="290">
        <v>2.9195763820156317E-2</v>
      </c>
      <c r="I17" s="290">
        <v>2.9195763820156317E-2</v>
      </c>
    </row>
    <row r="18" spans="1:9" x14ac:dyDescent="0.3">
      <c r="A18" s="286" t="s">
        <v>89</v>
      </c>
      <c r="B18" s="289" t="s">
        <v>223</v>
      </c>
      <c r="C18" s="285" t="s">
        <v>224</v>
      </c>
      <c r="D18" s="288"/>
      <c r="E18" s="290">
        <v>2.9195763820156317E-2</v>
      </c>
      <c r="F18" s="290">
        <v>2.9195763820156317E-2</v>
      </c>
      <c r="G18" s="290">
        <v>2.9195763820156317E-2</v>
      </c>
      <c r="H18" s="290">
        <v>2.9195763820156317E-2</v>
      </c>
      <c r="I18" s="290">
        <v>2.9195763820156317E-2</v>
      </c>
    </row>
    <row r="19" spans="1:9" x14ac:dyDescent="0.3">
      <c r="A19" s="286" t="s">
        <v>89</v>
      </c>
      <c r="B19" s="289" t="s">
        <v>225</v>
      </c>
      <c r="C19" s="285" t="s">
        <v>226</v>
      </c>
      <c r="D19" s="288"/>
      <c r="E19" s="290">
        <v>2.9195763820156317E-2</v>
      </c>
      <c r="F19" s="290">
        <v>2.9195763820156317E-2</v>
      </c>
      <c r="G19" s="290">
        <v>2.9195763820156317E-2</v>
      </c>
      <c r="H19" s="290">
        <v>2.9195763820156317E-2</v>
      </c>
      <c r="I19" s="290">
        <v>2.9195763820156317E-2</v>
      </c>
    </row>
    <row r="20" spans="1:9" x14ac:dyDescent="0.3"/>
    <row r="21" spans="1:9" x14ac:dyDescent="0.3">
      <c r="A21" s="286" t="s">
        <v>91</v>
      </c>
      <c r="B21" s="289" t="s">
        <v>217</v>
      </c>
      <c r="C21" s="285" t="s">
        <v>218</v>
      </c>
      <c r="D21" s="288"/>
      <c r="E21" s="290">
        <v>3.1200592500000068E-2</v>
      </c>
      <c r="F21" s="290">
        <v>3.1200592500000068E-2</v>
      </c>
      <c r="G21" s="290">
        <v>3.1200592500000068E-2</v>
      </c>
      <c r="H21" s="290">
        <v>3.1200592500000068E-2</v>
      </c>
      <c r="I21" s="290">
        <v>3.1200592500000068E-2</v>
      </c>
    </row>
    <row r="22" spans="1:9" x14ac:dyDescent="0.3">
      <c r="A22" s="286" t="s">
        <v>91</v>
      </c>
      <c r="B22" s="289" t="s">
        <v>219</v>
      </c>
      <c r="C22" s="285" t="s">
        <v>220</v>
      </c>
      <c r="D22" s="288"/>
      <c r="E22" s="290">
        <v>3.1200592500000068E-2</v>
      </c>
      <c r="F22" s="290">
        <v>3.1200592500000068E-2</v>
      </c>
      <c r="G22" s="290">
        <v>3.1200592500000068E-2</v>
      </c>
      <c r="H22" s="290">
        <v>3.1200592500000068E-2</v>
      </c>
      <c r="I22" s="290">
        <v>3.1200592500000068E-2</v>
      </c>
    </row>
    <row r="23" spans="1:9" x14ac:dyDescent="0.3">
      <c r="A23" s="286" t="s">
        <v>91</v>
      </c>
      <c r="B23" s="289" t="s">
        <v>221</v>
      </c>
      <c r="C23" s="285" t="s">
        <v>222</v>
      </c>
      <c r="D23" s="288"/>
      <c r="E23" s="290">
        <v>3.1200592500000068E-2</v>
      </c>
      <c r="F23" s="290">
        <v>3.1200592500000068E-2</v>
      </c>
      <c r="G23" s="290">
        <v>3.1200592500000068E-2</v>
      </c>
      <c r="H23" s="290">
        <v>3.1200592500000068E-2</v>
      </c>
      <c r="I23" s="290">
        <v>3.1200592500000068E-2</v>
      </c>
    </row>
    <row r="24" spans="1:9" x14ac:dyDescent="0.3">
      <c r="A24" s="286" t="s">
        <v>91</v>
      </c>
      <c r="B24" s="289" t="s">
        <v>223</v>
      </c>
      <c r="C24" s="285" t="s">
        <v>224</v>
      </c>
      <c r="D24" s="288"/>
      <c r="E24" s="290">
        <v>3.1200592500000068E-2</v>
      </c>
      <c r="F24" s="290">
        <v>3.1200592500000068E-2</v>
      </c>
      <c r="G24" s="290">
        <v>3.1200592500000068E-2</v>
      </c>
      <c r="H24" s="290">
        <v>3.1200592500000068E-2</v>
      </c>
      <c r="I24" s="290">
        <v>3.1200592500000068E-2</v>
      </c>
    </row>
    <row r="25" spans="1:9" x14ac:dyDescent="0.3">
      <c r="A25" s="286" t="s">
        <v>91</v>
      </c>
      <c r="B25" s="289" t="s">
        <v>225</v>
      </c>
      <c r="C25" s="285" t="s">
        <v>226</v>
      </c>
      <c r="D25" s="288"/>
      <c r="E25" s="290">
        <v>3.1200592500000068E-2</v>
      </c>
      <c r="F25" s="290">
        <v>3.1200592500000068E-2</v>
      </c>
      <c r="G25" s="290">
        <v>3.1200592500000068E-2</v>
      </c>
      <c r="H25" s="290">
        <v>3.1200592500000068E-2</v>
      </c>
      <c r="I25" s="290">
        <v>3.1200592500000068E-2</v>
      </c>
    </row>
    <row r="26" spans="1:9" x14ac:dyDescent="0.3"/>
    <row r="27" spans="1:9" x14ac:dyDescent="0.3">
      <c r="A27" s="286" t="s">
        <v>93</v>
      </c>
      <c r="B27" s="289" t="s">
        <v>217</v>
      </c>
      <c r="C27" s="285" t="s">
        <v>218</v>
      </c>
      <c r="D27" s="288"/>
      <c r="E27" s="290">
        <v>2.9195763820156317E-2</v>
      </c>
      <c r="F27" s="290">
        <v>2.9195763820156317E-2</v>
      </c>
      <c r="G27" s="290">
        <v>2.9195763820156317E-2</v>
      </c>
      <c r="H27" s="290">
        <v>2.9195763820156317E-2</v>
      </c>
      <c r="I27" s="290">
        <v>2.9195763820156317E-2</v>
      </c>
    </row>
    <row r="28" spans="1:9" x14ac:dyDescent="0.3">
      <c r="A28" s="286" t="s">
        <v>93</v>
      </c>
      <c r="B28" s="289" t="s">
        <v>219</v>
      </c>
      <c r="C28" s="285" t="s">
        <v>220</v>
      </c>
      <c r="D28" s="288"/>
      <c r="E28" s="290">
        <v>2.9195763820156317E-2</v>
      </c>
      <c r="F28" s="290">
        <v>2.9195763820156317E-2</v>
      </c>
      <c r="G28" s="290">
        <v>2.9195763820156317E-2</v>
      </c>
      <c r="H28" s="290">
        <v>2.9195763820156317E-2</v>
      </c>
      <c r="I28" s="290">
        <v>2.9195763820156317E-2</v>
      </c>
    </row>
    <row r="29" spans="1:9" x14ac:dyDescent="0.3">
      <c r="A29" s="286" t="s">
        <v>93</v>
      </c>
      <c r="B29" s="289" t="s">
        <v>221</v>
      </c>
      <c r="C29" s="285" t="s">
        <v>222</v>
      </c>
      <c r="D29" s="288"/>
      <c r="E29" s="290">
        <v>2.9195763820156317E-2</v>
      </c>
      <c r="F29" s="290">
        <v>2.9195763820156317E-2</v>
      </c>
      <c r="G29" s="290">
        <v>2.9195763820156317E-2</v>
      </c>
      <c r="H29" s="290">
        <v>2.9195763820156317E-2</v>
      </c>
      <c r="I29" s="290">
        <v>2.9195763820156317E-2</v>
      </c>
    </row>
    <row r="30" spans="1:9" x14ac:dyDescent="0.3">
      <c r="A30" s="286" t="s">
        <v>93</v>
      </c>
      <c r="B30" s="289" t="s">
        <v>223</v>
      </c>
      <c r="C30" s="285" t="s">
        <v>224</v>
      </c>
      <c r="D30" s="288"/>
      <c r="E30" s="290">
        <v>2.9195763820156317E-2</v>
      </c>
      <c r="F30" s="290">
        <v>2.9195763820156317E-2</v>
      </c>
      <c r="G30" s="290">
        <v>2.9195763820156317E-2</v>
      </c>
      <c r="H30" s="290">
        <v>2.9195763820156317E-2</v>
      </c>
      <c r="I30" s="290">
        <v>2.9195763820156317E-2</v>
      </c>
    </row>
    <row r="31" spans="1:9" x14ac:dyDescent="0.3">
      <c r="A31" s="286" t="s">
        <v>93</v>
      </c>
      <c r="B31" s="289" t="s">
        <v>225</v>
      </c>
      <c r="C31" s="285" t="s">
        <v>226</v>
      </c>
      <c r="D31" s="288"/>
      <c r="E31" s="290">
        <v>2.9195763820156317E-2</v>
      </c>
      <c r="F31" s="290">
        <v>2.9195763820156317E-2</v>
      </c>
      <c r="G31" s="290">
        <v>2.9195763820156317E-2</v>
      </c>
      <c r="H31" s="290">
        <v>2.9195763820156317E-2</v>
      </c>
      <c r="I31" s="290">
        <v>2.9195763820156317E-2</v>
      </c>
    </row>
    <row r="32" spans="1:9" x14ac:dyDescent="0.3"/>
    <row r="33" spans="1:9" x14ac:dyDescent="0.3">
      <c r="A33" s="286" t="s">
        <v>97</v>
      </c>
      <c r="B33" s="289" t="s">
        <v>217</v>
      </c>
      <c r="C33" s="285" t="s">
        <v>218</v>
      </c>
      <c r="D33" s="288"/>
      <c r="E33" s="290">
        <v>2.9195763820156317E-2</v>
      </c>
      <c r="F33" s="290">
        <v>2.9195763820156317E-2</v>
      </c>
      <c r="G33" s="290">
        <v>2.9195763820156317E-2</v>
      </c>
      <c r="H33" s="290">
        <v>2.9195763820156317E-2</v>
      </c>
      <c r="I33" s="290">
        <v>2.9195763820156317E-2</v>
      </c>
    </row>
    <row r="34" spans="1:9" x14ac:dyDescent="0.3">
      <c r="A34" s="286" t="s">
        <v>97</v>
      </c>
      <c r="B34" s="289" t="s">
        <v>219</v>
      </c>
      <c r="C34" s="285" t="s">
        <v>220</v>
      </c>
      <c r="D34" s="288"/>
      <c r="E34" s="290">
        <v>2.9195763820156317E-2</v>
      </c>
      <c r="F34" s="290">
        <v>2.9195763820156317E-2</v>
      </c>
      <c r="G34" s="290">
        <v>2.9195763820156317E-2</v>
      </c>
      <c r="H34" s="290">
        <v>2.9195763820156317E-2</v>
      </c>
      <c r="I34" s="290">
        <v>2.9195763820156317E-2</v>
      </c>
    </row>
    <row r="35" spans="1:9" x14ac:dyDescent="0.3">
      <c r="A35" s="286" t="s">
        <v>97</v>
      </c>
      <c r="B35" s="289" t="s">
        <v>221</v>
      </c>
      <c r="C35" s="285" t="s">
        <v>222</v>
      </c>
      <c r="D35" s="288"/>
      <c r="E35" s="290">
        <v>2.9195763820156317E-2</v>
      </c>
      <c r="F35" s="290">
        <v>2.9195763820156317E-2</v>
      </c>
      <c r="G35" s="290">
        <v>2.9195763820156317E-2</v>
      </c>
      <c r="H35" s="290">
        <v>2.9195763820156317E-2</v>
      </c>
      <c r="I35" s="290">
        <v>2.9195763820156317E-2</v>
      </c>
    </row>
    <row r="36" spans="1:9" x14ac:dyDescent="0.3">
      <c r="A36" s="286" t="s">
        <v>97</v>
      </c>
      <c r="B36" s="289" t="s">
        <v>223</v>
      </c>
      <c r="C36" s="285" t="s">
        <v>224</v>
      </c>
      <c r="D36" s="288"/>
      <c r="E36" s="290">
        <v>2.9195763820156317E-2</v>
      </c>
      <c r="F36" s="290">
        <v>2.9195763820156317E-2</v>
      </c>
      <c r="G36" s="290">
        <v>2.9195763820156317E-2</v>
      </c>
      <c r="H36" s="290">
        <v>2.9195763820156317E-2</v>
      </c>
      <c r="I36" s="290">
        <v>2.9195763820156317E-2</v>
      </c>
    </row>
    <row r="37" spans="1:9" x14ac:dyDescent="0.3">
      <c r="A37" s="286" t="s">
        <v>97</v>
      </c>
      <c r="B37" s="289" t="s">
        <v>225</v>
      </c>
      <c r="C37" s="285" t="s">
        <v>226</v>
      </c>
      <c r="D37" s="288"/>
      <c r="E37" s="290">
        <v>2.9195763820156317E-2</v>
      </c>
      <c r="F37" s="290">
        <v>2.9195763820156317E-2</v>
      </c>
      <c r="G37" s="290">
        <v>2.9195763820156317E-2</v>
      </c>
      <c r="H37" s="290">
        <v>2.9195763820156317E-2</v>
      </c>
      <c r="I37" s="290">
        <v>2.9195763820156317E-2</v>
      </c>
    </row>
    <row r="38" spans="1:9" x14ac:dyDescent="0.3"/>
    <row r="39" spans="1:9" x14ac:dyDescent="0.3">
      <c r="A39" s="286" t="s">
        <v>95</v>
      </c>
      <c r="B39" s="289" t="s">
        <v>217</v>
      </c>
      <c r="C39" s="285" t="s">
        <v>218</v>
      </c>
      <c r="D39" s="288"/>
      <c r="E39" s="290">
        <v>2.9195763820156317E-2</v>
      </c>
      <c r="F39" s="290">
        <v>2.9195763820156317E-2</v>
      </c>
      <c r="G39" s="290">
        <v>2.9195763820156317E-2</v>
      </c>
      <c r="H39" s="290">
        <v>2.9195763820156317E-2</v>
      </c>
      <c r="I39" s="290">
        <v>2.9195763820156317E-2</v>
      </c>
    </row>
    <row r="40" spans="1:9" x14ac:dyDescent="0.3">
      <c r="A40" s="286" t="s">
        <v>95</v>
      </c>
      <c r="B40" s="289" t="s">
        <v>219</v>
      </c>
      <c r="C40" s="285" t="s">
        <v>220</v>
      </c>
      <c r="D40" s="288"/>
      <c r="E40" s="290">
        <v>2.9195763820156317E-2</v>
      </c>
      <c r="F40" s="290">
        <v>2.9195763820156317E-2</v>
      </c>
      <c r="G40" s="290">
        <v>2.9195763820156317E-2</v>
      </c>
      <c r="H40" s="290">
        <v>2.9195763820156317E-2</v>
      </c>
      <c r="I40" s="290">
        <v>2.9195763820156317E-2</v>
      </c>
    </row>
    <row r="41" spans="1:9" x14ac:dyDescent="0.3">
      <c r="A41" s="286" t="s">
        <v>95</v>
      </c>
      <c r="B41" s="289" t="s">
        <v>221</v>
      </c>
      <c r="C41" s="285" t="s">
        <v>222</v>
      </c>
      <c r="D41" s="288"/>
      <c r="E41" s="290">
        <v>2.9195763820156317E-2</v>
      </c>
      <c r="F41" s="290">
        <v>2.9195763820156317E-2</v>
      </c>
      <c r="G41" s="290">
        <v>2.9195763820156317E-2</v>
      </c>
      <c r="H41" s="290">
        <v>2.9195763820156317E-2</v>
      </c>
      <c r="I41" s="290">
        <v>2.9195763820156317E-2</v>
      </c>
    </row>
    <row r="42" spans="1:9" x14ac:dyDescent="0.3">
      <c r="A42" s="286" t="s">
        <v>95</v>
      </c>
      <c r="B42" s="289" t="s">
        <v>223</v>
      </c>
      <c r="C42" s="285" t="s">
        <v>224</v>
      </c>
      <c r="D42" s="288"/>
      <c r="E42" s="290">
        <v>2.9195763820156317E-2</v>
      </c>
      <c r="F42" s="290">
        <v>2.9195763820156317E-2</v>
      </c>
      <c r="G42" s="290">
        <v>2.9195763820156317E-2</v>
      </c>
      <c r="H42" s="290">
        <v>2.9195763820156317E-2</v>
      </c>
      <c r="I42" s="290">
        <v>2.9195763820156317E-2</v>
      </c>
    </row>
    <row r="43" spans="1:9" x14ac:dyDescent="0.3">
      <c r="A43" s="286" t="s">
        <v>95</v>
      </c>
      <c r="B43" s="289" t="s">
        <v>225</v>
      </c>
      <c r="C43" s="285" t="s">
        <v>226</v>
      </c>
      <c r="D43" s="288"/>
      <c r="E43" s="290">
        <v>2.9195763820156317E-2</v>
      </c>
      <c r="F43" s="290">
        <v>2.9195763820156317E-2</v>
      </c>
      <c r="G43" s="290">
        <v>2.9195763820156317E-2</v>
      </c>
      <c r="H43" s="290">
        <v>2.9195763820156317E-2</v>
      </c>
      <c r="I43" s="290">
        <v>2.9195763820156317E-2</v>
      </c>
    </row>
    <row r="44" spans="1:9" x14ac:dyDescent="0.3"/>
    <row r="45" spans="1:9" x14ac:dyDescent="0.3">
      <c r="A45" s="286" t="s">
        <v>99</v>
      </c>
      <c r="B45" s="289" t="s">
        <v>217</v>
      </c>
      <c r="C45" s="285" t="s">
        <v>218</v>
      </c>
      <c r="D45" s="288"/>
      <c r="E45" s="290">
        <v>2.9195763820156317E-2</v>
      </c>
      <c r="F45" s="290">
        <v>2.9195763820156317E-2</v>
      </c>
      <c r="G45" s="290">
        <v>2.9195763820156317E-2</v>
      </c>
      <c r="H45" s="290">
        <v>2.9195763820156317E-2</v>
      </c>
      <c r="I45" s="290">
        <v>2.9195763820156317E-2</v>
      </c>
    </row>
    <row r="46" spans="1:9" x14ac:dyDescent="0.3">
      <c r="A46" s="286" t="s">
        <v>99</v>
      </c>
      <c r="B46" s="289" t="s">
        <v>219</v>
      </c>
      <c r="C46" s="285" t="s">
        <v>220</v>
      </c>
      <c r="D46" s="288"/>
      <c r="E46" s="290">
        <v>2.9195763820156317E-2</v>
      </c>
      <c r="F46" s="290">
        <v>2.9195763820156317E-2</v>
      </c>
      <c r="G46" s="290">
        <v>2.9195763820156317E-2</v>
      </c>
      <c r="H46" s="290">
        <v>2.9195763820156317E-2</v>
      </c>
      <c r="I46" s="290">
        <v>2.9195763820156317E-2</v>
      </c>
    </row>
    <row r="47" spans="1:9" x14ac:dyDescent="0.3">
      <c r="A47" s="286" t="s">
        <v>99</v>
      </c>
      <c r="B47" s="289" t="s">
        <v>221</v>
      </c>
      <c r="C47" s="285" t="s">
        <v>222</v>
      </c>
      <c r="D47" s="288"/>
      <c r="E47" s="290">
        <v>2.9195763820156317E-2</v>
      </c>
      <c r="F47" s="290">
        <v>2.9195763820156317E-2</v>
      </c>
      <c r="G47" s="290">
        <v>2.9195763820156317E-2</v>
      </c>
      <c r="H47" s="290">
        <v>2.9195763820156317E-2</v>
      </c>
      <c r="I47" s="290">
        <v>2.9195763820156317E-2</v>
      </c>
    </row>
    <row r="48" spans="1:9" x14ac:dyDescent="0.3">
      <c r="A48" s="286" t="s">
        <v>99</v>
      </c>
      <c r="B48" s="289" t="s">
        <v>223</v>
      </c>
      <c r="C48" s="285" t="s">
        <v>224</v>
      </c>
      <c r="D48" s="288"/>
      <c r="E48" s="290">
        <v>2.9195763820156317E-2</v>
      </c>
      <c r="F48" s="290">
        <v>2.9195763820156317E-2</v>
      </c>
      <c r="G48" s="290">
        <v>2.9195763820156317E-2</v>
      </c>
      <c r="H48" s="290">
        <v>2.9195763820156317E-2</v>
      </c>
      <c r="I48" s="290">
        <v>2.9195763820156317E-2</v>
      </c>
    </row>
    <row r="49" spans="1:9" x14ac:dyDescent="0.3">
      <c r="A49" s="286" t="s">
        <v>99</v>
      </c>
      <c r="B49" s="289" t="s">
        <v>225</v>
      </c>
      <c r="C49" s="285" t="s">
        <v>226</v>
      </c>
      <c r="D49" s="288"/>
      <c r="E49" s="290">
        <v>2.9195763820156317E-2</v>
      </c>
      <c r="F49" s="290">
        <v>2.9195763820156317E-2</v>
      </c>
      <c r="G49" s="290">
        <v>2.9195763820156317E-2</v>
      </c>
      <c r="H49" s="290">
        <v>2.9195763820156317E-2</v>
      </c>
      <c r="I49" s="290">
        <v>2.9195763820156317E-2</v>
      </c>
    </row>
    <row r="50" spans="1:9" x14ac:dyDescent="0.3"/>
    <row r="51" spans="1:9" x14ac:dyDescent="0.3">
      <c r="A51" s="286" t="s">
        <v>101</v>
      </c>
      <c r="B51" s="289" t="s">
        <v>217</v>
      </c>
      <c r="C51" s="285" t="s">
        <v>218</v>
      </c>
      <c r="D51" s="288"/>
      <c r="E51" s="290">
        <v>2.9195763820156317E-2</v>
      </c>
      <c r="F51" s="290">
        <v>2.9195763820156317E-2</v>
      </c>
      <c r="G51" s="290">
        <v>2.9195763820156317E-2</v>
      </c>
      <c r="H51" s="290">
        <v>2.9195763820156317E-2</v>
      </c>
      <c r="I51" s="290">
        <v>2.9195763820156317E-2</v>
      </c>
    </row>
    <row r="52" spans="1:9" x14ac:dyDescent="0.3">
      <c r="A52" s="286" t="s">
        <v>101</v>
      </c>
      <c r="B52" s="289" t="s">
        <v>219</v>
      </c>
      <c r="C52" s="285" t="s">
        <v>220</v>
      </c>
      <c r="D52" s="288"/>
      <c r="E52" s="290">
        <v>2.9195763820156317E-2</v>
      </c>
      <c r="F52" s="290">
        <v>2.9195763820156317E-2</v>
      </c>
      <c r="G52" s="290">
        <v>2.9195763820156317E-2</v>
      </c>
      <c r="H52" s="290">
        <v>2.9195763820156317E-2</v>
      </c>
      <c r="I52" s="290">
        <v>2.9195763820156317E-2</v>
      </c>
    </row>
    <row r="53" spans="1:9" x14ac:dyDescent="0.3">
      <c r="A53" s="286" t="s">
        <v>101</v>
      </c>
      <c r="B53" s="289" t="s">
        <v>221</v>
      </c>
      <c r="C53" s="285" t="s">
        <v>222</v>
      </c>
      <c r="D53" s="288"/>
      <c r="E53" s="290">
        <v>2.9195763820156317E-2</v>
      </c>
      <c r="F53" s="290">
        <v>2.9195763820156317E-2</v>
      </c>
      <c r="G53" s="290">
        <v>2.9195763820156317E-2</v>
      </c>
      <c r="H53" s="290">
        <v>2.9195763820156317E-2</v>
      </c>
      <c r="I53" s="290">
        <v>2.9195763820156317E-2</v>
      </c>
    </row>
    <row r="54" spans="1:9" x14ac:dyDescent="0.3">
      <c r="A54" s="286" t="s">
        <v>101</v>
      </c>
      <c r="B54" s="289" t="s">
        <v>223</v>
      </c>
      <c r="C54" s="285" t="s">
        <v>224</v>
      </c>
      <c r="D54" s="288"/>
      <c r="E54" s="290">
        <v>2.9195763820156317E-2</v>
      </c>
      <c r="F54" s="290">
        <v>2.9195763820156317E-2</v>
      </c>
      <c r="G54" s="290">
        <v>2.9195763820156317E-2</v>
      </c>
      <c r="H54" s="290">
        <v>2.9195763820156317E-2</v>
      </c>
      <c r="I54" s="290">
        <v>2.9195763820156317E-2</v>
      </c>
    </row>
    <row r="55" spans="1:9" x14ac:dyDescent="0.3">
      <c r="A55" s="286" t="s">
        <v>101</v>
      </c>
      <c r="B55" s="289" t="s">
        <v>225</v>
      </c>
      <c r="C55" s="285" t="s">
        <v>226</v>
      </c>
      <c r="D55" s="288"/>
      <c r="E55" s="290">
        <v>2.9195763820156317E-2</v>
      </c>
      <c r="F55" s="290">
        <v>2.9195763820156317E-2</v>
      </c>
      <c r="G55" s="290">
        <v>2.9195763820156317E-2</v>
      </c>
      <c r="H55" s="290">
        <v>2.9195763820156317E-2</v>
      </c>
      <c r="I55" s="290">
        <v>2.9195763820156317E-2</v>
      </c>
    </row>
    <row r="56" spans="1:9" x14ac:dyDescent="0.3"/>
    <row r="57" spans="1:9" x14ac:dyDescent="0.3">
      <c r="A57" s="286" t="s">
        <v>103</v>
      </c>
      <c r="B57" s="289" t="s">
        <v>217</v>
      </c>
      <c r="C57" s="285" t="s">
        <v>218</v>
      </c>
      <c r="D57" s="288"/>
      <c r="E57" s="290">
        <v>2.9195763820156317E-2</v>
      </c>
      <c r="F57" s="290">
        <v>2.9195763820156317E-2</v>
      </c>
      <c r="G57" s="290">
        <v>2.9195763820156317E-2</v>
      </c>
      <c r="H57" s="290">
        <v>2.9195763820156317E-2</v>
      </c>
      <c r="I57" s="290">
        <v>2.9195763820156317E-2</v>
      </c>
    </row>
    <row r="58" spans="1:9" x14ac:dyDescent="0.3">
      <c r="A58" s="286" t="s">
        <v>103</v>
      </c>
      <c r="B58" s="289" t="s">
        <v>219</v>
      </c>
      <c r="C58" s="285" t="s">
        <v>220</v>
      </c>
      <c r="D58" s="288"/>
      <c r="E58" s="290">
        <v>2.9195763820156317E-2</v>
      </c>
      <c r="F58" s="290">
        <v>2.9195763820156317E-2</v>
      </c>
      <c r="G58" s="290">
        <v>2.9195763820156317E-2</v>
      </c>
      <c r="H58" s="290">
        <v>2.9195763820156317E-2</v>
      </c>
      <c r="I58" s="290">
        <v>2.9195763820156317E-2</v>
      </c>
    </row>
    <row r="59" spans="1:9" x14ac:dyDescent="0.3">
      <c r="A59" s="286" t="s">
        <v>103</v>
      </c>
      <c r="B59" s="289" t="s">
        <v>221</v>
      </c>
      <c r="C59" s="285" t="s">
        <v>222</v>
      </c>
      <c r="D59" s="288"/>
      <c r="E59" s="290">
        <v>2.9195763820156317E-2</v>
      </c>
      <c r="F59" s="290">
        <v>2.9195763820156317E-2</v>
      </c>
      <c r="G59" s="290">
        <v>2.9195763820156317E-2</v>
      </c>
      <c r="H59" s="290">
        <v>2.9195763820156317E-2</v>
      </c>
      <c r="I59" s="290">
        <v>2.9195763820156317E-2</v>
      </c>
    </row>
    <row r="60" spans="1:9" x14ac:dyDescent="0.3">
      <c r="A60" s="286" t="s">
        <v>103</v>
      </c>
      <c r="B60" s="289" t="s">
        <v>223</v>
      </c>
      <c r="C60" s="285" t="s">
        <v>224</v>
      </c>
      <c r="D60" s="288"/>
      <c r="E60" s="290">
        <v>2.9195763820156317E-2</v>
      </c>
      <c r="F60" s="290">
        <v>2.9195763820156317E-2</v>
      </c>
      <c r="G60" s="290">
        <v>2.9195763820156317E-2</v>
      </c>
      <c r="H60" s="290">
        <v>2.9195763820156317E-2</v>
      </c>
      <c r="I60" s="290">
        <v>2.9195763820156317E-2</v>
      </c>
    </row>
    <row r="61" spans="1:9" x14ac:dyDescent="0.3">
      <c r="A61" s="286" t="s">
        <v>103</v>
      </c>
      <c r="B61" s="289" t="s">
        <v>225</v>
      </c>
      <c r="C61" s="285" t="s">
        <v>226</v>
      </c>
      <c r="D61" s="288"/>
      <c r="E61" s="290">
        <v>2.9195763820156317E-2</v>
      </c>
      <c r="F61" s="290">
        <v>2.9195763820156317E-2</v>
      </c>
      <c r="G61" s="290">
        <v>2.9195763820156317E-2</v>
      </c>
      <c r="H61" s="290">
        <v>2.9195763820156317E-2</v>
      </c>
      <c r="I61" s="290">
        <v>2.9195763820156317E-2</v>
      </c>
    </row>
    <row r="62" spans="1:9" x14ac:dyDescent="0.3"/>
    <row r="63" spans="1:9" x14ac:dyDescent="0.3">
      <c r="A63" s="286" t="s">
        <v>105</v>
      </c>
      <c r="B63" s="289" t="s">
        <v>217</v>
      </c>
      <c r="C63" s="285" t="s">
        <v>218</v>
      </c>
      <c r="D63" s="288"/>
      <c r="E63" s="290">
        <v>3.1200592500000068E-2</v>
      </c>
      <c r="F63" s="290">
        <v>3.1200592500000068E-2</v>
      </c>
      <c r="G63" s="290">
        <v>3.1200592500000068E-2</v>
      </c>
      <c r="H63" s="290">
        <v>3.1200592500000068E-2</v>
      </c>
      <c r="I63" s="290">
        <v>3.1200592500000068E-2</v>
      </c>
    </row>
    <row r="64" spans="1:9" x14ac:dyDescent="0.3">
      <c r="A64" s="286" t="s">
        <v>105</v>
      </c>
      <c r="B64" s="289" t="s">
        <v>219</v>
      </c>
      <c r="C64" s="285" t="s">
        <v>220</v>
      </c>
      <c r="D64" s="288"/>
      <c r="E64" s="290">
        <v>3.1200592500000068E-2</v>
      </c>
      <c r="F64" s="290">
        <v>3.1200592500000068E-2</v>
      </c>
      <c r="G64" s="290">
        <v>3.1200592500000068E-2</v>
      </c>
      <c r="H64" s="290">
        <v>3.1200592500000068E-2</v>
      </c>
      <c r="I64" s="290">
        <v>3.1200592500000068E-2</v>
      </c>
    </row>
    <row r="65" spans="1:9" x14ac:dyDescent="0.3">
      <c r="A65" s="286" t="s">
        <v>105</v>
      </c>
      <c r="B65" s="289" t="s">
        <v>221</v>
      </c>
      <c r="C65" s="285" t="s">
        <v>222</v>
      </c>
      <c r="D65" s="288"/>
      <c r="E65" s="290">
        <v>3.1200592500000068E-2</v>
      </c>
      <c r="F65" s="290">
        <v>3.1200592500000068E-2</v>
      </c>
      <c r="G65" s="290">
        <v>3.1200592500000068E-2</v>
      </c>
      <c r="H65" s="290">
        <v>3.1200592500000068E-2</v>
      </c>
      <c r="I65" s="290">
        <v>3.1200592500000068E-2</v>
      </c>
    </row>
    <row r="66" spans="1:9" x14ac:dyDescent="0.3">
      <c r="A66" s="286" t="s">
        <v>105</v>
      </c>
      <c r="B66" s="289" t="s">
        <v>223</v>
      </c>
      <c r="C66" s="285" t="s">
        <v>224</v>
      </c>
      <c r="D66" s="288"/>
      <c r="E66" s="290">
        <v>3.1200592500000068E-2</v>
      </c>
      <c r="F66" s="290">
        <v>3.1200592500000068E-2</v>
      </c>
      <c r="G66" s="290">
        <v>3.1200592500000068E-2</v>
      </c>
      <c r="H66" s="290">
        <v>3.1200592500000068E-2</v>
      </c>
      <c r="I66" s="290">
        <v>3.1200592500000068E-2</v>
      </c>
    </row>
    <row r="67" spans="1:9" x14ac:dyDescent="0.3">
      <c r="A67" s="286" t="s">
        <v>105</v>
      </c>
      <c r="B67" s="289" t="s">
        <v>225</v>
      </c>
      <c r="C67" s="285" t="s">
        <v>226</v>
      </c>
      <c r="D67" s="288"/>
      <c r="E67" s="290">
        <v>3.1200592500000068E-2</v>
      </c>
      <c r="F67" s="290">
        <v>3.1200592500000068E-2</v>
      </c>
      <c r="G67" s="290">
        <v>3.1200592500000068E-2</v>
      </c>
      <c r="H67" s="290">
        <v>3.1200592500000068E-2</v>
      </c>
      <c r="I67" s="290">
        <v>3.1200592500000068E-2</v>
      </c>
    </row>
    <row r="68" spans="1:9" x14ac:dyDescent="0.3"/>
    <row r="69" spans="1:9" x14ac:dyDescent="0.3">
      <c r="A69" s="286" t="s">
        <v>107</v>
      </c>
      <c r="B69" s="289" t="s">
        <v>217</v>
      </c>
      <c r="C69" s="285" t="s">
        <v>218</v>
      </c>
      <c r="D69" s="288"/>
      <c r="E69" s="290">
        <v>2.9195763820156317E-2</v>
      </c>
      <c r="F69" s="290">
        <v>2.9195763820156317E-2</v>
      </c>
      <c r="G69" s="290">
        <v>2.9195763820156317E-2</v>
      </c>
      <c r="H69" s="290">
        <v>2.9195763820156317E-2</v>
      </c>
      <c r="I69" s="290">
        <v>2.9195763820156317E-2</v>
      </c>
    </row>
    <row r="70" spans="1:9" x14ac:dyDescent="0.3">
      <c r="A70" s="286" t="s">
        <v>107</v>
      </c>
      <c r="B70" s="289" t="s">
        <v>219</v>
      </c>
      <c r="C70" s="285" t="s">
        <v>220</v>
      </c>
      <c r="D70" s="288"/>
      <c r="E70" s="290">
        <v>2.9195763820156317E-2</v>
      </c>
      <c r="F70" s="290">
        <v>2.9195763820156317E-2</v>
      </c>
      <c r="G70" s="290">
        <v>2.9195763820156317E-2</v>
      </c>
      <c r="H70" s="290">
        <v>2.9195763820156317E-2</v>
      </c>
      <c r="I70" s="290">
        <v>2.9195763820156317E-2</v>
      </c>
    </row>
    <row r="71" spans="1:9" x14ac:dyDescent="0.3">
      <c r="A71" s="286" t="s">
        <v>107</v>
      </c>
      <c r="B71" s="289" t="s">
        <v>221</v>
      </c>
      <c r="C71" s="285" t="s">
        <v>222</v>
      </c>
      <c r="D71" s="288"/>
      <c r="E71" s="290">
        <v>2.9195763820156317E-2</v>
      </c>
      <c r="F71" s="290">
        <v>2.9195763820156317E-2</v>
      </c>
      <c r="G71" s="290">
        <v>2.9195763820156317E-2</v>
      </c>
      <c r="H71" s="290">
        <v>2.9195763820156317E-2</v>
      </c>
      <c r="I71" s="290">
        <v>2.9195763820156317E-2</v>
      </c>
    </row>
    <row r="72" spans="1:9" x14ac:dyDescent="0.3">
      <c r="A72" s="286" t="s">
        <v>107</v>
      </c>
      <c r="B72" s="289" t="s">
        <v>223</v>
      </c>
      <c r="C72" s="285" t="s">
        <v>224</v>
      </c>
      <c r="D72" s="288"/>
      <c r="E72" s="290">
        <v>2.9195763820156317E-2</v>
      </c>
      <c r="F72" s="290">
        <v>2.9195763820156317E-2</v>
      </c>
      <c r="G72" s="290">
        <v>2.9195763820156317E-2</v>
      </c>
      <c r="H72" s="290">
        <v>2.9195763820156317E-2</v>
      </c>
      <c r="I72" s="290">
        <v>2.9195763820156317E-2</v>
      </c>
    </row>
    <row r="73" spans="1:9" x14ac:dyDescent="0.3">
      <c r="A73" s="286" t="s">
        <v>107</v>
      </c>
      <c r="B73" s="289" t="s">
        <v>225</v>
      </c>
      <c r="C73" s="285" t="s">
        <v>226</v>
      </c>
      <c r="D73" s="288"/>
      <c r="E73" s="290">
        <v>2.9195763820156317E-2</v>
      </c>
      <c r="F73" s="290">
        <v>2.9195763820156317E-2</v>
      </c>
      <c r="G73" s="290">
        <v>2.9195763820156317E-2</v>
      </c>
      <c r="H73" s="290">
        <v>2.9195763820156317E-2</v>
      </c>
      <c r="I73" s="290">
        <v>2.9195763820156317E-2</v>
      </c>
    </row>
    <row r="74" spans="1:9" x14ac:dyDescent="0.3"/>
    <row r="75" spans="1:9" x14ac:dyDescent="0.3">
      <c r="A75" s="286" t="s">
        <v>109</v>
      </c>
      <c r="B75" s="289" t="s">
        <v>217</v>
      </c>
      <c r="C75" s="285" t="s">
        <v>218</v>
      </c>
      <c r="D75" s="288"/>
      <c r="E75" s="290">
        <v>3.2944792499999931E-2</v>
      </c>
      <c r="F75" s="290">
        <v>3.2944792499999931E-2</v>
      </c>
      <c r="G75" s="290">
        <v>3.2944792499999931E-2</v>
      </c>
      <c r="H75" s="290">
        <v>3.2944792499999931E-2</v>
      </c>
      <c r="I75" s="290">
        <v>3.2944792499999931E-2</v>
      </c>
    </row>
    <row r="76" spans="1:9" x14ac:dyDescent="0.3">
      <c r="A76" s="286" t="s">
        <v>109</v>
      </c>
      <c r="B76" s="289" t="s">
        <v>219</v>
      </c>
      <c r="C76" s="285" t="s">
        <v>220</v>
      </c>
      <c r="D76" s="288"/>
      <c r="E76" s="290">
        <v>3.2944792499999931E-2</v>
      </c>
      <c r="F76" s="290">
        <v>3.2944792499999931E-2</v>
      </c>
      <c r="G76" s="290">
        <v>3.2944792499999931E-2</v>
      </c>
      <c r="H76" s="290">
        <v>3.2944792499999931E-2</v>
      </c>
      <c r="I76" s="290">
        <v>3.2944792499999931E-2</v>
      </c>
    </row>
    <row r="77" spans="1:9" x14ac:dyDescent="0.3">
      <c r="A77" s="286" t="s">
        <v>109</v>
      </c>
      <c r="B77" s="289" t="s">
        <v>221</v>
      </c>
      <c r="C77" s="285" t="s">
        <v>222</v>
      </c>
      <c r="D77" s="288"/>
      <c r="E77" s="290">
        <v>3.2944792499999931E-2</v>
      </c>
      <c r="F77" s="290">
        <v>3.2944792499999931E-2</v>
      </c>
      <c r="G77" s="290">
        <v>3.2944792499999931E-2</v>
      </c>
      <c r="H77" s="290">
        <v>3.2944792499999931E-2</v>
      </c>
      <c r="I77" s="290">
        <v>3.2944792499999931E-2</v>
      </c>
    </row>
    <row r="78" spans="1:9" x14ac:dyDescent="0.3">
      <c r="A78" s="286" t="s">
        <v>109</v>
      </c>
      <c r="B78" s="289" t="s">
        <v>223</v>
      </c>
      <c r="C78" s="285" t="s">
        <v>224</v>
      </c>
      <c r="D78" s="288"/>
      <c r="E78" s="290">
        <v>3.2944792499999931E-2</v>
      </c>
      <c r="F78" s="290">
        <v>3.2944792499999931E-2</v>
      </c>
      <c r="G78" s="290">
        <v>3.2944792499999931E-2</v>
      </c>
      <c r="H78" s="290">
        <v>3.2944792499999931E-2</v>
      </c>
      <c r="I78" s="290">
        <v>3.2944792499999931E-2</v>
      </c>
    </row>
    <row r="79" spans="1:9" x14ac:dyDescent="0.3">
      <c r="A79" s="286" t="s">
        <v>109</v>
      </c>
      <c r="B79" s="289" t="s">
        <v>225</v>
      </c>
      <c r="C79" s="285" t="s">
        <v>226</v>
      </c>
      <c r="D79" s="288"/>
      <c r="E79" s="290">
        <v>3.2944792499999931E-2</v>
      </c>
      <c r="F79" s="290">
        <v>3.2944792499999931E-2</v>
      </c>
      <c r="G79" s="290">
        <v>3.2944792499999931E-2</v>
      </c>
      <c r="H79" s="290">
        <v>3.2944792499999931E-2</v>
      </c>
      <c r="I79" s="290">
        <v>3.2944792499999931E-2</v>
      </c>
    </row>
    <row r="80" spans="1:9" x14ac:dyDescent="0.3"/>
    <row r="81" spans="1:9" x14ac:dyDescent="0.3">
      <c r="A81" s="286" t="s">
        <v>111</v>
      </c>
      <c r="B81" s="289" t="s">
        <v>217</v>
      </c>
      <c r="C81" s="285" t="s">
        <v>218</v>
      </c>
      <c r="D81" s="288"/>
      <c r="E81" s="290">
        <v>3.1136940290744652E-2</v>
      </c>
      <c r="F81" s="290">
        <v>3.1136940290744652E-2</v>
      </c>
      <c r="G81" s="290">
        <v>3.1136940290744652E-2</v>
      </c>
      <c r="H81" s="290">
        <v>3.1136940290744652E-2</v>
      </c>
      <c r="I81" s="290">
        <v>3.1136940290744652E-2</v>
      </c>
    </row>
    <row r="82" spans="1:9" x14ac:dyDescent="0.3">
      <c r="A82" s="286" t="s">
        <v>111</v>
      </c>
      <c r="B82" s="289" t="s">
        <v>219</v>
      </c>
      <c r="C82" s="285" t="s">
        <v>220</v>
      </c>
      <c r="D82" s="288"/>
      <c r="E82" s="290">
        <v>3.1136940290744652E-2</v>
      </c>
      <c r="F82" s="290">
        <v>3.1136940290744652E-2</v>
      </c>
      <c r="G82" s="290">
        <v>3.1136940290744652E-2</v>
      </c>
      <c r="H82" s="290">
        <v>3.1136940290744652E-2</v>
      </c>
      <c r="I82" s="290">
        <v>3.1136940290744652E-2</v>
      </c>
    </row>
    <row r="83" spans="1:9" x14ac:dyDescent="0.3">
      <c r="A83" s="286" t="s">
        <v>111</v>
      </c>
      <c r="B83" s="289" t="s">
        <v>221</v>
      </c>
      <c r="C83" s="285" t="s">
        <v>222</v>
      </c>
      <c r="D83" s="288"/>
      <c r="E83" s="290">
        <v>2.9195763820156317E-2</v>
      </c>
      <c r="F83" s="290">
        <v>2.9195763820156317E-2</v>
      </c>
      <c r="G83" s="290">
        <v>2.9195763820156317E-2</v>
      </c>
      <c r="H83" s="290">
        <v>2.9195763820156317E-2</v>
      </c>
      <c r="I83" s="290">
        <v>2.9195763820156317E-2</v>
      </c>
    </row>
    <row r="84" spans="1:9" x14ac:dyDescent="0.3">
      <c r="A84" s="286" t="s">
        <v>111</v>
      </c>
      <c r="B84" s="289" t="s">
        <v>223</v>
      </c>
      <c r="C84" s="285" t="s">
        <v>224</v>
      </c>
      <c r="D84" s="288"/>
      <c r="E84" s="290">
        <v>2.9195763820156317E-2</v>
      </c>
      <c r="F84" s="290">
        <v>2.9195763820156317E-2</v>
      </c>
      <c r="G84" s="290">
        <v>2.9195763820156317E-2</v>
      </c>
      <c r="H84" s="290">
        <v>2.9195763820156317E-2</v>
      </c>
      <c r="I84" s="290">
        <v>2.9195763820156317E-2</v>
      </c>
    </row>
    <row r="85" spans="1:9" x14ac:dyDescent="0.3">
      <c r="A85" s="286" t="s">
        <v>111</v>
      </c>
      <c r="B85" s="289" t="s">
        <v>225</v>
      </c>
      <c r="C85" s="285" t="s">
        <v>226</v>
      </c>
      <c r="D85" s="288"/>
      <c r="E85" s="290">
        <v>2.9195763820156317E-2</v>
      </c>
      <c r="F85" s="290">
        <v>2.9195763820156317E-2</v>
      </c>
      <c r="G85" s="290">
        <v>2.9195763820156317E-2</v>
      </c>
      <c r="H85" s="290">
        <v>2.9195763820156317E-2</v>
      </c>
      <c r="I85" s="290">
        <v>2.9195763820156317E-2</v>
      </c>
    </row>
    <row r="86" spans="1:9" x14ac:dyDescent="0.3"/>
    <row r="87" spans="1:9" x14ac:dyDescent="0.3">
      <c r="A87" s="286" t="s">
        <v>115</v>
      </c>
      <c r="B87" s="289" t="s">
        <v>217</v>
      </c>
      <c r="C87" s="285" t="s">
        <v>218</v>
      </c>
      <c r="D87" s="288"/>
      <c r="E87" s="290">
        <v>2.9195763820156317E-2</v>
      </c>
      <c r="F87" s="290">
        <v>2.9195763820156317E-2</v>
      </c>
      <c r="G87" s="290">
        <v>2.9195763820156317E-2</v>
      </c>
      <c r="H87" s="290">
        <v>2.9195763820156317E-2</v>
      </c>
      <c r="I87" s="290">
        <v>2.9195763820156317E-2</v>
      </c>
    </row>
    <row r="88" spans="1:9" x14ac:dyDescent="0.3">
      <c r="A88" s="286" t="s">
        <v>115</v>
      </c>
      <c r="B88" s="289" t="s">
        <v>219</v>
      </c>
      <c r="C88" s="285" t="s">
        <v>220</v>
      </c>
      <c r="D88" s="288"/>
      <c r="E88" s="290">
        <v>2.9195763820156317E-2</v>
      </c>
      <c r="F88" s="290">
        <v>2.9195763820156317E-2</v>
      </c>
      <c r="G88" s="290">
        <v>2.9195763820156317E-2</v>
      </c>
      <c r="H88" s="290">
        <v>2.9195763820156317E-2</v>
      </c>
      <c r="I88" s="290">
        <v>2.9195763820156317E-2</v>
      </c>
    </row>
    <row r="89" spans="1:9" x14ac:dyDescent="0.3">
      <c r="A89" s="286" t="s">
        <v>115</v>
      </c>
      <c r="B89" s="289" t="s">
        <v>221</v>
      </c>
      <c r="C89" s="285" t="s">
        <v>222</v>
      </c>
      <c r="D89" s="288"/>
      <c r="E89" s="290">
        <v>2.9195763820156317E-2</v>
      </c>
      <c r="F89" s="290">
        <v>2.9195763820156317E-2</v>
      </c>
      <c r="G89" s="290">
        <v>2.9195763820156317E-2</v>
      </c>
      <c r="H89" s="290">
        <v>2.9195763820156317E-2</v>
      </c>
      <c r="I89" s="290">
        <v>2.9195763820156317E-2</v>
      </c>
    </row>
    <row r="90" spans="1:9" x14ac:dyDescent="0.3">
      <c r="A90" s="286" t="s">
        <v>115</v>
      </c>
      <c r="B90" s="289" t="s">
        <v>223</v>
      </c>
      <c r="C90" s="285" t="s">
        <v>224</v>
      </c>
      <c r="D90" s="288"/>
      <c r="E90" s="290">
        <v>2.9195763820156317E-2</v>
      </c>
      <c r="F90" s="290">
        <v>2.9195763820156317E-2</v>
      </c>
      <c r="G90" s="290">
        <v>2.9195763820156317E-2</v>
      </c>
      <c r="H90" s="290">
        <v>2.9195763820156317E-2</v>
      </c>
      <c r="I90" s="290">
        <v>2.9195763820156317E-2</v>
      </c>
    </row>
    <row r="91" spans="1:9" x14ac:dyDescent="0.3">
      <c r="A91" s="286" t="s">
        <v>115</v>
      </c>
      <c r="B91" s="289" t="s">
        <v>225</v>
      </c>
      <c r="C91" s="285" t="s">
        <v>226</v>
      </c>
      <c r="D91" s="288"/>
      <c r="E91" s="290">
        <v>2.9195763820156317E-2</v>
      </c>
      <c r="F91" s="290">
        <v>2.9195763820156317E-2</v>
      </c>
      <c r="G91" s="290">
        <v>2.9195763820156317E-2</v>
      </c>
      <c r="H91" s="290">
        <v>2.9195763820156317E-2</v>
      </c>
      <c r="I91" s="290">
        <v>2.9195763820156317E-2</v>
      </c>
    </row>
    <row r="92" spans="1:9" x14ac:dyDescent="0.3"/>
    <row r="93" spans="1:9" x14ac:dyDescent="0.3">
      <c r="A93" s="286" t="s">
        <v>117</v>
      </c>
      <c r="B93" s="289" t="s">
        <v>217</v>
      </c>
      <c r="C93" s="285" t="s">
        <v>218</v>
      </c>
      <c r="D93" s="288"/>
      <c r="E93" s="290">
        <v>3.1136940290744652E-2</v>
      </c>
      <c r="F93" s="290">
        <v>3.1136940290744652E-2</v>
      </c>
      <c r="G93" s="290">
        <v>3.1136940290744652E-2</v>
      </c>
      <c r="H93" s="290">
        <v>3.1136940290744652E-2</v>
      </c>
      <c r="I93" s="290">
        <v>3.1136940290744652E-2</v>
      </c>
    </row>
    <row r="94" spans="1:9" x14ac:dyDescent="0.3">
      <c r="A94" s="286" t="s">
        <v>117</v>
      </c>
      <c r="B94" s="289" t="s">
        <v>219</v>
      </c>
      <c r="C94" s="285" t="s">
        <v>220</v>
      </c>
      <c r="D94" s="288"/>
      <c r="E94" s="290">
        <v>3.1136940290744652E-2</v>
      </c>
      <c r="F94" s="290">
        <v>3.1136940290744652E-2</v>
      </c>
      <c r="G94" s="290">
        <v>3.1136940290744652E-2</v>
      </c>
      <c r="H94" s="290">
        <v>3.1136940290744652E-2</v>
      </c>
      <c r="I94" s="290">
        <v>3.1136940290744652E-2</v>
      </c>
    </row>
    <row r="95" spans="1:9" x14ac:dyDescent="0.3">
      <c r="A95" s="286" t="s">
        <v>117</v>
      </c>
      <c r="B95" s="289" t="s">
        <v>221</v>
      </c>
      <c r="C95" s="285" t="s">
        <v>222</v>
      </c>
      <c r="D95" s="288"/>
      <c r="E95" s="290">
        <v>2.9195763820156317E-2</v>
      </c>
      <c r="F95" s="290">
        <v>2.9195763820156317E-2</v>
      </c>
      <c r="G95" s="290">
        <v>2.9195763820156317E-2</v>
      </c>
      <c r="H95" s="290">
        <v>2.9195763820156317E-2</v>
      </c>
      <c r="I95" s="290">
        <v>2.9195763820156317E-2</v>
      </c>
    </row>
    <row r="96" spans="1:9" x14ac:dyDescent="0.3">
      <c r="A96" s="286" t="s">
        <v>117</v>
      </c>
      <c r="B96" s="289" t="s">
        <v>223</v>
      </c>
      <c r="C96" s="285" t="s">
        <v>224</v>
      </c>
      <c r="D96" s="288"/>
      <c r="E96" s="290">
        <v>2.9195763820156317E-2</v>
      </c>
      <c r="F96" s="290">
        <v>2.9195763820156317E-2</v>
      </c>
      <c r="G96" s="290">
        <v>2.9195763820156317E-2</v>
      </c>
      <c r="H96" s="290">
        <v>2.9195763820156317E-2</v>
      </c>
      <c r="I96" s="290">
        <v>2.9195763820156317E-2</v>
      </c>
    </row>
    <row r="97" spans="1:9" x14ac:dyDescent="0.3">
      <c r="A97" s="286" t="s">
        <v>117</v>
      </c>
      <c r="B97" s="289" t="s">
        <v>225</v>
      </c>
      <c r="C97" s="285" t="s">
        <v>226</v>
      </c>
      <c r="D97" s="288"/>
      <c r="E97" s="290">
        <v>2.9195763820156317E-2</v>
      </c>
      <c r="F97" s="290">
        <v>2.9195763820156317E-2</v>
      </c>
      <c r="G97" s="290">
        <v>2.9195763820156317E-2</v>
      </c>
      <c r="H97" s="290">
        <v>2.9195763820156317E-2</v>
      </c>
      <c r="I97" s="290">
        <v>2.9195763820156317E-2</v>
      </c>
    </row>
    <row r="98" spans="1:9" x14ac:dyDescent="0.3"/>
    <row r="99" spans="1:9" x14ac:dyDescent="0.3">
      <c r="A99" s="286" t="s">
        <v>113</v>
      </c>
      <c r="B99" s="289" t="s">
        <v>217</v>
      </c>
      <c r="C99" s="285" t="s">
        <v>218</v>
      </c>
      <c r="D99" s="288"/>
      <c r="E99" s="290">
        <v>2.9195763820156317E-2</v>
      </c>
      <c r="F99" s="290">
        <v>2.9195763820156317E-2</v>
      </c>
      <c r="G99" s="290">
        <v>2.9195763820156317E-2</v>
      </c>
      <c r="H99" s="290">
        <v>2.9195763820156317E-2</v>
      </c>
      <c r="I99" s="290">
        <v>2.9195763820156317E-2</v>
      </c>
    </row>
    <row r="100" spans="1:9" x14ac:dyDescent="0.3">
      <c r="A100" s="286" t="s">
        <v>113</v>
      </c>
      <c r="B100" s="289" t="s">
        <v>219</v>
      </c>
      <c r="C100" s="285" t="s">
        <v>220</v>
      </c>
      <c r="D100" s="288"/>
      <c r="E100" s="290">
        <v>2.9195763820156317E-2</v>
      </c>
      <c r="F100" s="290">
        <v>2.9195763820156317E-2</v>
      </c>
      <c r="G100" s="290">
        <v>2.9195763820156317E-2</v>
      </c>
      <c r="H100" s="290">
        <v>2.9195763820156317E-2</v>
      </c>
      <c r="I100" s="290">
        <v>2.9195763820156317E-2</v>
      </c>
    </row>
    <row r="101" spans="1:9" x14ac:dyDescent="0.3">
      <c r="A101" s="286" t="s">
        <v>113</v>
      </c>
      <c r="B101" s="289" t="s">
        <v>221</v>
      </c>
      <c r="C101" s="285" t="s">
        <v>222</v>
      </c>
      <c r="D101" s="288"/>
      <c r="E101" s="290">
        <v>2.9195763820156317E-2</v>
      </c>
      <c r="F101" s="290">
        <v>2.9195763820156317E-2</v>
      </c>
      <c r="G101" s="290">
        <v>2.9195763820156317E-2</v>
      </c>
      <c r="H101" s="290">
        <v>2.9195763820156317E-2</v>
      </c>
      <c r="I101" s="290">
        <v>2.9195763820156317E-2</v>
      </c>
    </row>
    <row r="102" spans="1:9" x14ac:dyDescent="0.3">
      <c r="A102" s="286" t="s">
        <v>113</v>
      </c>
      <c r="B102" s="289" t="s">
        <v>223</v>
      </c>
      <c r="C102" s="285" t="s">
        <v>224</v>
      </c>
      <c r="D102" s="288"/>
      <c r="E102" s="290">
        <v>2.9195763820156317E-2</v>
      </c>
      <c r="F102" s="290">
        <v>2.9195763820156317E-2</v>
      </c>
      <c r="G102" s="290">
        <v>2.9195763820156317E-2</v>
      </c>
      <c r="H102" s="290">
        <v>2.9195763820156317E-2</v>
      </c>
      <c r="I102" s="290">
        <v>2.9195763820156317E-2</v>
      </c>
    </row>
    <row r="103" spans="1:9" x14ac:dyDescent="0.3">
      <c r="A103" s="286" t="s">
        <v>113</v>
      </c>
      <c r="B103" s="289" t="s">
        <v>225</v>
      </c>
      <c r="C103" s="285" t="s">
        <v>226</v>
      </c>
      <c r="D103" s="288"/>
      <c r="E103" s="290">
        <v>2.9195763820156317E-2</v>
      </c>
      <c r="F103" s="290">
        <v>2.9195763820156317E-2</v>
      </c>
      <c r="G103" s="290">
        <v>2.9195763820156317E-2</v>
      </c>
      <c r="H103" s="290">
        <v>2.9195763820156317E-2</v>
      </c>
      <c r="I103" s="290">
        <v>2.9195763820156317E-2</v>
      </c>
    </row>
    <row r="104" spans="1:9" x14ac:dyDescent="0.3"/>
    <row r="105" spans="1:9" x14ac:dyDescent="0.3"/>
    <row r="106" spans="1:9" x14ac:dyDescent="0.3"/>
    <row r="107" spans="1:9" x14ac:dyDescent="0.3"/>
    <row r="108" spans="1:9" x14ac:dyDescent="0.3"/>
    <row r="109" spans="1:9" x14ac:dyDescent="0.3"/>
    <row r="110" spans="1:9"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921F-3193-4E9E-A597-3D64F4C24AF1}">
  <sheetPr>
    <pageSetUpPr fitToPage="1"/>
  </sheetPr>
  <dimension ref="A1:H450"/>
  <sheetViews>
    <sheetView showGridLines="0" zoomScale="80" zoomScaleNormal="80" workbookViewId="0"/>
  </sheetViews>
  <sheetFormatPr defaultColWidth="0" defaultRowHeight="12.5" zeroHeight="1" x14ac:dyDescent="0.25"/>
  <cols>
    <col min="1" max="1" width="8.7265625" customWidth="1"/>
    <col min="2" max="2" width="30" bestFit="1" customWidth="1"/>
    <col min="3" max="3" width="123.1796875" bestFit="1" customWidth="1"/>
    <col min="4" max="4" width="8.7265625" customWidth="1"/>
    <col min="5" max="5" width="18.26953125" customWidth="1"/>
    <col min="6" max="7" width="17.54296875" customWidth="1"/>
    <col min="8" max="8" width="17" bestFit="1" customWidth="1"/>
    <col min="9" max="16384" width="8.7265625" hidden="1"/>
  </cols>
  <sheetData>
    <row r="1" spans="1:7" x14ac:dyDescent="0.25"/>
    <row r="2" spans="1:7" ht="14.5" x14ac:dyDescent="0.35">
      <c r="C2" s="324" t="s">
        <v>227</v>
      </c>
      <c r="E2" s="324" t="s">
        <v>228</v>
      </c>
    </row>
    <row r="3" spans="1:7" x14ac:dyDescent="0.25"/>
    <row r="4" spans="1:7" ht="14.5" x14ac:dyDescent="0.35">
      <c r="A4" s="325" t="s">
        <v>229</v>
      </c>
      <c r="B4" s="325" t="s">
        <v>230</v>
      </c>
      <c r="C4" s="325" t="s">
        <v>231</v>
      </c>
      <c r="D4" s="325" t="s">
        <v>232</v>
      </c>
      <c r="E4" s="325" t="s">
        <v>233</v>
      </c>
      <c r="F4" s="325" t="s">
        <v>125</v>
      </c>
      <c r="G4" s="325" t="s">
        <v>234</v>
      </c>
    </row>
    <row r="5" spans="1:7" ht="14.5" x14ac:dyDescent="0.35">
      <c r="A5" s="325" t="s">
        <v>229</v>
      </c>
      <c r="B5" s="325" t="s">
        <v>230</v>
      </c>
      <c r="C5" s="325" t="s">
        <v>231</v>
      </c>
      <c r="D5" s="325" t="s">
        <v>232</v>
      </c>
      <c r="E5" s="325" t="s">
        <v>233</v>
      </c>
      <c r="F5" s="325" t="s">
        <v>235</v>
      </c>
      <c r="G5" s="325" t="s">
        <v>235</v>
      </c>
    </row>
    <row r="6" spans="1:7" x14ac:dyDescent="0.25">
      <c r="A6" t="s">
        <v>85</v>
      </c>
      <c r="B6" t="s">
        <v>236</v>
      </c>
      <c r="C6" t="s">
        <v>237</v>
      </c>
      <c r="D6" t="s">
        <v>238</v>
      </c>
      <c r="E6" t="s">
        <v>239</v>
      </c>
      <c r="F6" s="327">
        <v>0</v>
      </c>
      <c r="G6" s="328" t="s">
        <v>240</v>
      </c>
    </row>
    <row r="7" spans="1:7" x14ac:dyDescent="0.25">
      <c r="A7" t="s">
        <v>85</v>
      </c>
      <c r="B7" t="s">
        <v>241</v>
      </c>
      <c r="C7" t="s">
        <v>242</v>
      </c>
      <c r="D7" t="s">
        <v>238</v>
      </c>
      <c r="E7" t="s">
        <v>239</v>
      </c>
      <c r="F7" s="327">
        <v>0</v>
      </c>
      <c r="G7" s="328" t="s">
        <v>240</v>
      </c>
    </row>
    <row r="8" spans="1:7" x14ac:dyDescent="0.25">
      <c r="A8" t="s">
        <v>85</v>
      </c>
      <c r="B8" t="s">
        <v>243</v>
      </c>
      <c r="C8" t="s">
        <v>244</v>
      </c>
      <c r="D8" t="s">
        <v>238</v>
      </c>
      <c r="E8" t="s">
        <v>239</v>
      </c>
      <c r="F8" s="327">
        <v>0</v>
      </c>
      <c r="G8" s="328" t="s">
        <v>240</v>
      </c>
    </row>
    <row r="9" spans="1:7" x14ac:dyDescent="0.25">
      <c r="A9" t="s">
        <v>85</v>
      </c>
      <c r="B9" t="s">
        <v>245</v>
      </c>
      <c r="C9" t="s">
        <v>246</v>
      </c>
      <c r="D9" t="s">
        <v>238</v>
      </c>
      <c r="E9" t="s">
        <v>239</v>
      </c>
      <c r="F9" s="327">
        <v>0</v>
      </c>
      <c r="G9" s="328" t="s">
        <v>240</v>
      </c>
    </row>
    <row r="10" spans="1:7" x14ac:dyDescent="0.25">
      <c r="A10" t="s">
        <v>85</v>
      </c>
      <c r="B10" t="s">
        <v>247</v>
      </c>
      <c r="C10" t="s">
        <v>248</v>
      </c>
      <c r="D10" t="s">
        <v>238</v>
      </c>
      <c r="E10" t="s">
        <v>239</v>
      </c>
      <c r="F10" s="327">
        <v>12.9783836530051</v>
      </c>
      <c r="G10" s="328" t="s">
        <v>240</v>
      </c>
    </row>
    <row r="11" spans="1:7" x14ac:dyDescent="0.25">
      <c r="A11" t="s">
        <v>85</v>
      </c>
      <c r="B11" t="s">
        <v>249</v>
      </c>
      <c r="C11" t="s">
        <v>250</v>
      </c>
      <c r="D11" t="s">
        <v>238</v>
      </c>
      <c r="E11" t="s">
        <v>239</v>
      </c>
      <c r="F11" s="327">
        <v>-5.8729569898240896</v>
      </c>
      <c r="G11" s="328" t="s">
        <v>240</v>
      </c>
    </row>
    <row r="12" spans="1:7" x14ac:dyDescent="0.25">
      <c r="A12" t="s">
        <v>85</v>
      </c>
      <c r="B12" t="s">
        <v>251</v>
      </c>
      <c r="C12" t="s">
        <v>252</v>
      </c>
      <c r="D12" t="s">
        <v>238</v>
      </c>
      <c r="E12" t="s">
        <v>239</v>
      </c>
      <c r="F12" s="327">
        <v>0</v>
      </c>
      <c r="G12" s="328" t="s">
        <v>240</v>
      </c>
    </row>
    <row r="13" spans="1:7" x14ac:dyDescent="0.25">
      <c r="A13" t="s">
        <v>85</v>
      </c>
      <c r="B13" t="s">
        <v>253</v>
      </c>
      <c r="C13" t="s">
        <v>254</v>
      </c>
      <c r="D13" t="s">
        <v>238</v>
      </c>
      <c r="E13" t="s">
        <v>239</v>
      </c>
      <c r="F13" s="327">
        <v>-3.6042849343045601E-2</v>
      </c>
      <c r="G13" s="328" t="s">
        <v>240</v>
      </c>
    </row>
    <row r="14" spans="1:7" x14ac:dyDescent="0.25">
      <c r="A14" t="s">
        <v>85</v>
      </c>
      <c r="B14" t="s">
        <v>255</v>
      </c>
      <c r="C14" t="s">
        <v>256</v>
      </c>
      <c r="D14" t="s">
        <v>238</v>
      </c>
      <c r="E14" t="s">
        <v>239</v>
      </c>
      <c r="F14" s="327">
        <v>-0.52535516814814998</v>
      </c>
      <c r="G14" s="328" t="s">
        <v>240</v>
      </c>
    </row>
    <row r="15" spans="1:7" x14ac:dyDescent="0.25">
      <c r="A15" t="s">
        <v>85</v>
      </c>
      <c r="B15" t="s">
        <v>257</v>
      </c>
      <c r="C15" t="s">
        <v>258</v>
      </c>
      <c r="D15" t="s">
        <v>238</v>
      </c>
      <c r="E15" t="s">
        <v>239</v>
      </c>
      <c r="F15" s="327">
        <v>0</v>
      </c>
      <c r="G15" s="328" t="s">
        <v>240</v>
      </c>
    </row>
    <row r="16" spans="1:7" x14ac:dyDescent="0.25">
      <c r="A16" t="s">
        <v>85</v>
      </c>
      <c r="B16" t="s">
        <v>259</v>
      </c>
      <c r="C16" t="s">
        <v>260</v>
      </c>
      <c r="D16" t="s">
        <v>238</v>
      </c>
      <c r="E16" t="s">
        <v>239</v>
      </c>
      <c r="F16" s="328" t="s">
        <v>240</v>
      </c>
      <c r="G16" s="327">
        <v>0.27183119247648202</v>
      </c>
    </row>
    <row r="17" spans="1:7" x14ac:dyDescent="0.25">
      <c r="A17" t="s">
        <v>85</v>
      </c>
      <c r="B17" t="s">
        <v>261</v>
      </c>
      <c r="C17" t="s">
        <v>262</v>
      </c>
      <c r="D17" t="s">
        <v>238</v>
      </c>
      <c r="E17" t="s">
        <v>239</v>
      </c>
      <c r="F17" s="328" t="s">
        <v>240</v>
      </c>
      <c r="G17" s="327">
        <v>3.8398709426435298</v>
      </c>
    </row>
    <row r="18" spans="1:7" x14ac:dyDescent="0.25">
      <c r="A18" t="s">
        <v>85</v>
      </c>
      <c r="B18" t="s">
        <v>263</v>
      </c>
      <c r="C18" t="s">
        <v>264</v>
      </c>
      <c r="D18" t="s">
        <v>238</v>
      </c>
      <c r="E18" t="s">
        <v>239</v>
      </c>
      <c r="F18" s="328" t="s">
        <v>240</v>
      </c>
      <c r="G18" s="327">
        <v>6.0725425691256198</v>
      </c>
    </row>
    <row r="19" spans="1:7" x14ac:dyDescent="0.25">
      <c r="A19" t="s">
        <v>85</v>
      </c>
      <c r="B19" t="s">
        <v>265</v>
      </c>
      <c r="C19" t="s">
        <v>266</v>
      </c>
      <c r="D19" t="s">
        <v>238</v>
      </c>
      <c r="E19" t="s">
        <v>239</v>
      </c>
      <c r="F19" s="328" t="s">
        <v>240</v>
      </c>
      <c r="G19" s="327">
        <v>0.43413922783446401</v>
      </c>
    </row>
    <row r="20" spans="1:7" x14ac:dyDescent="0.25">
      <c r="A20" t="s">
        <v>85</v>
      </c>
      <c r="B20" t="s">
        <v>267</v>
      </c>
      <c r="C20" t="s">
        <v>268</v>
      </c>
      <c r="D20" t="s">
        <v>238</v>
      </c>
      <c r="E20" t="s">
        <v>239</v>
      </c>
      <c r="F20" s="328" t="s">
        <v>240</v>
      </c>
      <c r="G20" s="327">
        <v>0</v>
      </c>
    </row>
    <row r="21" spans="1:7" x14ac:dyDescent="0.25">
      <c r="A21" t="s">
        <v>85</v>
      </c>
      <c r="B21" t="s">
        <v>269</v>
      </c>
      <c r="C21" t="s">
        <v>270</v>
      </c>
      <c r="D21" t="s">
        <v>238</v>
      </c>
      <c r="E21" t="s">
        <v>239</v>
      </c>
      <c r="F21" s="327">
        <v>0</v>
      </c>
      <c r="G21" s="328" t="s">
        <v>240</v>
      </c>
    </row>
    <row r="22" spans="1:7" x14ac:dyDescent="0.25">
      <c r="A22" t="s">
        <v>85</v>
      </c>
      <c r="B22" t="s">
        <v>271</v>
      </c>
      <c r="C22" t="s">
        <v>272</v>
      </c>
      <c r="D22" t="s">
        <v>238</v>
      </c>
      <c r="E22" t="s">
        <v>239</v>
      </c>
      <c r="F22" s="327">
        <v>0</v>
      </c>
      <c r="G22" s="328" t="s">
        <v>240</v>
      </c>
    </row>
    <row r="23" spans="1:7" x14ac:dyDescent="0.25">
      <c r="A23" t="s">
        <v>85</v>
      </c>
      <c r="B23" t="s">
        <v>273</v>
      </c>
      <c r="C23" t="s">
        <v>274</v>
      </c>
      <c r="D23" t="s">
        <v>238</v>
      </c>
      <c r="E23" t="s">
        <v>239</v>
      </c>
      <c r="F23" s="327">
        <v>0</v>
      </c>
      <c r="G23" s="328" t="s">
        <v>240</v>
      </c>
    </row>
    <row r="24" spans="1:7" x14ac:dyDescent="0.25">
      <c r="A24" t="s">
        <v>85</v>
      </c>
      <c r="B24" t="s">
        <v>275</v>
      </c>
      <c r="C24" t="s">
        <v>276</v>
      </c>
      <c r="D24" t="s">
        <v>238</v>
      </c>
      <c r="E24" t="s">
        <v>239</v>
      </c>
      <c r="F24" s="327">
        <v>0</v>
      </c>
      <c r="G24" s="328" t="s">
        <v>240</v>
      </c>
    </row>
    <row r="25" spans="1:7" x14ac:dyDescent="0.25">
      <c r="A25" t="s">
        <v>85</v>
      </c>
      <c r="B25" t="s">
        <v>277</v>
      </c>
      <c r="C25" t="s">
        <v>278</v>
      </c>
      <c r="D25" t="s">
        <v>238</v>
      </c>
      <c r="E25" t="s">
        <v>239</v>
      </c>
      <c r="F25" s="327">
        <v>0</v>
      </c>
      <c r="G25" s="328" t="s">
        <v>240</v>
      </c>
    </row>
    <row r="26" spans="1:7" x14ac:dyDescent="0.25">
      <c r="A26" t="s">
        <v>85</v>
      </c>
      <c r="B26" t="s">
        <v>279</v>
      </c>
      <c r="C26" t="s">
        <v>280</v>
      </c>
      <c r="D26" t="s">
        <v>238</v>
      </c>
      <c r="E26" t="s">
        <v>239</v>
      </c>
      <c r="F26" s="327">
        <v>0</v>
      </c>
      <c r="G26" s="328" t="s">
        <v>240</v>
      </c>
    </row>
    <row r="27" spans="1:7" x14ac:dyDescent="0.25">
      <c r="A27" t="s">
        <v>85</v>
      </c>
      <c r="B27" t="s">
        <v>281</v>
      </c>
      <c r="C27" t="s">
        <v>282</v>
      </c>
      <c r="D27" t="s">
        <v>238</v>
      </c>
      <c r="E27" t="s">
        <v>239</v>
      </c>
      <c r="F27" s="327">
        <v>0</v>
      </c>
      <c r="G27" s="328" t="s">
        <v>240</v>
      </c>
    </row>
    <row r="28" spans="1:7" x14ac:dyDescent="0.25">
      <c r="A28" t="s">
        <v>85</v>
      </c>
      <c r="B28" t="s">
        <v>283</v>
      </c>
      <c r="C28" t="s">
        <v>284</v>
      </c>
      <c r="D28" t="s">
        <v>238</v>
      </c>
      <c r="E28" t="s">
        <v>239</v>
      </c>
      <c r="F28" s="327">
        <v>0</v>
      </c>
      <c r="G28" s="328" t="s">
        <v>240</v>
      </c>
    </row>
    <row r="29" spans="1:7" x14ac:dyDescent="0.25">
      <c r="A29" t="s">
        <v>87</v>
      </c>
      <c r="B29" t="s">
        <v>236</v>
      </c>
      <c r="C29" t="s">
        <v>237</v>
      </c>
      <c r="D29" t="s">
        <v>238</v>
      </c>
      <c r="E29" t="s">
        <v>239</v>
      </c>
      <c r="F29" s="327">
        <v>0</v>
      </c>
      <c r="G29" s="328" t="s">
        <v>240</v>
      </c>
    </row>
    <row r="30" spans="1:7" x14ac:dyDescent="0.25">
      <c r="A30" t="s">
        <v>87</v>
      </c>
      <c r="B30" t="s">
        <v>241</v>
      </c>
      <c r="C30" t="s">
        <v>242</v>
      </c>
      <c r="D30" t="s">
        <v>238</v>
      </c>
      <c r="E30" t="s">
        <v>239</v>
      </c>
      <c r="F30" s="327">
        <v>0</v>
      </c>
      <c r="G30" s="328" t="s">
        <v>240</v>
      </c>
    </row>
    <row r="31" spans="1:7" x14ac:dyDescent="0.25">
      <c r="A31" t="s">
        <v>87</v>
      </c>
      <c r="B31" t="s">
        <v>243</v>
      </c>
      <c r="C31" t="s">
        <v>244</v>
      </c>
      <c r="D31" t="s">
        <v>238</v>
      </c>
      <c r="E31" t="s">
        <v>239</v>
      </c>
      <c r="F31" s="327">
        <v>0</v>
      </c>
      <c r="G31" s="328" t="s">
        <v>240</v>
      </c>
    </row>
    <row r="32" spans="1:7" x14ac:dyDescent="0.25">
      <c r="A32" t="s">
        <v>87</v>
      </c>
      <c r="B32" t="s">
        <v>245</v>
      </c>
      <c r="C32" t="s">
        <v>246</v>
      </c>
      <c r="D32" t="s">
        <v>238</v>
      </c>
      <c r="E32" t="s">
        <v>239</v>
      </c>
      <c r="F32" s="327">
        <v>0</v>
      </c>
      <c r="G32" s="328" t="s">
        <v>240</v>
      </c>
    </row>
    <row r="33" spans="1:7" x14ac:dyDescent="0.25">
      <c r="A33" t="s">
        <v>87</v>
      </c>
      <c r="B33" t="s">
        <v>247</v>
      </c>
      <c r="C33" t="s">
        <v>248</v>
      </c>
      <c r="D33" t="s">
        <v>238</v>
      </c>
      <c r="E33" t="s">
        <v>239</v>
      </c>
      <c r="F33" s="327">
        <v>4.8391277518975997</v>
      </c>
      <c r="G33" s="328" t="s">
        <v>240</v>
      </c>
    </row>
    <row r="34" spans="1:7" x14ac:dyDescent="0.25">
      <c r="A34" t="s">
        <v>87</v>
      </c>
      <c r="B34" t="s">
        <v>249</v>
      </c>
      <c r="C34" t="s">
        <v>250</v>
      </c>
      <c r="D34" t="s">
        <v>238</v>
      </c>
      <c r="E34" t="s">
        <v>239</v>
      </c>
      <c r="F34" s="327">
        <v>-1.0125320417392201</v>
      </c>
      <c r="G34" s="328" t="s">
        <v>240</v>
      </c>
    </row>
    <row r="35" spans="1:7" x14ac:dyDescent="0.25">
      <c r="A35" t="s">
        <v>87</v>
      </c>
      <c r="B35" t="s">
        <v>251</v>
      </c>
      <c r="C35" t="s">
        <v>252</v>
      </c>
      <c r="D35" t="s">
        <v>238</v>
      </c>
      <c r="E35" t="s">
        <v>239</v>
      </c>
      <c r="F35" s="327">
        <v>0</v>
      </c>
      <c r="G35" s="328" t="s">
        <v>240</v>
      </c>
    </row>
    <row r="36" spans="1:7" x14ac:dyDescent="0.25">
      <c r="A36" t="s">
        <v>87</v>
      </c>
      <c r="B36" t="s">
        <v>253</v>
      </c>
      <c r="C36" t="s">
        <v>254</v>
      </c>
      <c r="D36" t="s">
        <v>238</v>
      </c>
      <c r="E36" t="s">
        <v>239</v>
      </c>
      <c r="F36" s="327">
        <v>2.1591570085385901E-2</v>
      </c>
      <c r="G36" s="328" t="s">
        <v>240</v>
      </c>
    </row>
    <row r="37" spans="1:7" x14ac:dyDescent="0.25">
      <c r="A37" t="s">
        <v>87</v>
      </c>
      <c r="B37" t="s">
        <v>255</v>
      </c>
      <c r="C37" t="s">
        <v>256</v>
      </c>
      <c r="D37" t="s">
        <v>238</v>
      </c>
      <c r="E37" t="s">
        <v>239</v>
      </c>
      <c r="F37" s="327">
        <v>4.4798875291745199E-2</v>
      </c>
      <c r="G37" s="328" t="s">
        <v>240</v>
      </c>
    </row>
    <row r="38" spans="1:7" x14ac:dyDescent="0.25">
      <c r="A38" t="s">
        <v>87</v>
      </c>
      <c r="B38" t="s">
        <v>257</v>
      </c>
      <c r="C38" t="s">
        <v>258</v>
      </c>
      <c r="D38" t="s">
        <v>238</v>
      </c>
      <c r="E38" t="s">
        <v>239</v>
      </c>
      <c r="F38" s="327">
        <v>0</v>
      </c>
      <c r="G38" s="328" t="s">
        <v>240</v>
      </c>
    </row>
    <row r="39" spans="1:7" x14ac:dyDescent="0.25">
      <c r="A39" t="s">
        <v>87</v>
      </c>
      <c r="B39" t="s">
        <v>259</v>
      </c>
      <c r="C39" t="s">
        <v>260</v>
      </c>
      <c r="D39" t="s">
        <v>238</v>
      </c>
      <c r="E39" t="s">
        <v>239</v>
      </c>
      <c r="F39" s="328" t="s">
        <v>240</v>
      </c>
      <c r="G39" s="327">
        <v>4.3943180863931799E-2</v>
      </c>
    </row>
    <row r="40" spans="1:7" x14ac:dyDescent="0.25">
      <c r="A40" t="s">
        <v>87</v>
      </c>
      <c r="B40" t="s">
        <v>261</v>
      </c>
      <c r="C40" t="s">
        <v>262</v>
      </c>
      <c r="D40" t="s">
        <v>238</v>
      </c>
      <c r="E40" t="s">
        <v>239</v>
      </c>
      <c r="F40" s="328" t="s">
        <v>240</v>
      </c>
      <c r="G40" s="327">
        <v>0.37184466152548801</v>
      </c>
    </row>
    <row r="41" spans="1:7" x14ac:dyDescent="0.25">
      <c r="A41" t="s">
        <v>87</v>
      </c>
      <c r="B41" t="s">
        <v>263</v>
      </c>
      <c r="C41" t="s">
        <v>264</v>
      </c>
      <c r="D41" t="s">
        <v>238</v>
      </c>
      <c r="E41" t="s">
        <v>239</v>
      </c>
      <c r="F41" s="328" t="s">
        <v>240</v>
      </c>
      <c r="G41" s="327">
        <v>0.81816825978530405</v>
      </c>
    </row>
    <row r="42" spans="1:7" x14ac:dyDescent="0.25">
      <c r="A42" t="s">
        <v>87</v>
      </c>
      <c r="B42" t="s">
        <v>265</v>
      </c>
      <c r="C42" t="s">
        <v>266</v>
      </c>
      <c r="D42" t="s">
        <v>238</v>
      </c>
      <c r="E42" t="s">
        <v>239</v>
      </c>
      <c r="F42" s="328" t="s">
        <v>240</v>
      </c>
      <c r="G42" s="327">
        <v>4.9582649408364397E-2</v>
      </c>
    </row>
    <row r="43" spans="1:7" x14ac:dyDescent="0.25">
      <c r="A43" t="s">
        <v>87</v>
      </c>
      <c r="B43" t="s">
        <v>267</v>
      </c>
      <c r="C43" t="s">
        <v>268</v>
      </c>
      <c r="D43" t="s">
        <v>238</v>
      </c>
      <c r="E43" t="s">
        <v>239</v>
      </c>
      <c r="F43" s="328" t="s">
        <v>240</v>
      </c>
      <c r="G43" s="327">
        <v>0</v>
      </c>
    </row>
    <row r="44" spans="1:7" x14ac:dyDescent="0.25">
      <c r="A44" t="s">
        <v>87</v>
      </c>
      <c r="B44" t="s">
        <v>269</v>
      </c>
      <c r="C44" t="s">
        <v>270</v>
      </c>
      <c r="D44" t="s">
        <v>238</v>
      </c>
      <c r="E44" t="s">
        <v>239</v>
      </c>
      <c r="F44" s="327">
        <v>0</v>
      </c>
      <c r="G44" s="328" t="s">
        <v>240</v>
      </c>
    </row>
    <row r="45" spans="1:7" x14ac:dyDescent="0.25">
      <c r="A45" t="s">
        <v>87</v>
      </c>
      <c r="B45" t="s">
        <v>271</v>
      </c>
      <c r="C45" t="s">
        <v>272</v>
      </c>
      <c r="D45" t="s">
        <v>238</v>
      </c>
      <c r="E45" t="s">
        <v>239</v>
      </c>
      <c r="F45" s="327">
        <v>0</v>
      </c>
      <c r="G45" s="328" t="s">
        <v>240</v>
      </c>
    </row>
    <row r="46" spans="1:7" x14ac:dyDescent="0.25">
      <c r="A46" t="s">
        <v>87</v>
      </c>
      <c r="B46" t="s">
        <v>273</v>
      </c>
      <c r="C46" t="s">
        <v>274</v>
      </c>
      <c r="D46" t="s">
        <v>238</v>
      </c>
      <c r="E46" t="s">
        <v>239</v>
      </c>
      <c r="F46" s="327">
        <v>0</v>
      </c>
      <c r="G46" s="328" t="s">
        <v>240</v>
      </c>
    </row>
    <row r="47" spans="1:7" x14ac:dyDescent="0.25">
      <c r="A47" t="s">
        <v>87</v>
      </c>
      <c r="B47" t="s">
        <v>275</v>
      </c>
      <c r="C47" t="s">
        <v>276</v>
      </c>
      <c r="D47" t="s">
        <v>238</v>
      </c>
      <c r="E47" t="s">
        <v>239</v>
      </c>
      <c r="F47" s="327">
        <v>0</v>
      </c>
      <c r="G47" s="328" t="s">
        <v>240</v>
      </c>
    </row>
    <row r="48" spans="1:7" x14ac:dyDescent="0.25">
      <c r="A48" t="s">
        <v>87</v>
      </c>
      <c r="B48" t="s">
        <v>277</v>
      </c>
      <c r="C48" t="s">
        <v>278</v>
      </c>
      <c r="D48" t="s">
        <v>238</v>
      </c>
      <c r="E48" t="s">
        <v>239</v>
      </c>
      <c r="F48" s="327">
        <v>0</v>
      </c>
      <c r="G48" s="328" t="s">
        <v>240</v>
      </c>
    </row>
    <row r="49" spans="1:7" x14ac:dyDescent="0.25">
      <c r="A49" t="s">
        <v>87</v>
      </c>
      <c r="B49" t="s">
        <v>279</v>
      </c>
      <c r="C49" t="s">
        <v>280</v>
      </c>
      <c r="D49" t="s">
        <v>238</v>
      </c>
      <c r="E49" t="s">
        <v>239</v>
      </c>
      <c r="F49" s="327">
        <v>0</v>
      </c>
      <c r="G49" s="328" t="s">
        <v>240</v>
      </c>
    </row>
    <row r="50" spans="1:7" x14ac:dyDescent="0.25">
      <c r="A50" t="s">
        <v>87</v>
      </c>
      <c r="B50" t="s">
        <v>281</v>
      </c>
      <c r="C50" t="s">
        <v>282</v>
      </c>
      <c r="D50" t="s">
        <v>238</v>
      </c>
      <c r="E50" t="s">
        <v>239</v>
      </c>
      <c r="F50" s="327">
        <v>0</v>
      </c>
      <c r="G50" s="328" t="s">
        <v>240</v>
      </c>
    </row>
    <row r="51" spans="1:7" x14ac:dyDescent="0.25">
      <c r="A51" t="s">
        <v>87</v>
      </c>
      <c r="B51" t="s">
        <v>283</v>
      </c>
      <c r="C51" t="s">
        <v>284</v>
      </c>
      <c r="D51" t="s">
        <v>238</v>
      </c>
      <c r="E51" t="s">
        <v>239</v>
      </c>
      <c r="F51" s="327">
        <v>0</v>
      </c>
      <c r="G51" s="328" t="s">
        <v>240</v>
      </c>
    </row>
    <row r="52" spans="1:7" x14ac:dyDescent="0.25">
      <c r="A52" t="s">
        <v>89</v>
      </c>
      <c r="B52" t="s">
        <v>236</v>
      </c>
      <c r="C52" t="s">
        <v>237</v>
      </c>
      <c r="D52" t="s">
        <v>238</v>
      </c>
      <c r="E52" t="s">
        <v>239</v>
      </c>
      <c r="F52" s="327">
        <v>0</v>
      </c>
      <c r="G52" s="328" t="s">
        <v>240</v>
      </c>
    </row>
    <row r="53" spans="1:7" x14ac:dyDescent="0.25">
      <c r="A53" t="s">
        <v>89</v>
      </c>
      <c r="B53" t="s">
        <v>241</v>
      </c>
      <c r="C53" t="s">
        <v>242</v>
      </c>
      <c r="D53" t="s">
        <v>238</v>
      </c>
      <c r="E53" t="s">
        <v>239</v>
      </c>
      <c r="F53" s="327">
        <v>0</v>
      </c>
      <c r="G53" s="328" t="s">
        <v>240</v>
      </c>
    </row>
    <row r="54" spans="1:7" x14ac:dyDescent="0.25">
      <c r="A54" t="s">
        <v>89</v>
      </c>
      <c r="B54" t="s">
        <v>243</v>
      </c>
      <c r="C54" t="s">
        <v>244</v>
      </c>
      <c r="D54" t="s">
        <v>238</v>
      </c>
      <c r="E54" t="s">
        <v>239</v>
      </c>
      <c r="F54" s="327">
        <v>-0.116907573685242</v>
      </c>
      <c r="G54" s="328" t="s">
        <v>240</v>
      </c>
    </row>
    <row r="55" spans="1:7" x14ac:dyDescent="0.25">
      <c r="A55" t="s">
        <v>89</v>
      </c>
      <c r="B55" t="s">
        <v>245</v>
      </c>
      <c r="C55" t="s">
        <v>246</v>
      </c>
      <c r="D55" t="s">
        <v>238</v>
      </c>
      <c r="E55" t="s">
        <v>239</v>
      </c>
      <c r="F55" s="327">
        <v>0</v>
      </c>
      <c r="G55" s="328" t="s">
        <v>240</v>
      </c>
    </row>
    <row r="56" spans="1:7" x14ac:dyDescent="0.25">
      <c r="A56" t="s">
        <v>89</v>
      </c>
      <c r="B56" t="s">
        <v>247</v>
      </c>
      <c r="C56" t="s">
        <v>248</v>
      </c>
      <c r="D56" t="s">
        <v>238</v>
      </c>
      <c r="E56" t="s">
        <v>239</v>
      </c>
      <c r="F56" s="327">
        <v>3.2844271313822402</v>
      </c>
      <c r="G56" s="328" t="s">
        <v>240</v>
      </c>
    </row>
    <row r="57" spans="1:7" x14ac:dyDescent="0.25">
      <c r="A57" t="s">
        <v>89</v>
      </c>
      <c r="B57" t="s">
        <v>249</v>
      </c>
      <c r="C57" t="s">
        <v>250</v>
      </c>
      <c r="D57" t="s">
        <v>238</v>
      </c>
      <c r="E57" t="s">
        <v>239</v>
      </c>
      <c r="F57" s="327">
        <v>-0.13691093002336799</v>
      </c>
      <c r="G57" s="328" t="s">
        <v>240</v>
      </c>
    </row>
    <row r="58" spans="1:7" x14ac:dyDescent="0.25">
      <c r="A58" t="s">
        <v>89</v>
      </c>
      <c r="B58" t="s">
        <v>251</v>
      </c>
      <c r="C58" t="s">
        <v>252</v>
      </c>
      <c r="D58" t="s">
        <v>238</v>
      </c>
      <c r="E58" t="s">
        <v>239</v>
      </c>
      <c r="F58" s="327">
        <v>0</v>
      </c>
      <c r="G58" s="328" t="s">
        <v>240</v>
      </c>
    </row>
    <row r="59" spans="1:7" x14ac:dyDescent="0.25">
      <c r="A59" t="s">
        <v>89</v>
      </c>
      <c r="B59" t="s">
        <v>253</v>
      </c>
      <c r="C59" t="s">
        <v>254</v>
      </c>
      <c r="D59" t="s">
        <v>238</v>
      </c>
      <c r="E59" t="s">
        <v>239</v>
      </c>
      <c r="F59" s="327">
        <v>0</v>
      </c>
      <c r="G59" s="328" t="s">
        <v>240</v>
      </c>
    </row>
    <row r="60" spans="1:7" x14ac:dyDescent="0.25">
      <c r="A60" t="s">
        <v>89</v>
      </c>
      <c r="B60" t="s">
        <v>255</v>
      </c>
      <c r="C60" t="s">
        <v>256</v>
      </c>
      <c r="D60" t="s">
        <v>238</v>
      </c>
      <c r="E60" t="s">
        <v>239</v>
      </c>
      <c r="F60" s="327">
        <v>0</v>
      </c>
      <c r="G60" s="328" t="s">
        <v>240</v>
      </c>
    </row>
    <row r="61" spans="1:7" x14ac:dyDescent="0.25">
      <c r="A61" t="s">
        <v>89</v>
      </c>
      <c r="B61" t="s">
        <v>257</v>
      </c>
      <c r="C61" t="s">
        <v>258</v>
      </c>
      <c r="D61" t="s">
        <v>238</v>
      </c>
      <c r="E61" t="s">
        <v>239</v>
      </c>
      <c r="F61" s="327">
        <v>0</v>
      </c>
      <c r="G61" s="328" t="s">
        <v>240</v>
      </c>
    </row>
    <row r="62" spans="1:7" x14ac:dyDescent="0.25">
      <c r="A62" t="s">
        <v>89</v>
      </c>
      <c r="B62" t="s">
        <v>259</v>
      </c>
      <c r="C62" t="s">
        <v>260</v>
      </c>
      <c r="D62" t="s">
        <v>238</v>
      </c>
      <c r="E62" t="s">
        <v>239</v>
      </c>
      <c r="F62" s="328" t="s">
        <v>240</v>
      </c>
      <c r="G62" s="327">
        <v>-0.14428645206308199</v>
      </c>
    </row>
    <row r="63" spans="1:7" x14ac:dyDescent="0.25">
      <c r="A63" t="s">
        <v>89</v>
      </c>
      <c r="B63" t="s">
        <v>261</v>
      </c>
      <c r="C63" t="s">
        <v>262</v>
      </c>
      <c r="D63" t="s">
        <v>238</v>
      </c>
      <c r="E63" t="s">
        <v>239</v>
      </c>
      <c r="F63" s="328" t="s">
        <v>240</v>
      </c>
      <c r="G63" s="327">
        <v>-3.54839173552128E-2</v>
      </c>
    </row>
    <row r="64" spans="1:7" x14ac:dyDescent="0.25">
      <c r="A64" t="s">
        <v>89</v>
      </c>
      <c r="B64" t="s">
        <v>263</v>
      </c>
      <c r="C64" t="s">
        <v>264</v>
      </c>
      <c r="D64" t="s">
        <v>238</v>
      </c>
      <c r="E64" t="s">
        <v>239</v>
      </c>
      <c r="F64" s="328" t="s">
        <v>240</v>
      </c>
      <c r="G64" s="327">
        <v>-1.7416761831264801E-3</v>
      </c>
    </row>
    <row r="65" spans="1:7" x14ac:dyDescent="0.25">
      <c r="A65" t="s">
        <v>89</v>
      </c>
      <c r="B65" t="s">
        <v>265</v>
      </c>
      <c r="C65" t="s">
        <v>266</v>
      </c>
      <c r="D65" t="s">
        <v>238</v>
      </c>
      <c r="E65" t="s">
        <v>239</v>
      </c>
      <c r="F65" s="328" t="s">
        <v>240</v>
      </c>
      <c r="G65" s="327">
        <v>0</v>
      </c>
    </row>
    <row r="66" spans="1:7" x14ac:dyDescent="0.25">
      <c r="A66" t="s">
        <v>89</v>
      </c>
      <c r="B66" t="s">
        <v>267</v>
      </c>
      <c r="C66" t="s">
        <v>268</v>
      </c>
      <c r="D66" t="s">
        <v>238</v>
      </c>
      <c r="E66" t="s">
        <v>239</v>
      </c>
      <c r="F66" s="328" t="s">
        <v>240</v>
      </c>
      <c r="G66" s="327">
        <v>0</v>
      </c>
    </row>
    <row r="67" spans="1:7" x14ac:dyDescent="0.25">
      <c r="A67" t="s">
        <v>89</v>
      </c>
      <c r="B67" t="s">
        <v>269</v>
      </c>
      <c r="C67" t="s">
        <v>270</v>
      </c>
      <c r="D67" t="s">
        <v>238</v>
      </c>
      <c r="E67" t="s">
        <v>239</v>
      </c>
      <c r="F67" s="327">
        <v>0</v>
      </c>
      <c r="G67" s="328" t="s">
        <v>240</v>
      </c>
    </row>
    <row r="68" spans="1:7" x14ac:dyDescent="0.25">
      <c r="A68" t="s">
        <v>89</v>
      </c>
      <c r="B68" t="s">
        <v>271</v>
      </c>
      <c r="C68" t="s">
        <v>272</v>
      </c>
      <c r="D68" t="s">
        <v>238</v>
      </c>
      <c r="E68" t="s">
        <v>239</v>
      </c>
      <c r="F68" s="327">
        <v>0</v>
      </c>
      <c r="G68" s="328" t="s">
        <v>240</v>
      </c>
    </row>
    <row r="69" spans="1:7" x14ac:dyDescent="0.25">
      <c r="A69" t="s">
        <v>89</v>
      </c>
      <c r="B69" t="s">
        <v>273</v>
      </c>
      <c r="C69" t="s">
        <v>274</v>
      </c>
      <c r="D69" t="s">
        <v>238</v>
      </c>
      <c r="E69" t="s">
        <v>239</v>
      </c>
      <c r="F69" s="327">
        <v>0</v>
      </c>
      <c r="G69" s="328" t="s">
        <v>240</v>
      </c>
    </row>
    <row r="70" spans="1:7" x14ac:dyDescent="0.25">
      <c r="A70" t="s">
        <v>89</v>
      </c>
      <c r="B70" t="s">
        <v>275</v>
      </c>
      <c r="C70" t="s">
        <v>276</v>
      </c>
      <c r="D70" t="s">
        <v>238</v>
      </c>
      <c r="E70" t="s">
        <v>239</v>
      </c>
      <c r="F70" s="327">
        <v>0</v>
      </c>
      <c r="G70" s="328" t="s">
        <v>240</v>
      </c>
    </row>
    <row r="71" spans="1:7" x14ac:dyDescent="0.25">
      <c r="A71" t="s">
        <v>89</v>
      </c>
      <c r="B71" t="s">
        <v>277</v>
      </c>
      <c r="C71" t="s">
        <v>278</v>
      </c>
      <c r="D71" t="s">
        <v>238</v>
      </c>
      <c r="E71" t="s">
        <v>239</v>
      </c>
      <c r="F71" s="327">
        <v>0</v>
      </c>
      <c r="G71" s="328" t="s">
        <v>240</v>
      </c>
    </row>
    <row r="72" spans="1:7" x14ac:dyDescent="0.25">
      <c r="A72" t="s">
        <v>89</v>
      </c>
      <c r="B72" t="s">
        <v>279</v>
      </c>
      <c r="C72" t="s">
        <v>280</v>
      </c>
      <c r="D72" t="s">
        <v>238</v>
      </c>
      <c r="E72" t="s">
        <v>239</v>
      </c>
      <c r="F72" s="327">
        <v>0</v>
      </c>
      <c r="G72" s="328" t="s">
        <v>240</v>
      </c>
    </row>
    <row r="73" spans="1:7" x14ac:dyDescent="0.25">
      <c r="A73" t="s">
        <v>89</v>
      </c>
      <c r="B73" t="s">
        <v>281</v>
      </c>
      <c r="C73" t="s">
        <v>282</v>
      </c>
      <c r="D73" t="s">
        <v>238</v>
      </c>
      <c r="E73" t="s">
        <v>239</v>
      </c>
      <c r="F73" s="327">
        <v>0</v>
      </c>
      <c r="G73" s="328" t="s">
        <v>240</v>
      </c>
    </row>
    <row r="74" spans="1:7" x14ac:dyDescent="0.25">
      <c r="A74" t="s">
        <v>89</v>
      </c>
      <c r="B74" t="s">
        <v>283</v>
      </c>
      <c r="C74" t="s">
        <v>284</v>
      </c>
      <c r="D74" t="s">
        <v>238</v>
      </c>
      <c r="E74" t="s">
        <v>239</v>
      </c>
      <c r="F74" s="327">
        <v>0</v>
      </c>
      <c r="G74" s="328" t="s">
        <v>240</v>
      </c>
    </row>
    <row r="75" spans="1:7" x14ac:dyDescent="0.25">
      <c r="A75" t="s">
        <v>91</v>
      </c>
      <c r="B75" t="s">
        <v>236</v>
      </c>
      <c r="C75" t="s">
        <v>237</v>
      </c>
      <c r="D75" t="s">
        <v>238</v>
      </c>
      <c r="E75" t="s">
        <v>239</v>
      </c>
      <c r="F75" s="327">
        <v>0</v>
      </c>
      <c r="G75" s="328" t="s">
        <v>240</v>
      </c>
    </row>
    <row r="76" spans="1:7" x14ac:dyDescent="0.25">
      <c r="A76" t="s">
        <v>91</v>
      </c>
      <c r="B76" t="s">
        <v>241</v>
      </c>
      <c r="C76" t="s">
        <v>242</v>
      </c>
      <c r="D76" t="s">
        <v>238</v>
      </c>
      <c r="E76" t="s">
        <v>239</v>
      </c>
      <c r="F76" s="327">
        <v>1.5779555891000101</v>
      </c>
      <c r="G76" s="328" t="s">
        <v>240</v>
      </c>
    </row>
    <row r="77" spans="1:7" x14ac:dyDescent="0.25">
      <c r="A77" t="s">
        <v>91</v>
      </c>
      <c r="B77" t="s">
        <v>243</v>
      </c>
      <c r="C77" t="s">
        <v>244</v>
      </c>
      <c r="D77" t="s">
        <v>238</v>
      </c>
      <c r="E77" t="s">
        <v>239</v>
      </c>
      <c r="F77" s="327">
        <v>-0.51527422509520304</v>
      </c>
      <c r="G77" s="328" t="s">
        <v>240</v>
      </c>
    </row>
    <row r="78" spans="1:7" x14ac:dyDescent="0.25">
      <c r="A78" t="s">
        <v>91</v>
      </c>
      <c r="B78" t="s">
        <v>245</v>
      </c>
      <c r="C78" t="s">
        <v>246</v>
      </c>
      <c r="D78" t="s">
        <v>238</v>
      </c>
      <c r="E78" t="s">
        <v>239</v>
      </c>
      <c r="F78" s="327">
        <v>0</v>
      </c>
      <c r="G78" s="328" t="s">
        <v>240</v>
      </c>
    </row>
    <row r="79" spans="1:7" x14ac:dyDescent="0.25">
      <c r="A79" t="s">
        <v>91</v>
      </c>
      <c r="B79" t="s">
        <v>247</v>
      </c>
      <c r="C79" t="s">
        <v>248</v>
      </c>
      <c r="D79" t="s">
        <v>238</v>
      </c>
      <c r="E79" t="s">
        <v>239</v>
      </c>
      <c r="F79" s="327">
        <v>1.2361630261684999</v>
      </c>
      <c r="G79" s="328" t="s">
        <v>240</v>
      </c>
    </row>
    <row r="80" spans="1:7" x14ac:dyDescent="0.25">
      <c r="A80" t="s">
        <v>91</v>
      </c>
      <c r="B80" t="s">
        <v>249</v>
      </c>
      <c r="C80" t="s">
        <v>250</v>
      </c>
      <c r="D80" t="s">
        <v>238</v>
      </c>
      <c r="E80" t="s">
        <v>239</v>
      </c>
      <c r="F80" s="327">
        <v>0.23726766248150399</v>
      </c>
      <c r="G80" s="328" t="s">
        <v>240</v>
      </c>
    </row>
    <row r="81" spans="1:7" x14ac:dyDescent="0.25">
      <c r="A81" t="s">
        <v>91</v>
      </c>
      <c r="B81" t="s">
        <v>251</v>
      </c>
      <c r="C81" t="s">
        <v>252</v>
      </c>
      <c r="D81" t="s">
        <v>238</v>
      </c>
      <c r="E81" t="s">
        <v>239</v>
      </c>
      <c r="F81" s="327">
        <v>0</v>
      </c>
      <c r="G81" s="328" t="s">
        <v>240</v>
      </c>
    </row>
    <row r="82" spans="1:7" x14ac:dyDescent="0.25">
      <c r="A82" t="s">
        <v>91</v>
      </c>
      <c r="B82" t="s">
        <v>253</v>
      </c>
      <c r="C82" t="s">
        <v>254</v>
      </c>
      <c r="D82" t="s">
        <v>238</v>
      </c>
      <c r="E82" t="s">
        <v>239</v>
      </c>
      <c r="F82" s="327">
        <v>-8.0301465226175803E-2</v>
      </c>
      <c r="G82" s="328" t="s">
        <v>240</v>
      </c>
    </row>
    <row r="83" spans="1:7" x14ac:dyDescent="0.25">
      <c r="A83" t="s">
        <v>91</v>
      </c>
      <c r="B83" t="s">
        <v>255</v>
      </c>
      <c r="C83" t="s">
        <v>256</v>
      </c>
      <c r="D83" t="s">
        <v>238</v>
      </c>
      <c r="E83" t="s">
        <v>239</v>
      </c>
      <c r="F83" s="327">
        <v>7.4353038293092401E-4</v>
      </c>
      <c r="G83" s="328" t="s">
        <v>240</v>
      </c>
    </row>
    <row r="84" spans="1:7" x14ac:dyDescent="0.25">
      <c r="A84" t="s">
        <v>91</v>
      </c>
      <c r="B84" t="s">
        <v>257</v>
      </c>
      <c r="C84" t="s">
        <v>258</v>
      </c>
      <c r="D84" t="s">
        <v>238</v>
      </c>
      <c r="E84" t="s">
        <v>239</v>
      </c>
      <c r="F84" s="327">
        <v>0</v>
      </c>
      <c r="G84" s="328" t="s">
        <v>240</v>
      </c>
    </row>
    <row r="85" spans="1:7" x14ac:dyDescent="0.25">
      <c r="A85" t="s">
        <v>91</v>
      </c>
      <c r="B85" t="s">
        <v>259</v>
      </c>
      <c r="C85" t="s">
        <v>260</v>
      </c>
      <c r="D85" t="s">
        <v>238</v>
      </c>
      <c r="E85" t="s">
        <v>239</v>
      </c>
      <c r="F85" s="328" t="s">
        <v>240</v>
      </c>
      <c r="G85" s="327">
        <v>0.25839839301926698</v>
      </c>
    </row>
    <row r="86" spans="1:7" x14ac:dyDescent="0.25">
      <c r="A86" t="s">
        <v>91</v>
      </c>
      <c r="B86" t="s">
        <v>261</v>
      </c>
      <c r="C86" t="s">
        <v>262</v>
      </c>
      <c r="D86" t="s">
        <v>238</v>
      </c>
      <c r="E86" t="s">
        <v>239</v>
      </c>
      <c r="F86" s="328" t="s">
        <v>240</v>
      </c>
      <c r="G86" s="327">
        <v>1.4663377158977799</v>
      </c>
    </row>
    <row r="87" spans="1:7" x14ac:dyDescent="0.25">
      <c r="A87" t="s">
        <v>91</v>
      </c>
      <c r="B87" t="s">
        <v>263</v>
      </c>
      <c r="C87" t="s">
        <v>264</v>
      </c>
      <c r="D87" t="s">
        <v>238</v>
      </c>
      <c r="E87" t="s">
        <v>239</v>
      </c>
      <c r="F87" s="328" t="s">
        <v>240</v>
      </c>
      <c r="G87" s="327">
        <v>1.55733877176224</v>
      </c>
    </row>
    <row r="88" spans="1:7" x14ac:dyDescent="0.25">
      <c r="A88" t="s">
        <v>91</v>
      </c>
      <c r="B88" t="s">
        <v>265</v>
      </c>
      <c r="C88" t="s">
        <v>266</v>
      </c>
      <c r="D88" t="s">
        <v>238</v>
      </c>
      <c r="E88" t="s">
        <v>239</v>
      </c>
      <c r="F88" s="328" t="s">
        <v>240</v>
      </c>
      <c r="G88" s="327">
        <v>0.115861465108196</v>
      </c>
    </row>
    <row r="89" spans="1:7" x14ac:dyDescent="0.25">
      <c r="A89" t="s">
        <v>91</v>
      </c>
      <c r="B89" t="s">
        <v>267</v>
      </c>
      <c r="C89" t="s">
        <v>268</v>
      </c>
      <c r="D89" t="s">
        <v>238</v>
      </c>
      <c r="E89" t="s">
        <v>239</v>
      </c>
      <c r="F89" s="328" t="s">
        <v>240</v>
      </c>
      <c r="G89" s="327">
        <v>0</v>
      </c>
    </row>
    <row r="90" spans="1:7" x14ac:dyDescent="0.25">
      <c r="A90" t="s">
        <v>91</v>
      </c>
      <c r="B90" t="s">
        <v>269</v>
      </c>
      <c r="C90" t="s">
        <v>270</v>
      </c>
      <c r="D90" t="s">
        <v>238</v>
      </c>
      <c r="E90" t="s">
        <v>239</v>
      </c>
      <c r="F90" s="327">
        <v>0</v>
      </c>
      <c r="G90" s="328" t="s">
        <v>240</v>
      </c>
    </row>
    <row r="91" spans="1:7" x14ac:dyDescent="0.25">
      <c r="A91" t="s">
        <v>91</v>
      </c>
      <c r="B91" t="s">
        <v>271</v>
      </c>
      <c r="C91" t="s">
        <v>272</v>
      </c>
      <c r="D91" t="s">
        <v>238</v>
      </c>
      <c r="E91" t="s">
        <v>239</v>
      </c>
      <c r="F91" s="327">
        <v>0</v>
      </c>
      <c r="G91" s="328" t="s">
        <v>240</v>
      </c>
    </row>
    <row r="92" spans="1:7" x14ac:dyDescent="0.25">
      <c r="A92" t="s">
        <v>91</v>
      </c>
      <c r="B92" t="s">
        <v>273</v>
      </c>
      <c r="C92" t="s">
        <v>274</v>
      </c>
      <c r="D92" t="s">
        <v>238</v>
      </c>
      <c r="E92" t="s">
        <v>239</v>
      </c>
      <c r="F92" s="327">
        <v>0</v>
      </c>
      <c r="G92" s="328" t="s">
        <v>240</v>
      </c>
    </row>
    <row r="93" spans="1:7" x14ac:dyDescent="0.25">
      <c r="A93" t="s">
        <v>91</v>
      </c>
      <c r="B93" t="s">
        <v>275</v>
      </c>
      <c r="C93" t="s">
        <v>276</v>
      </c>
      <c r="D93" t="s">
        <v>238</v>
      </c>
      <c r="E93" t="s">
        <v>239</v>
      </c>
      <c r="F93" s="327">
        <v>0</v>
      </c>
      <c r="G93" s="328" t="s">
        <v>240</v>
      </c>
    </row>
    <row r="94" spans="1:7" x14ac:dyDescent="0.25">
      <c r="A94" t="s">
        <v>91</v>
      </c>
      <c r="B94" t="s">
        <v>277</v>
      </c>
      <c r="C94" t="s">
        <v>278</v>
      </c>
      <c r="D94" t="s">
        <v>238</v>
      </c>
      <c r="E94" t="s">
        <v>239</v>
      </c>
      <c r="F94" s="327">
        <v>0</v>
      </c>
      <c r="G94" s="328" t="s">
        <v>240</v>
      </c>
    </row>
    <row r="95" spans="1:7" x14ac:dyDescent="0.25">
      <c r="A95" t="s">
        <v>91</v>
      </c>
      <c r="B95" t="s">
        <v>279</v>
      </c>
      <c r="C95" t="s">
        <v>280</v>
      </c>
      <c r="D95" t="s">
        <v>238</v>
      </c>
      <c r="E95" t="s">
        <v>239</v>
      </c>
      <c r="F95" s="327">
        <v>0</v>
      </c>
      <c r="G95" s="328" t="s">
        <v>240</v>
      </c>
    </row>
    <row r="96" spans="1:7" x14ac:dyDescent="0.25">
      <c r="A96" t="s">
        <v>91</v>
      </c>
      <c r="B96" t="s">
        <v>281</v>
      </c>
      <c r="C96" t="s">
        <v>282</v>
      </c>
      <c r="D96" t="s">
        <v>238</v>
      </c>
      <c r="E96" t="s">
        <v>239</v>
      </c>
      <c r="F96" s="327">
        <v>0</v>
      </c>
      <c r="G96" s="328" t="s">
        <v>240</v>
      </c>
    </row>
    <row r="97" spans="1:7" x14ac:dyDescent="0.25">
      <c r="A97" t="s">
        <v>91</v>
      </c>
      <c r="B97" t="s">
        <v>283</v>
      </c>
      <c r="C97" t="s">
        <v>284</v>
      </c>
      <c r="D97" t="s">
        <v>238</v>
      </c>
      <c r="E97" t="s">
        <v>239</v>
      </c>
      <c r="F97" s="327">
        <v>0</v>
      </c>
      <c r="G97" s="328" t="s">
        <v>240</v>
      </c>
    </row>
    <row r="98" spans="1:7" x14ac:dyDescent="0.25">
      <c r="A98" t="s">
        <v>93</v>
      </c>
      <c r="B98" t="s">
        <v>236</v>
      </c>
      <c r="C98" t="s">
        <v>237</v>
      </c>
      <c r="D98" t="s">
        <v>238</v>
      </c>
      <c r="E98" t="s">
        <v>239</v>
      </c>
      <c r="F98" s="327">
        <v>0</v>
      </c>
      <c r="G98" s="328" t="s">
        <v>240</v>
      </c>
    </row>
    <row r="99" spans="1:7" x14ac:dyDescent="0.25">
      <c r="A99" t="s">
        <v>93</v>
      </c>
      <c r="B99" t="s">
        <v>241</v>
      </c>
      <c r="C99" t="s">
        <v>242</v>
      </c>
      <c r="D99" t="s">
        <v>238</v>
      </c>
      <c r="E99" t="s">
        <v>239</v>
      </c>
      <c r="F99" s="327">
        <v>0</v>
      </c>
      <c r="G99" s="328" t="s">
        <v>240</v>
      </c>
    </row>
    <row r="100" spans="1:7" x14ac:dyDescent="0.25">
      <c r="A100" t="s">
        <v>93</v>
      </c>
      <c r="B100" t="s">
        <v>243</v>
      </c>
      <c r="C100" t="s">
        <v>244</v>
      </c>
      <c r="D100" t="s">
        <v>238</v>
      </c>
      <c r="E100" t="s">
        <v>239</v>
      </c>
      <c r="F100" s="327">
        <v>0</v>
      </c>
      <c r="G100" s="328" t="s">
        <v>240</v>
      </c>
    </row>
    <row r="101" spans="1:7" x14ac:dyDescent="0.25">
      <c r="A101" t="s">
        <v>93</v>
      </c>
      <c r="B101" t="s">
        <v>245</v>
      </c>
      <c r="C101" t="s">
        <v>246</v>
      </c>
      <c r="D101" t="s">
        <v>238</v>
      </c>
      <c r="E101" t="s">
        <v>239</v>
      </c>
      <c r="F101" s="327">
        <v>0</v>
      </c>
      <c r="G101" s="328" t="s">
        <v>240</v>
      </c>
    </row>
    <row r="102" spans="1:7" x14ac:dyDescent="0.25">
      <c r="A102" t="s">
        <v>93</v>
      </c>
      <c r="B102" t="s">
        <v>247</v>
      </c>
      <c r="C102" t="s">
        <v>248</v>
      </c>
      <c r="D102" t="s">
        <v>238</v>
      </c>
      <c r="E102" t="s">
        <v>239</v>
      </c>
      <c r="F102" s="327">
        <v>21.892693535909899</v>
      </c>
      <c r="G102" s="328" t="s">
        <v>240</v>
      </c>
    </row>
    <row r="103" spans="1:7" x14ac:dyDescent="0.25">
      <c r="A103" t="s">
        <v>93</v>
      </c>
      <c r="B103" t="s">
        <v>249</v>
      </c>
      <c r="C103" t="s">
        <v>250</v>
      </c>
      <c r="D103" t="s">
        <v>238</v>
      </c>
      <c r="E103" t="s">
        <v>239</v>
      </c>
      <c r="F103" s="327">
        <v>-7.3308359499534097</v>
      </c>
      <c r="G103" s="328" t="s">
        <v>240</v>
      </c>
    </row>
    <row r="104" spans="1:7" x14ac:dyDescent="0.25">
      <c r="A104" t="s">
        <v>93</v>
      </c>
      <c r="B104" t="s">
        <v>251</v>
      </c>
      <c r="C104" t="s">
        <v>252</v>
      </c>
      <c r="D104" t="s">
        <v>238</v>
      </c>
      <c r="E104" t="s">
        <v>239</v>
      </c>
      <c r="F104" s="327">
        <v>0</v>
      </c>
      <c r="G104" s="328" t="s">
        <v>240</v>
      </c>
    </row>
    <row r="105" spans="1:7" x14ac:dyDescent="0.25">
      <c r="A105" t="s">
        <v>93</v>
      </c>
      <c r="B105" t="s">
        <v>253</v>
      </c>
      <c r="C105" t="s">
        <v>254</v>
      </c>
      <c r="D105" t="s">
        <v>238</v>
      </c>
      <c r="E105" t="s">
        <v>239</v>
      </c>
      <c r="F105" s="327">
        <v>-0.65427643188488704</v>
      </c>
      <c r="G105" s="328" t="s">
        <v>240</v>
      </c>
    </row>
    <row r="106" spans="1:7" x14ac:dyDescent="0.25">
      <c r="A106" t="s">
        <v>93</v>
      </c>
      <c r="B106" t="s">
        <v>255</v>
      </c>
      <c r="C106" t="s">
        <v>256</v>
      </c>
      <c r="D106" t="s">
        <v>238</v>
      </c>
      <c r="E106" t="s">
        <v>239</v>
      </c>
      <c r="F106" s="327">
        <v>0.24516941377594501</v>
      </c>
      <c r="G106" s="328" t="s">
        <v>240</v>
      </c>
    </row>
    <row r="107" spans="1:7" x14ac:dyDescent="0.25">
      <c r="A107" t="s">
        <v>93</v>
      </c>
      <c r="B107" t="s">
        <v>257</v>
      </c>
      <c r="C107" t="s">
        <v>258</v>
      </c>
      <c r="D107" t="s">
        <v>238</v>
      </c>
      <c r="E107" t="s">
        <v>239</v>
      </c>
      <c r="F107" s="327">
        <v>0</v>
      </c>
      <c r="G107" s="328" t="s">
        <v>240</v>
      </c>
    </row>
    <row r="108" spans="1:7" x14ac:dyDescent="0.25">
      <c r="A108" t="s">
        <v>93</v>
      </c>
      <c r="B108" t="s">
        <v>259</v>
      </c>
      <c r="C108" t="s">
        <v>260</v>
      </c>
      <c r="D108" t="s">
        <v>238</v>
      </c>
      <c r="E108" t="s">
        <v>239</v>
      </c>
      <c r="F108" s="328" t="s">
        <v>240</v>
      </c>
      <c r="G108" s="327">
        <v>-0.96303006238396105</v>
      </c>
    </row>
    <row r="109" spans="1:7" x14ac:dyDescent="0.25">
      <c r="A109" t="s">
        <v>93</v>
      </c>
      <c r="B109" t="s">
        <v>261</v>
      </c>
      <c r="C109" t="s">
        <v>262</v>
      </c>
      <c r="D109" t="s">
        <v>238</v>
      </c>
      <c r="E109" t="s">
        <v>239</v>
      </c>
      <c r="F109" s="328" t="s">
        <v>240</v>
      </c>
      <c r="G109" s="327">
        <v>-10.4954247856307</v>
      </c>
    </row>
    <row r="110" spans="1:7" x14ac:dyDescent="0.25">
      <c r="A110" t="s">
        <v>93</v>
      </c>
      <c r="B110" t="s">
        <v>263</v>
      </c>
      <c r="C110" t="s">
        <v>264</v>
      </c>
      <c r="D110" t="s">
        <v>238</v>
      </c>
      <c r="E110" t="s">
        <v>239</v>
      </c>
      <c r="F110" s="328" t="s">
        <v>240</v>
      </c>
      <c r="G110" s="327">
        <v>-10.09703751686</v>
      </c>
    </row>
    <row r="111" spans="1:7" x14ac:dyDescent="0.25">
      <c r="A111" t="s">
        <v>93</v>
      </c>
      <c r="B111" t="s">
        <v>265</v>
      </c>
      <c r="C111" t="s">
        <v>266</v>
      </c>
      <c r="D111" t="s">
        <v>238</v>
      </c>
      <c r="E111" t="s">
        <v>239</v>
      </c>
      <c r="F111" s="328" t="s">
        <v>240</v>
      </c>
      <c r="G111" s="327">
        <v>-1.2764989197029899</v>
      </c>
    </row>
    <row r="112" spans="1:7" x14ac:dyDescent="0.25">
      <c r="A112" t="s">
        <v>93</v>
      </c>
      <c r="B112" t="s">
        <v>267</v>
      </c>
      <c r="C112" t="s">
        <v>268</v>
      </c>
      <c r="D112" t="s">
        <v>238</v>
      </c>
      <c r="E112" t="s">
        <v>239</v>
      </c>
      <c r="F112" s="328" t="s">
        <v>240</v>
      </c>
      <c r="G112" s="327">
        <v>0</v>
      </c>
    </row>
    <row r="113" spans="1:8" x14ac:dyDescent="0.25">
      <c r="A113" t="s">
        <v>93</v>
      </c>
      <c r="B113" t="s">
        <v>269</v>
      </c>
      <c r="C113" t="s">
        <v>270</v>
      </c>
      <c r="D113" t="s">
        <v>238</v>
      </c>
      <c r="E113" t="s">
        <v>239</v>
      </c>
      <c r="F113" s="327">
        <v>0</v>
      </c>
      <c r="G113" s="328" t="s">
        <v>240</v>
      </c>
    </row>
    <row r="114" spans="1:8" x14ac:dyDescent="0.25">
      <c r="A114" t="s">
        <v>93</v>
      </c>
      <c r="B114" t="s">
        <v>271</v>
      </c>
      <c r="C114" t="s">
        <v>272</v>
      </c>
      <c r="D114" t="s">
        <v>238</v>
      </c>
      <c r="E114" t="s">
        <v>239</v>
      </c>
      <c r="F114" s="327">
        <v>0</v>
      </c>
      <c r="G114" s="328" t="s">
        <v>240</v>
      </c>
    </row>
    <row r="115" spans="1:8" x14ac:dyDescent="0.25">
      <c r="A115" t="s">
        <v>93</v>
      </c>
      <c r="B115" t="s">
        <v>273</v>
      </c>
      <c r="C115" t="s">
        <v>274</v>
      </c>
      <c r="D115" t="s">
        <v>238</v>
      </c>
      <c r="E115" t="s">
        <v>239</v>
      </c>
      <c r="F115" s="327">
        <v>0</v>
      </c>
      <c r="G115" s="328" t="s">
        <v>240</v>
      </c>
    </row>
    <row r="116" spans="1:8" x14ac:dyDescent="0.25">
      <c r="A116" t="s">
        <v>93</v>
      </c>
      <c r="B116" t="s">
        <v>275</v>
      </c>
      <c r="C116" t="s">
        <v>276</v>
      </c>
      <c r="D116" t="s">
        <v>238</v>
      </c>
      <c r="E116" t="s">
        <v>239</v>
      </c>
      <c r="F116" s="327">
        <v>0</v>
      </c>
      <c r="G116" s="328" t="s">
        <v>240</v>
      </c>
    </row>
    <row r="117" spans="1:8" x14ac:dyDescent="0.25">
      <c r="A117" t="s">
        <v>93</v>
      </c>
      <c r="B117" t="s">
        <v>277</v>
      </c>
      <c r="C117" t="s">
        <v>278</v>
      </c>
      <c r="D117" t="s">
        <v>238</v>
      </c>
      <c r="E117" t="s">
        <v>239</v>
      </c>
      <c r="F117" s="327">
        <v>0</v>
      </c>
      <c r="G117" s="328" t="s">
        <v>240</v>
      </c>
    </row>
    <row r="118" spans="1:8" x14ac:dyDescent="0.25">
      <c r="A118" t="s">
        <v>93</v>
      </c>
      <c r="B118" t="s">
        <v>279</v>
      </c>
      <c r="C118" t="s">
        <v>280</v>
      </c>
      <c r="D118" t="s">
        <v>238</v>
      </c>
      <c r="E118" t="s">
        <v>239</v>
      </c>
      <c r="F118" s="327">
        <v>0</v>
      </c>
      <c r="G118" s="328" t="s">
        <v>240</v>
      </c>
    </row>
    <row r="119" spans="1:8" x14ac:dyDescent="0.25">
      <c r="A119" t="s">
        <v>93</v>
      </c>
      <c r="B119" t="s">
        <v>281</v>
      </c>
      <c r="C119" t="s">
        <v>282</v>
      </c>
      <c r="D119" t="s">
        <v>238</v>
      </c>
      <c r="E119" t="s">
        <v>239</v>
      </c>
      <c r="F119" s="327">
        <v>0</v>
      </c>
      <c r="G119" s="328" t="s">
        <v>240</v>
      </c>
    </row>
    <row r="120" spans="1:8" x14ac:dyDescent="0.25">
      <c r="A120" t="s">
        <v>93</v>
      </c>
      <c r="B120" t="s">
        <v>283</v>
      </c>
      <c r="C120" t="s">
        <v>284</v>
      </c>
      <c r="D120" t="s">
        <v>238</v>
      </c>
      <c r="E120" t="s">
        <v>239</v>
      </c>
      <c r="F120" s="327">
        <v>0</v>
      </c>
      <c r="G120" s="328" t="s">
        <v>240</v>
      </c>
    </row>
    <row r="121" spans="1:8" ht="14.5" x14ac:dyDescent="0.35">
      <c r="A121" t="s">
        <v>97</v>
      </c>
      <c r="B121" t="s">
        <v>236</v>
      </c>
      <c r="C121" t="s">
        <v>237</v>
      </c>
      <c r="D121" t="s">
        <v>238</v>
      </c>
      <c r="E121" t="s">
        <v>239</v>
      </c>
      <c r="F121" s="330">
        <f xml:space="preserve"> F144 + F167</f>
        <v>0</v>
      </c>
      <c r="G121" s="330" t="s">
        <v>240</v>
      </c>
      <c r="H121" s="329" t="s">
        <v>285</v>
      </c>
    </row>
    <row r="122" spans="1:8" ht="14.5" x14ac:dyDescent="0.35">
      <c r="A122" t="s">
        <v>97</v>
      </c>
      <c r="B122" t="s">
        <v>241</v>
      </c>
      <c r="C122" t="s">
        <v>242</v>
      </c>
      <c r="D122" t="s">
        <v>238</v>
      </c>
      <c r="E122" t="s">
        <v>239</v>
      </c>
      <c r="F122" s="330">
        <f t="shared" ref="F122:G135" si="0" xml:space="preserve"> F145 + F168</f>
        <v>-0.47625568689200298</v>
      </c>
      <c r="G122" s="330" t="s">
        <v>240</v>
      </c>
      <c r="H122" s="329" t="s">
        <v>285</v>
      </c>
    </row>
    <row r="123" spans="1:8" ht="14.5" x14ac:dyDescent="0.35">
      <c r="A123" t="s">
        <v>97</v>
      </c>
      <c r="B123" t="s">
        <v>243</v>
      </c>
      <c r="C123" t="s">
        <v>244</v>
      </c>
      <c r="D123" t="s">
        <v>238</v>
      </c>
      <c r="E123" t="s">
        <v>239</v>
      </c>
      <c r="F123" s="330">
        <f t="shared" si="0"/>
        <v>0.12164603086880101</v>
      </c>
      <c r="G123" s="330" t="s">
        <v>240</v>
      </c>
      <c r="H123" s="329" t="s">
        <v>285</v>
      </c>
    </row>
    <row r="124" spans="1:8" ht="14.5" x14ac:dyDescent="0.35">
      <c r="A124" t="s">
        <v>97</v>
      </c>
      <c r="B124" t="s">
        <v>245</v>
      </c>
      <c r="C124" t="s">
        <v>246</v>
      </c>
      <c r="D124" t="s">
        <v>238</v>
      </c>
      <c r="E124" t="s">
        <v>239</v>
      </c>
      <c r="F124" s="330">
        <f t="shared" si="0"/>
        <v>0</v>
      </c>
      <c r="G124" s="330" t="s">
        <v>240</v>
      </c>
      <c r="H124" s="329" t="s">
        <v>285</v>
      </c>
    </row>
    <row r="125" spans="1:8" ht="14.5" x14ac:dyDescent="0.35">
      <c r="A125" t="s">
        <v>97</v>
      </c>
      <c r="B125" t="s">
        <v>247</v>
      </c>
      <c r="C125" t="s">
        <v>248</v>
      </c>
      <c r="D125" t="s">
        <v>238</v>
      </c>
      <c r="E125" t="s">
        <v>239</v>
      </c>
      <c r="F125" s="330">
        <f t="shared" si="0"/>
        <v>9.0950930728791199</v>
      </c>
      <c r="G125" s="330" t="s">
        <v>240</v>
      </c>
      <c r="H125" s="329" t="s">
        <v>285</v>
      </c>
    </row>
    <row r="126" spans="1:8" ht="14.5" x14ac:dyDescent="0.35">
      <c r="A126" t="s">
        <v>97</v>
      </c>
      <c r="B126" t="s">
        <v>249</v>
      </c>
      <c r="C126" t="s">
        <v>250</v>
      </c>
      <c r="D126" t="s">
        <v>238</v>
      </c>
      <c r="E126" t="s">
        <v>239</v>
      </c>
      <c r="F126" s="330">
        <f t="shared" si="0"/>
        <v>3.7660701275871999</v>
      </c>
      <c r="G126" s="330" t="s">
        <v>240</v>
      </c>
      <c r="H126" s="329" t="s">
        <v>285</v>
      </c>
    </row>
    <row r="127" spans="1:8" ht="14.5" x14ac:dyDescent="0.35">
      <c r="A127" t="s">
        <v>97</v>
      </c>
      <c r="B127" t="s">
        <v>251</v>
      </c>
      <c r="C127" t="s">
        <v>252</v>
      </c>
      <c r="D127" t="s">
        <v>238</v>
      </c>
      <c r="E127" t="s">
        <v>239</v>
      </c>
      <c r="F127" s="330">
        <f t="shared" si="0"/>
        <v>0</v>
      </c>
      <c r="G127" s="330" t="s">
        <v>240</v>
      </c>
      <c r="H127" s="329" t="s">
        <v>285</v>
      </c>
    </row>
    <row r="128" spans="1:8" ht="14.5" x14ac:dyDescent="0.35">
      <c r="A128" t="s">
        <v>97</v>
      </c>
      <c r="B128" t="s">
        <v>253</v>
      </c>
      <c r="C128" t="s">
        <v>254</v>
      </c>
      <c r="D128" t="s">
        <v>238</v>
      </c>
      <c r="E128" t="s">
        <v>239</v>
      </c>
      <c r="F128" s="330">
        <f t="shared" si="0"/>
        <v>1.6920824416286577</v>
      </c>
      <c r="G128" s="330" t="s">
        <v>240</v>
      </c>
      <c r="H128" s="329" t="s">
        <v>285</v>
      </c>
    </row>
    <row r="129" spans="1:8" ht="14.5" x14ac:dyDescent="0.35">
      <c r="A129" t="s">
        <v>97</v>
      </c>
      <c r="B129" t="s">
        <v>255</v>
      </c>
      <c r="C129" t="s">
        <v>256</v>
      </c>
      <c r="D129" t="s">
        <v>238</v>
      </c>
      <c r="E129" t="s">
        <v>239</v>
      </c>
      <c r="F129" s="330">
        <f t="shared" si="0"/>
        <v>0.43253918201125202</v>
      </c>
      <c r="G129" s="330" t="s">
        <v>240</v>
      </c>
      <c r="H129" s="329" t="s">
        <v>285</v>
      </c>
    </row>
    <row r="130" spans="1:8" ht="14.5" x14ac:dyDescent="0.35">
      <c r="A130" t="s">
        <v>97</v>
      </c>
      <c r="B130" t="s">
        <v>257</v>
      </c>
      <c r="C130" t="s">
        <v>258</v>
      </c>
      <c r="D130" t="s">
        <v>238</v>
      </c>
      <c r="E130" t="s">
        <v>239</v>
      </c>
      <c r="F130" s="330">
        <f t="shared" si="0"/>
        <v>0</v>
      </c>
      <c r="G130" s="330" t="s">
        <v>240</v>
      </c>
      <c r="H130" s="329" t="s">
        <v>285</v>
      </c>
    </row>
    <row r="131" spans="1:8" ht="14.5" x14ac:dyDescent="0.35">
      <c r="A131" t="s">
        <v>97</v>
      </c>
      <c r="B131" t="s">
        <v>259</v>
      </c>
      <c r="C131" t="s">
        <v>260</v>
      </c>
      <c r="D131" t="s">
        <v>238</v>
      </c>
      <c r="E131" t="s">
        <v>239</v>
      </c>
      <c r="F131" s="330" t="s">
        <v>240</v>
      </c>
      <c r="G131" s="330">
        <f xml:space="preserve"> G154 + G177</f>
        <v>1.0286892182568019</v>
      </c>
      <c r="H131" s="329" t="s">
        <v>285</v>
      </c>
    </row>
    <row r="132" spans="1:8" ht="14.5" x14ac:dyDescent="0.35">
      <c r="A132" t="s">
        <v>97</v>
      </c>
      <c r="B132" t="s">
        <v>261</v>
      </c>
      <c r="C132" t="s">
        <v>262</v>
      </c>
      <c r="D132" t="s">
        <v>238</v>
      </c>
      <c r="E132" t="s">
        <v>239</v>
      </c>
      <c r="F132" s="330" t="s">
        <v>240</v>
      </c>
      <c r="G132" s="330">
        <f t="shared" si="0"/>
        <v>10.477492490501941</v>
      </c>
      <c r="H132" s="329" t="s">
        <v>285</v>
      </c>
    </row>
    <row r="133" spans="1:8" ht="14.5" x14ac:dyDescent="0.35">
      <c r="A133" t="s">
        <v>97</v>
      </c>
      <c r="B133" t="s">
        <v>263</v>
      </c>
      <c r="C133" t="s">
        <v>264</v>
      </c>
      <c r="D133" t="s">
        <v>238</v>
      </c>
      <c r="E133" t="s">
        <v>239</v>
      </c>
      <c r="F133" s="330" t="s">
        <v>240</v>
      </c>
      <c r="G133" s="330">
        <f t="shared" si="0"/>
        <v>12.59607121855</v>
      </c>
      <c r="H133" s="329" t="s">
        <v>285</v>
      </c>
    </row>
    <row r="134" spans="1:8" ht="14.5" x14ac:dyDescent="0.35">
      <c r="A134" t="s">
        <v>97</v>
      </c>
      <c r="B134" t="s">
        <v>265</v>
      </c>
      <c r="C134" t="s">
        <v>266</v>
      </c>
      <c r="D134" t="s">
        <v>238</v>
      </c>
      <c r="E134" t="s">
        <v>239</v>
      </c>
      <c r="F134" s="330" t="s">
        <v>240</v>
      </c>
      <c r="G134" s="330">
        <f t="shared" si="0"/>
        <v>0.61125596682779804</v>
      </c>
      <c r="H134" s="329" t="s">
        <v>285</v>
      </c>
    </row>
    <row r="135" spans="1:8" ht="14.5" x14ac:dyDescent="0.35">
      <c r="A135" t="s">
        <v>97</v>
      </c>
      <c r="B135" t="s">
        <v>267</v>
      </c>
      <c r="C135" t="s">
        <v>268</v>
      </c>
      <c r="D135" t="s">
        <v>238</v>
      </c>
      <c r="E135" t="s">
        <v>239</v>
      </c>
      <c r="F135" s="330" t="s">
        <v>240</v>
      </c>
      <c r="G135" s="330">
        <f t="shared" si="0"/>
        <v>0</v>
      </c>
      <c r="H135" s="329" t="s">
        <v>285</v>
      </c>
    </row>
    <row r="136" spans="1:8" ht="14.5" x14ac:dyDescent="0.35">
      <c r="A136" t="s">
        <v>97</v>
      </c>
      <c r="B136" t="s">
        <v>269</v>
      </c>
      <c r="C136" t="s">
        <v>270</v>
      </c>
      <c r="D136" t="s">
        <v>238</v>
      </c>
      <c r="E136" t="s">
        <v>239</v>
      </c>
      <c r="F136" s="330">
        <f t="shared" ref="F136:F138" si="1" xml:space="preserve"> F159 + F182</f>
        <v>0</v>
      </c>
      <c r="G136" s="330" t="s">
        <v>240</v>
      </c>
      <c r="H136" s="329" t="s">
        <v>285</v>
      </c>
    </row>
    <row r="137" spans="1:8" ht="14.5" x14ac:dyDescent="0.35">
      <c r="A137" t="s">
        <v>97</v>
      </c>
      <c r="B137" t="s">
        <v>271</v>
      </c>
      <c r="C137" t="s">
        <v>272</v>
      </c>
      <c r="D137" t="s">
        <v>238</v>
      </c>
      <c r="E137" t="s">
        <v>239</v>
      </c>
      <c r="F137" s="330">
        <f t="shared" si="1"/>
        <v>0</v>
      </c>
      <c r="G137" s="330" t="s">
        <v>240</v>
      </c>
      <c r="H137" s="329" t="s">
        <v>285</v>
      </c>
    </row>
    <row r="138" spans="1:8" ht="14.5" x14ac:dyDescent="0.35">
      <c r="A138" t="s">
        <v>97</v>
      </c>
      <c r="B138" t="s">
        <v>273</v>
      </c>
      <c r="C138" t="s">
        <v>274</v>
      </c>
      <c r="D138" t="s">
        <v>238</v>
      </c>
      <c r="E138" t="s">
        <v>239</v>
      </c>
      <c r="F138" s="330">
        <f t="shared" si="1"/>
        <v>0</v>
      </c>
      <c r="G138" s="330" t="s">
        <v>240</v>
      </c>
      <c r="H138" s="329" t="s">
        <v>285</v>
      </c>
    </row>
    <row r="139" spans="1:8" ht="14.5" x14ac:dyDescent="0.35">
      <c r="A139" t="s">
        <v>97</v>
      </c>
      <c r="B139" t="s">
        <v>275</v>
      </c>
      <c r="C139" t="s">
        <v>276</v>
      </c>
      <c r="D139" t="s">
        <v>238</v>
      </c>
      <c r="E139" t="s">
        <v>239</v>
      </c>
      <c r="F139" s="330">
        <v>0</v>
      </c>
      <c r="G139" s="330" t="s">
        <v>240</v>
      </c>
      <c r="H139" s="329" t="s">
        <v>285</v>
      </c>
    </row>
    <row r="140" spans="1:8" ht="14.5" x14ac:dyDescent="0.35">
      <c r="A140" t="s">
        <v>97</v>
      </c>
      <c r="B140" t="s">
        <v>277</v>
      </c>
      <c r="C140" t="s">
        <v>278</v>
      </c>
      <c r="D140" t="s">
        <v>238</v>
      </c>
      <c r="E140" t="s">
        <v>239</v>
      </c>
      <c r="F140" s="330">
        <v>10.537000000000001</v>
      </c>
      <c r="G140" s="330" t="s">
        <v>240</v>
      </c>
      <c r="H140" s="329" t="s">
        <v>285</v>
      </c>
    </row>
    <row r="141" spans="1:8" ht="14.5" x14ac:dyDescent="0.35">
      <c r="A141" t="s">
        <v>97</v>
      </c>
      <c r="B141" t="s">
        <v>279</v>
      </c>
      <c r="C141" t="s">
        <v>280</v>
      </c>
      <c r="D141" t="s">
        <v>238</v>
      </c>
      <c r="E141" t="s">
        <v>239</v>
      </c>
      <c r="F141" s="330">
        <v>11.236000000000001</v>
      </c>
      <c r="G141" s="330" t="s">
        <v>240</v>
      </c>
      <c r="H141" s="329" t="s">
        <v>285</v>
      </c>
    </row>
    <row r="142" spans="1:8" ht="14.5" x14ac:dyDescent="0.35">
      <c r="A142" t="s">
        <v>97</v>
      </c>
      <c r="B142" t="s">
        <v>281</v>
      </c>
      <c r="C142" t="s">
        <v>282</v>
      </c>
      <c r="D142" t="s">
        <v>238</v>
      </c>
      <c r="E142" t="s">
        <v>239</v>
      </c>
      <c r="F142" s="330">
        <v>0</v>
      </c>
      <c r="G142" s="330" t="s">
        <v>240</v>
      </c>
      <c r="H142" s="329" t="s">
        <v>285</v>
      </c>
    </row>
    <row r="143" spans="1:8" ht="14.5" x14ac:dyDescent="0.35">
      <c r="A143" t="s">
        <v>97</v>
      </c>
      <c r="B143" t="s">
        <v>283</v>
      </c>
      <c r="C143" t="s">
        <v>284</v>
      </c>
      <c r="D143" t="s">
        <v>238</v>
      </c>
      <c r="E143" t="s">
        <v>239</v>
      </c>
      <c r="F143" s="330">
        <v>0</v>
      </c>
      <c r="G143" s="330" t="s">
        <v>240</v>
      </c>
      <c r="H143" s="329" t="s">
        <v>285</v>
      </c>
    </row>
    <row r="144" spans="1:8" x14ac:dyDescent="0.25">
      <c r="A144" t="s">
        <v>286</v>
      </c>
      <c r="B144" t="s">
        <v>236</v>
      </c>
      <c r="C144" t="s">
        <v>237</v>
      </c>
      <c r="D144" t="s">
        <v>238</v>
      </c>
      <c r="E144" t="s">
        <v>239</v>
      </c>
      <c r="F144" s="327">
        <v>0</v>
      </c>
      <c r="G144" s="328" t="s">
        <v>240</v>
      </c>
    </row>
    <row r="145" spans="1:7" x14ac:dyDescent="0.25">
      <c r="A145" t="s">
        <v>286</v>
      </c>
      <c r="B145" t="s">
        <v>241</v>
      </c>
      <c r="C145" t="s">
        <v>242</v>
      </c>
      <c r="D145" t="s">
        <v>238</v>
      </c>
      <c r="E145" t="s">
        <v>239</v>
      </c>
      <c r="F145" s="327">
        <v>-0.47625568689200298</v>
      </c>
      <c r="G145" s="328" t="s">
        <v>240</v>
      </c>
    </row>
    <row r="146" spans="1:7" x14ac:dyDescent="0.25">
      <c r="A146" t="s">
        <v>286</v>
      </c>
      <c r="B146" t="s">
        <v>243</v>
      </c>
      <c r="C146" t="s">
        <v>244</v>
      </c>
      <c r="D146" t="s">
        <v>238</v>
      </c>
      <c r="E146" t="s">
        <v>239</v>
      </c>
      <c r="F146" s="327">
        <v>0.12164603086880101</v>
      </c>
      <c r="G146" s="328" t="s">
        <v>240</v>
      </c>
    </row>
    <row r="147" spans="1:7" x14ac:dyDescent="0.25">
      <c r="A147" t="s">
        <v>286</v>
      </c>
      <c r="B147" t="s">
        <v>245</v>
      </c>
      <c r="C147" t="s">
        <v>246</v>
      </c>
      <c r="D147" t="s">
        <v>238</v>
      </c>
      <c r="E147" t="s">
        <v>239</v>
      </c>
      <c r="F147" s="327">
        <v>0</v>
      </c>
      <c r="G147" s="328" t="s">
        <v>240</v>
      </c>
    </row>
    <row r="148" spans="1:7" x14ac:dyDescent="0.25">
      <c r="A148" t="s">
        <v>286</v>
      </c>
      <c r="B148" t="s">
        <v>247</v>
      </c>
      <c r="C148" t="s">
        <v>248</v>
      </c>
      <c r="D148" t="s">
        <v>238</v>
      </c>
      <c r="E148" t="s">
        <v>239</v>
      </c>
      <c r="F148" s="327">
        <v>8.0111205656111792</v>
      </c>
      <c r="G148" s="328" t="s">
        <v>240</v>
      </c>
    </row>
    <row r="149" spans="1:7" x14ac:dyDescent="0.25">
      <c r="A149" t="s">
        <v>286</v>
      </c>
      <c r="B149" t="s">
        <v>249</v>
      </c>
      <c r="C149" t="s">
        <v>250</v>
      </c>
      <c r="D149" t="s">
        <v>238</v>
      </c>
      <c r="E149" t="s">
        <v>239</v>
      </c>
      <c r="F149" s="327">
        <v>3.7660701275871999</v>
      </c>
      <c r="G149" s="328" t="s">
        <v>240</v>
      </c>
    </row>
    <row r="150" spans="1:7" x14ac:dyDescent="0.25">
      <c r="A150" t="s">
        <v>286</v>
      </c>
      <c r="B150" t="s">
        <v>251</v>
      </c>
      <c r="C150" t="s">
        <v>252</v>
      </c>
      <c r="D150" t="s">
        <v>238</v>
      </c>
      <c r="E150" t="s">
        <v>239</v>
      </c>
      <c r="F150" s="327">
        <v>0</v>
      </c>
      <c r="G150" s="328" t="s">
        <v>240</v>
      </c>
    </row>
    <row r="151" spans="1:7" x14ac:dyDescent="0.25">
      <c r="A151" t="s">
        <v>286</v>
      </c>
      <c r="B151" t="s">
        <v>253</v>
      </c>
      <c r="C151" t="s">
        <v>254</v>
      </c>
      <c r="D151" t="s">
        <v>238</v>
      </c>
      <c r="E151" t="s">
        <v>239</v>
      </c>
      <c r="F151" s="327">
        <v>1.6570764151333499</v>
      </c>
      <c r="G151" s="328" t="s">
        <v>240</v>
      </c>
    </row>
    <row r="152" spans="1:7" x14ac:dyDescent="0.25">
      <c r="A152" t="s">
        <v>286</v>
      </c>
      <c r="B152" t="s">
        <v>255</v>
      </c>
      <c r="C152" t="s">
        <v>256</v>
      </c>
      <c r="D152" t="s">
        <v>238</v>
      </c>
      <c r="E152" t="s">
        <v>239</v>
      </c>
      <c r="F152" s="327">
        <v>0.43253918201125202</v>
      </c>
      <c r="G152" s="328" t="s">
        <v>240</v>
      </c>
    </row>
    <row r="153" spans="1:7" x14ac:dyDescent="0.25">
      <c r="A153" t="s">
        <v>286</v>
      </c>
      <c r="B153" t="s">
        <v>257</v>
      </c>
      <c r="C153" t="s">
        <v>258</v>
      </c>
      <c r="D153" t="s">
        <v>238</v>
      </c>
      <c r="E153" t="s">
        <v>239</v>
      </c>
      <c r="F153" s="327">
        <v>0</v>
      </c>
      <c r="G153" s="328" t="s">
        <v>240</v>
      </c>
    </row>
    <row r="154" spans="1:7" x14ac:dyDescent="0.25">
      <c r="A154" t="s">
        <v>286</v>
      </c>
      <c r="B154" t="s">
        <v>259</v>
      </c>
      <c r="C154" t="s">
        <v>260</v>
      </c>
      <c r="D154" t="s">
        <v>238</v>
      </c>
      <c r="E154" t="s">
        <v>239</v>
      </c>
      <c r="F154" s="328" t="s">
        <v>240</v>
      </c>
      <c r="G154" s="327">
        <v>0.92305197429984798</v>
      </c>
    </row>
    <row r="155" spans="1:7" x14ac:dyDescent="0.25">
      <c r="A155" t="s">
        <v>286</v>
      </c>
      <c r="B155" t="s">
        <v>261</v>
      </c>
      <c r="C155" t="s">
        <v>262</v>
      </c>
      <c r="D155" t="s">
        <v>238</v>
      </c>
      <c r="E155" t="s">
        <v>239</v>
      </c>
      <c r="F155" s="328" t="s">
        <v>240</v>
      </c>
      <c r="G155" s="327">
        <v>9.3994612454280606</v>
      </c>
    </row>
    <row r="156" spans="1:7" x14ac:dyDescent="0.25">
      <c r="A156" t="s">
        <v>286</v>
      </c>
      <c r="B156" t="s">
        <v>263</v>
      </c>
      <c r="C156" t="s">
        <v>264</v>
      </c>
      <c r="D156" t="s">
        <v>238</v>
      </c>
      <c r="E156" t="s">
        <v>239</v>
      </c>
      <c r="F156" s="328" t="s">
        <v>240</v>
      </c>
      <c r="G156" s="327">
        <v>12.59607121855</v>
      </c>
    </row>
    <row r="157" spans="1:7" x14ac:dyDescent="0.25">
      <c r="A157" t="s">
        <v>286</v>
      </c>
      <c r="B157" t="s">
        <v>265</v>
      </c>
      <c r="C157" t="s">
        <v>266</v>
      </c>
      <c r="D157" t="s">
        <v>238</v>
      </c>
      <c r="E157" t="s">
        <v>239</v>
      </c>
      <c r="F157" s="328" t="s">
        <v>240</v>
      </c>
      <c r="G157" s="327">
        <v>0.61125596682779804</v>
      </c>
    </row>
    <row r="158" spans="1:7" x14ac:dyDescent="0.25">
      <c r="A158" t="s">
        <v>286</v>
      </c>
      <c r="B158" t="s">
        <v>267</v>
      </c>
      <c r="C158" t="s">
        <v>268</v>
      </c>
      <c r="D158" t="s">
        <v>238</v>
      </c>
      <c r="E158" t="s">
        <v>239</v>
      </c>
      <c r="F158" s="328" t="s">
        <v>240</v>
      </c>
      <c r="G158" s="327">
        <v>0</v>
      </c>
    </row>
    <row r="159" spans="1:7" x14ac:dyDescent="0.25">
      <c r="A159" t="s">
        <v>286</v>
      </c>
      <c r="B159" t="s">
        <v>269</v>
      </c>
      <c r="C159" t="s">
        <v>270</v>
      </c>
      <c r="D159" t="s">
        <v>238</v>
      </c>
      <c r="E159" t="s">
        <v>239</v>
      </c>
      <c r="F159" s="327">
        <v>0</v>
      </c>
      <c r="G159" s="328" t="s">
        <v>240</v>
      </c>
    </row>
    <row r="160" spans="1:7" x14ac:dyDescent="0.25">
      <c r="A160" t="s">
        <v>286</v>
      </c>
      <c r="B160" t="s">
        <v>271</v>
      </c>
      <c r="C160" t="s">
        <v>272</v>
      </c>
      <c r="D160" t="s">
        <v>238</v>
      </c>
      <c r="E160" t="s">
        <v>239</v>
      </c>
      <c r="F160" s="327">
        <v>0</v>
      </c>
      <c r="G160" s="328" t="s">
        <v>240</v>
      </c>
    </row>
    <row r="161" spans="1:7" x14ac:dyDescent="0.25">
      <c r="A161" t="s">
        <v>286</v>
      </c>
      <c r="B161" t="s">
        <v>273</v>
      </c>
      <c r="C161" t="s">
        <v>274</v>
      </c>
      <c r="D161" t="s">
        <v>238</v>
      </c>
      <c r="E161" t="s">
        <v>239</v>
      </c>
      <c r="F161" s="327">
        <v>0</v>
      </c>
      <c r="G161" s="328" t="s">
        <v>240</v>
      </c>
    </row>
    <row r="162" spans="1:7" x14ac:dyDescent="0.25">
      <c r="A162" t="s">
        <v>286</v>
      </c>
      <c r="B162" t="s">
        <v>275</v>
      </c>
      <c r="C162" t="s">
        <v>276</v>
      </c>
      <c r="D162" t="s">
        <v>238</v>
      </c>
      <c r="E162" t="s">
        <v>239</v>
      </c>
      <c r="F162" s="327">
        <v>0</v>
      </c>
      <c r="G162" s="328" t="s">
        <v>240</v>
      </c>
    </row>
    <row r="163" spans="1:7" x14ac:dyDescent="0.25">
      <c r="A163" t="s">
        <v>286</v>
      </c>
      <c r="B163" t="s">
        <v>277</v>
      </c>
      <c r="C163" t="s">
        <v>278</v>
      </c>
      <c r="D163" t="s">
        <v>238</v>
      </c>
      <c r="E163" t="s">
        <v>239</v>
      </c>
      <c r="F163" s="327">
        <v>0</v>
      </c>
      <c r="G163" s="328" t="s">
        <v>240</v>
      </c>
    </row>
    <row r="164" spans="1:7" x14ac:dyDescent="0.25">
      <c r="A164" t="s">
        <v>286</v>
      </c>
      <c r="B164" t="s">
        <v>279</v>
      </c>
      <c r="C164" t="s">
        <v>280</v>
      </c>
      <c r="D164" t="s">
        <v>238</v>
      </c>
      <c r="E164" t="s">
        <v>239</v>
      </c>
      <c r="F164" s="327">
        <v>0</v>
      </c>
      <c r="G164" s="328" t="s">
        <v>240</v>
      </c>
    </row>
    <row r="165" spans="1:7" x14ac:dyDescent="0.25">
      <c r="A165" t="s">
        <v>286</v>
      </c>
      <c r="B165" t="s">
        <v>281</v>
      </c>
      <c r="C165" t="s">
        <v>282</v>
      </c>
      <c r="D165" t="s">
        <v>238</v>
      </c>
      <c r="E165" t="s">
        <v>239</v>
      </c>
      <c r="F165" s="327">
        <v>0</v>
      </c>
      <c r="G165" s="328" t="s">
        <v>240</v>
      </c>
    </row>
    <row r="166" spans="1:7" x14ac:dyDescent="0.25">
      <c r="A166" t="s">
        <v>286</v>
      </c>
      <c r="B166" t="s">
        <v>283</v>
      </c>
      <c r="C166" t="s">
        <v>284</v>
      </c>
      <c r="D166" t="s">
        <v>238</v>
      </c>
      <c r="E166" t="s">
        <v>239</v>
      </c>
      <c r="F166" s="327">
        <v>0</v>
      </c>
      <c r="G166" s="328" t="s">
        <v>240</v>
      </c>
    </row>
    <row r="167" spans="1:7" x14ac:dyDescent="0.25">
      <c r="A167" t="s">
        <v>287</v>
      </c>
      <c r="B167" t="s">
        <v>236</v>
      </c>
      <c r="C167" t="s">
        <v>237</v>
      </c>
      <c r="D167" t="s">
        <v>238</v>
      </c>
      <c r="E167" t="s">
        <v>239</v>
      </c>
      <c r="F167" s="327">
        <v>0</v>
      </c>
      <c r="G167" s="328" t="s">
        <v>240</v>
      </c>
    </row>
    <row r="168" spans="1:7" x14ac:dyDescent="0.25">
      <c r="A168" t="s">
        <v>287</v>
      </c>
      <c r="B168" t="s">
        <v>241</v>
      </c>
      <c r="C168" t="s">
        <v>242</v>
      </c>
      <c r="D168" t="s">
        <v>238</v>
      </c>
      <c r="E168" t="s">
        <v>239</v>
      </c>
      <c r="F168" s="327">
        <v>0</v>
      </c>
      <c r="G168" s="328" t="s">
        <v>240</v>
      </c>
    </row>
    <row r="169" spans="1:7" x14ac:dyDescent="0.25">
      <c r="A169" t="s">
        <v>287</v>
      </c>
      <c r="B169" t="s">
        <v>243</v>
      </c>
      <c r="C169" t="s">
        <v>244</v>
      </c>
      <c r="D169" t="s">
        <v>238</v>
      </c>
      <c r="E169" t="s">
        <v>239</v>
      </c>
      <c r="F169" s="327">
        <v>0</v>
      </c>
      <c r="G169" s="328" t="s">
        <v>240</v>
      </c>
    </row>
    <row r="170" spans="1:7" x14ac:dyDescent="0.25">
      <c r="A170" t="s">
        <v>287</v>
      </c>
      <c r="B170" t="s">
        <v>245</v>
      </c>
      <c r="C170" t="s">
        <v>246</v>
      </c>
      <c r="D170" t="s">
        <v>238</v>
      </c>
      <c r="E170" t="s">
        <v>239</v>
      </c>
      <c r="F170" s="327">
        <v>0</v>
      </c>
      <c r="G170" s="328" t="s">
        <v>240</v>
      </c>
    </row>
    <row r="171" spans="1:7" x14ac:dyDescent="0.25">
      <c r="A171" t="s">
        <v>287</v>
      </c>
      <c r="B171" t="s">
        <v>247</v>
      </c>
      <c r="C171" t="s">
        <v>248</v>
      </c>
      <c r="D171" t="s">
        <v>238</v>
      </c>
      <c r="E171" t="s">
        <v>239</v>
      </c>
      <c r="F171" s="327">
        <v>1.08397250726794</v>
      </c>
      <c r="G171" s="328" t="s">
        <v>240</v>
      </c>
    </row>
    <row r="172" spans="1:7" x14ac:dyDescent="0.25">
      <c r="A172" t="s">
        <v>287</v>
      </c>
      <c r="B172" t="s">
        <v>249</v>
      </c>
      <c r="C172" t="s">
        <v>250</v>
      </c>
      <c r="D172" t="s">
        <v>238</v>
      </c>
      <c r="E172" t="s">
        <v>239</v>
      </c>
      <c r="F172" s="327">
        <v>0</v>
      </c>
      <c r="G172" s="328" t="s">
        <v>240</v>
      </c>
    </row>
    <row r="173" spans="1:7" x14ac:dyDescent="0.25">
      <c r="A173" t="s">
        <v>287</v>
      </c>
      <c r="B173" t="s">
        <v>251</v>
      </c>
      <c r="C173" t="s">
        <v>252</v>
      </c>
      <c r="D173" t="s">
        <v>238</v>
      </c>
      <c r="E173" t="s">
        <v>239</v>
      </c>
      <c r="F173" s="327">
        <v>0</v>
      </c>
      <c r="G173" s="328" t="s">
        <v>240</v>
      </c>
    </row>
    <row r="174" spans="1:7" x14ac:dyDescent="0.25">
      <c r="A174" t="s">
        <v>287</v>
      </c>
      <c r="B174" t="s">
        <v>253</v>
      </c>
      <c r="C174" t="s">
        <v>254</v>
      </c>
      <c r="D174" t="s">
        <v>238</v>
      </c>
      <c r="E174" t="s">
        <v>239</v>
      </c>
      <c r="F174" s="327">
        <v>3.5006026495307797E-2</v>
      </c>
      <c r="G174" s="328" t="s">
        <v>240</v>
      </c>
    </row>
    <row r="175" spans="1:7" x14ac:dyDescent="0.25">
      <c r="A175" t="s">
        <v>287</v>
      </c>
      <c r="B175" t="s">
        <v>255</v>
      </c>
      <c r="C175" t="s">
        <v>256</v>
      </c>
      <c r="D175" t="s">
        <v>238</v>
      </c>
      <c r="E175" t="s">
        <v>239</v>
      </c>
      <c r="F175" s="327">
        <v>0</v>
      </c>
      <c r="G175" s="328" t="s">
        <v>240</v>
      </c>
    </row>
    <row r="176" spans="1:7" x14ac:dyDescent="0.25">
      <c r="A176" t="s">
        <v>287</v>
      </c>
      <c r="B176" t="s">
        <v>257</v>
      </c>
      <c r="C176" t="s">
        <v>258</v>
      </c>
      <c r="D176" t="s">
        <v>238</v>
      </c>
      <c r="E176" t="s">
        <v>239</v>
      </c>
      <c r="F176" s="327">
        <v>0</v>
      </c>
      <c r="G176" s="328" t="s">
        <v>240</v>
      </c>
    </row>
    <row r="177" spans="1:7" x14ac:dyDescent="0.25">
      <c r="A177" t="s">
        <v>287</v>
      </c>
      <c r="B177" t="s">
        <v>259</v>
      </c>
      <c r="C177" t="s">
        <v>260</v>
      </c>
      <c r="D177" t="s">
        <v>238</v>
      </c>
      <c r="E177" t="s">
        <v>239</v>
      </c>
      <c r="F177" s="328" t="s">
        <v>240</v>
      </c>
      <c r="G177" s="327">
        <v>0.10563724395695399</v>
      </c>
    </row>
    <row r="178" spans="1:7" x14ac:dyDescent="0.25">
      <c r="A178" t="s">
        <v>287</v>
      </c>
      <c r="B178" t="s">
        <v>261</v>
      </c>
      <c r="C178" t="s">
        <v>262</v>
      </c>
      <c r="D178" t="s">
        <v>238</v>
      </c>
      <c r="E178" t="s">
        <v>239</v>
      </c>
      <c r="F178" s="328" t="s">
        <v>240</v>
      </c>
      <c r="G178" s="327">
        <v>1.07803124507388</v>
      </c>
    </row>
    <row r="179" spans="1:7" x14ac:dyDescent="0.25">
      <c r="A179" t="s">
        <v>287</v>
      </c>
      <c r="B179" t="s">
        <v>263</v>
      </c>
      <c r="C179" t="s">
        <v>264</v>
      </c>
      <c r="D179" t="s">
        <v>238</v>
      </c>
      <c r="E179" t="s">
        <v>239</v>
      </c>
      <c r="F179" s="328" t="s">
        <v>240</v>
      </c>
      <c r="G179" s="327">
        <v>0</v>
      </c>
    </row>
    <row r="180" spans="1:7" x14ac:dyDescent="0.25">
      <c r="A180" t="s">
        <v>287</v>
      </c>
      <c r="B180" t="s">
        <v>265</v>
      </c>
      <c r="C180" t="s">
        <v>266</v>
      </c>
      <c r="D180" t="s">
        <v>238</v>
      </c>
      <c r="E180" t="s">
        <v>239</v>
      </c>
      <c r="F180" s="328" t="s">
        <v>240</v>
      </c>
      <c r="G180" s="327">
        <v>0</v>
      </c>
    </row>
    <row r="181" spans="1:7" x14ac:dyDescent="0.25">
      <c r="A181" t="s">
        <v>287</v>
      </c>
      <c r="B181" t="s">
        <v>267</v>
      </c>
      <c r="C181" t="s">
        <v>268</v>
      </c>
      <c r="D181" t="s">
        <v>238</v>
      </c>
      <c r="E181" t="s">
        <v>239</v>
      </c>
      <c r="F181" s="328" t="s">
        <v>240</v>
      </c>
      <c r="G181" s="327">
        <v>0</v>
      </c>
    </row>
    <row r="182" spans="1:7" x14ac:dyDescent="0.25">
      <c r="A182" t="s">
        <v>287</v>
      </c>
      <c r="B182" t="s">
        <v>269</v>
      </c>
      <c r="C182" t="s">
        <v>270</v>
      </c>
      <c r="D182" t="s">
        <v>238</v>
      </c>
      <c r="E182" t="s">
        <v>239</v>
      </c>
      <c r="F182" s="327">
        <v>0</v>
      </c>
      <c r="G182" s="328" t="s">
        <v>240</v>
      </c>
    </row>
    <row r="183" spans="1:7" x14ac:dyDescent="0.25">
      <c r="A183" t="s">
        <v>287</v>
      </c>
      <c r="B183" t="s">
        <v>271</v>
      </c>
      <c r="C183" t="s">
        <v>272</v>
      </c>
      <c r="D183" t="s">
        <v>238</v>
      </c>
      <c r="E183" t="s">
        <v>239</v>
      </c>
      <c r="F183" s="327">
        <v>0</v>
      </c>
      <c r="G183" s="328" t="s">
        <v>240</v>
      </c>
    </row>
    <row r="184" spans="1:7" x14ac:dyDescent="0.25">
      <c r="A184" t="s">
        <v>287</v>
      </c>
      <c r="B184" t="s">
        <v>273</v>
      </c>
      <c r="C184" t="s">
        <v>274</v>
      </c>
      <c r="D184" t="s">
        <v>238</v>
      </c>
      <c r="E184" t="s">
        <v>239</v>
      </c>
      <c r="F184" s="327">
        <v>0</v>
      </c>
      <c r="G184" s="328" t="s">
        <v>240</v>
      </c>
    </row>
    <row r="185" spans="1:7" x14ac:dyDescent="0.25">
      <c r="A185" t="s">
        <v>287</v>
      </c>
      <c r="B185" t="s">
        <v>275</v>
      </c>
      <c r="C185" t="s">
        <v>276</v>
      </c>
      <c r="D185" t="s">
        <v>238</v>
      </c>
      <c r="E185" t="s">
        <v>239</v>
      </c>
      <c r="F185" s="327">
        <v>0</v>
      </c>
      <c r="G185" s="328" t="s">
        <v>240</v>
      </c>
    </row>
    <row r="186" spans="1:7" x14ac:dyDescent="0.25">
      <c r="A186" t="s">
        <v>287</v>
      </c>
      <c r="B186" t="s">
        <v>277</v>
      </c>
      <c r="C186" t="s">
        <v>278</v>
      </c>
      <c r="D186" t="s">
        <v>238</v>
      </c>
      <c r="E186" t="s">
        <v>239</v>
      </c>
      <c r="F186" s="327">
        <v>0</v>
      </c>
      <c r="G186" s="328" t="s">
        <v>240</v>
      </c>
    </row>
    <row r="187" spans="1:7" x14ac:dyDescent="0.25">
      <c r="A187" t="s">
        <v>287</v>
      </c>
      <c r="B187" t="s">
        <v>279</v>
      </c>
      <c r="C187" t="s">
        <v>280</v>
      </c>
      <c r="D187" t="s">
        <v>238</v>
      </c>
      <c r="E187" t="s">
        <v>239</v>
      </c>
      <c r="F187" s="327">
        <v>0</v>
      </c>
      <c r="G187" s="328" t="s">
        <v>240</v>
      </c>
    </row>
    <row r="188" spans="1:7" x14ac:dyDescent="0.25">
      <c r="A188" t="s">
        <v>287</v>
      </c>
      <c r="B188" t="s">
        <v>281</v>
      </c>
      <c r="C188" t="s">
        <v>282</v>
      </c>
      <c r="D188" t="s">
        <v>238</v>
      </c>
      <c r="E188" t="s">
        <v>239</v>
      </c>
      <c r="F188" s="327">
        <v>0</v>
      </c>
      <c r="G188" s="328" t="s">
        <v>240</v>
      </c>
    </row>
    <row r="189" spans="1:7" x14ac:dyDescent="0.25">
      <c r="A189" t="s">
        <v>287</v>
      </c>
      <c r="B189" t="s">
        <v>283</v>
      </c>
      <c r="C189" t="s">
        <v>284</v>
      </c>
      <c r="D189" t="s">
        <v>238</v>
      </c>
      <c r="E189" t="s">
        <v>239</v>
      </c>
      <c r="F189" s="327">
        <v>0</v>
      </c>
      <c r="G189" s="328" t="s">
        <v>240</v>
      </c>
    </row>
    <row r="190" spans="1:7" x14ac:dyDescent="0.25">
      <c r="A190" t="s">
        <v>95</v>
      </c>
      <c r="B190" t="s">
        <v>236</v>
      </c>
      <c r="C190" t="s">
        <v>237</v>
      </c>
      <c r="D190" t="s">
        <v>238</v>
      </c>
      <c r="E190" t="s">
        <v>239</v>
      </c>
      <c r="F190" s="327">
        <v>0</v>
      </c>
      <c r="G190" s="328" t="s">
        <v>240</v>
      </c>
    </row>
    <row r="191" spans="1:7" x14ac:dyDescent="0.25">
      <c r="A191" t="s">
        <v>95</v>
      </c>
      <c r="B191" t="s">
        <v>241</v>
      </c>
      <c r="C191" t="s">
        <v>242</v>
      </c>
      <c r="D191" t="s">
        <v>238</v>
      </c>
      <c r="E191" t="s">
        <v>239</v>
      </c>
      <c r="F191" s="327">
        <v>-0.21818937042412301</v>
      </c>
      <c r="G191" s="328" t="s">
        <v>240</v>
      </c>
    </row>
    <row r="192" spans="1:7" x14ac:dyDescent="0.25">
      <c r="A192" t="s">
        <v>95</v>
      </c>
      <c r="B192" t="s">
        <v>243</v>
      </c>
      <c r="C192" t="s">
        <v>244</v>
      </c>
      <c r="D192" t="s">
        <v>238</v>
      </c>
      <c r="E192" t="s">
        <v>239</v>
      </c>
      <c r="F192" s="327">
        <v>-3.5689969993451101</v>
      </c>
      <c r="G192" s="328" t="s">
        <v>240</v>
      </c>
    </row>
    <row r="193" spans="1:7" x14ac:dyDescent="0.25">
      <c r="A193" t="s">
        <v>95</v>
      </c>
      <c r="B193" t="s">
        <v>245</v>
      </c>
      <c r="C193" t="s">
        <v>246</v>
      </c>
      <c r="D193" t="s">
        <v>238</v>
      </c>
      <c r="E193" t="s">
        <v>239</v>
      </c>
      <c r="F193" s="327">
        <v>0</v>
      </c>
      <c r="G193" s="328" t="s">
        <v>240</v>
      </c>
    </row>
    <row r="194" spans="1:7" x14ac:dyDescent="0.25">
      <c r="A194" t="s">
        <v>95</v>
      </c>
      <c r="B194" t="s">
        <v>247</v>
      </c>
      <c r="C194" t="s">
        <v>248</v>
      </c>
      <c r="D194" t="s">
        <v>238</v>
      </c>
      <c r="E194" t="s">
        <v>239</v>
      </c>
      <c r="F194" s="327">
        <v>5.4465996379573598</v>
      </c>
      <c r="G194" s="328" t="s">
        <v>240</v>
      </c>
    </row>
    <row r="195" spans="1:7" x14ac:dyDescent="0.25">
      <c r="A195" t="s">
        <v>95</v>
      </c>
      <c r="B195" t="s">
        <v>249</v>
      </c>
      <c r="C195" t="s">
        <v>250</v>
      </c>
      <c r="D195" t="s">
        <v>238</v>
      </c>
      <c r="E195" t="s">
        <v>239</v>
      </c>
      <c r="F195" s="327">
        <v>29.4390621617456</v>
      </c>
      <c r="G195" s="328" t="s">
        <v>240</v>
      </c>
    </row>
    <row r="196" spans="1:7" x14ac:dyDescent="0.25">
      <c r="A196" t="s">
        <v>95</v>
      </c>
      <c r="B196" t="s">
        <v>251</v>
      </c>
      <c r="C196" t="s">
        <v>252</v>
      </c>
      <c r="D196" t="s">
        <v>238</v>
      </c>
      <c r="E196" t="s">
        <v>239</v>
      </c>
      <c r="F196" s="327">
        <v>0</v>
      </c>
      <c r="G196" s="328" t="s">
        <v>240</v>
      </c>
    </row>
    <row r="197" spans="1:7" x14ac:dyDescent="0.25">
      <c r="A197" t="s">
        <v>95</v>
      </c>
      <c r="B197" t="s">
        <v>253</v>
      </c>
      <c r="C197" t="s">
        <v>254</v>
      </c>
      <c r="D197" t="s">
        <v>238</v>
      </c>
      <c r="E197" t="s">
        <v>239</v>
      </c>
      <c r="F197" s="327">
        <v>-2.0860089258216301E-2</v>
      </c>
      <c r="G197" s="328" t="s">
        <v>240</v>
      </c>
    </row>
    <row r="198" spans="1:7" x14ac:dyDescent="0.25">
      <c r="A198" t="s">
        <v>95</v>
      </c>
      <c r="B198" t="s">
        <v>255</v>
      </c>
      <c r="C198" t="s">
        <v>256</v>
      </c>
      <c r="D198" t="s">
        <v>238</v>
      </c>
      <c r="E198" t="s">
        <v>239</v>
      </c>
      <c r="F198" s="327">
        <v>-0.196810407349258</v>
      </c>
      <c r="G198" s="328" t="s">
        <v>240</v>
      </c>
    </row>
    <row r="199" spans="1:7" x14ac:dyDescent="0.25">
      <c r="A199" t="s">
        <v>95</v>
      </c>
      <c r="B199" t="s">
        <v>257</v>
      </c>
      <c r="C199" t="s">
        <v>258</v>
      </c>
      <c r="D199" t="s">
        <v>238</v>
      </c>
      <c r="E199" t="s">
        <v>239</v>
      </c>
      <c r="F199" s="327">
        <v>0</v>
      </c>
      <c r="G199" s="328" t="s">
        <v>240</v>
      </c>
    </row>
    <row r="200" spans="1:7" x14ac:dyDescent="0.25">
      <c r="A200" t="s">
        <v>95</v>
      </c>
      <c r="B200" t="s">
        <v>259</v>
      </c>
      <c r="C200" t="s">
        <v>260</v>
      </c>
      <c r="D200" t="s">
        <v>238</v>
      </c>
      <c r="E200" t="s">
        <v>239</v>
      </c>
      <c r="F200" s="328" t="s">
        <v>240</v>
      </c>
      <c r="G200" s="327">
        <v>5.4691091242536197E-2</v>
      </c>
    </row>
    <row r="201" spans="1:7" x14ac:dyDescent="0.25">
      <c r="A201" t="s">
        <v>95</v>
      </c>
      <c r="B201" t="s">
        <v>261</v>
      </c>
      <c r="C201" t="s">
        <v>262</v>
      </c>
      <c r="D201" t="s">
        <v>238</v>
      </c>
      <c r="E201" t="s">
        <v>239</v>
      </c>
      <c r="F201" s="328" t="s">
        <v>240</v>
      </c>
      <c r="G201" s="327">
        <v>0.62658749139338799</v>
      </c>
    </row>
    <row r="202" spans="1:7" x14ac:dyDescent="0.25">
      <c r="A202" t="s">
        <v>95</v>
      </c>
      <c r="B202" t="s">
        <v>263</v>
      </c>
      <c r="C202" t="s">
        <v>264</v>
      </c>
      <c r="D202" t="s">
        <v>238</v>
      </c>
      <c r="E202" t="s">
        <v>239</v>
      </c>
      <c r="F202" s="328" t="s">
        <v>240</v>
      </c>
      <c r="G202" s="327">
        <v>2.2677644800615302</v>
      </c>
    </row>
    <row r="203" spans="1:7" x14ac:dyDescent="0.25">
      <c r="A203" t="s">
        <v>95</v>
      </c>
      <c r="B203" t="s">
        <v>265</v>
      </c>
      <c r="C203" t="s">
        <v>266</v>
      </c>
      <c r="D203" t="s">
        <v>238</v>
      </c>
      <c r="E203" t="s">
        <v>239</v>
      </c>
      <c r="F203" s="328" t="s">
        <v>240</v>
      </c>
      <c r="G203" s="327">
        <v>0.12823457359118601</v>
      </c>
    </row>
    <row r="204" spans="1:7" x14ac:dyDescent="0.25">
      <c r="A204" t="s">
        <v>95</v>
      </c>
      <c r="B204" t="s">
        <v>267</v>
      </c>
      <c r="C204" t="s">
        <v>268</v>
      </c>
      <c r="D204" t="s">
        <v>238</v>
      </c>
      <c r="E204" t="s">
        <v>239</v>
      </c>
      <c r="F204" s="328" t="s">
        <v>240</v>
      </c>
      <c r="G204" s="327">
        <v>0</v>
      </c>
    </row>
    <row r="205" spans="1:7" x14ac:dyDescent="0.25">
      <c r="A205" t="s">
        <v>95</v>
      </c>
      <c r="B205" t="s">
        <v>269</v>
      </c>
      <c r="C205" t="s">
        <v>270</v>
      </c>
      <c r="D205" t="s">
        <v>238</v>
      </c>
      <c r="E205" t="s">
        <v>239</v>
      </c>
      <c r="F205" s="327">
        <v>0</v>
      </c>
      <c r="G205" s="328" t="s">
        <v>240</v>
      </c>
    </row>
    <row r="206" spans="1:7" x14ac:dyDescent="0.25">
      <c r="A206" t="s">
        <v>95</v>
      </c>
      <c r="B206" t="s">
        <v>271</v>
      </c>
      <c r="C206" t="s">
        <v>272</v>
      </c>
      <c r="D206" t="s">
        <v>238</v>
      </c>
      <c r="E206" t="s">
        <v>239</v>
      </c>
      <c r="F206" s="327">
        <v>0</v>
      </c>
      <c r="G206" s="328" t="s">
        <v>240</v>
      </c>
    </row>
    <row r="207" spans="1:7" x14ac:dyDescent="0.25">
      <c r="A207" t="s">
        <v>95</v>
      </c>
      <c r="B207" t="s">
        <v>273</v>
      </c>
      <c r="C207" t="s">
        <v>274</v>
      </c>
      <c r="D207" t="s">
        <v>238</v>
      </c>
      <c r="E207" t="s">
        <v>239</v>
      </c>
      <c r="F207" s="327">
        <v>0</v>
      </c>
      <c r="G207" s="328" t="s">
        <v>240</v>
      </c>
    </row>
    <row r="208" spans="1:7" x14ac:dyDescent="0.25">
      <c r="A208" t="s">
        <v>95</v>
      </c>
      <c r="B208" t="s">
        <v>275</v>
      </c>
      <c r="C208" t="s">
        <v>276</v>
      </c>
      <c r="D208" t="s">
        <v>238</v>
      </c>
      <c r="E208" t="s">
        <v>239</v>
      </c>
      <c r="F208" s="327">
        <v>0</v>
      </c>
      <c r="G208" s="328" t="s">
        <v>240</v>
      </c>
    </row>
    <row r="209" spans="1:7" x14ac:dyDescent="0.25">
      <c r="A209" t="s">
        <v>95</v>
      </c>
      <c r="B209" t="s">
        <v>277</v>
      </c>
      <c r="C209" t="s">
        <v>278</v>
      </c>
      <c r="D209" t="s">
        <v>238</v>
      </c>
      <c r="E209" t="s">
        <v>239</v>
      </c>
      <c r="F209" s="327">
        <v>0</v>
      </c>
      <c r="G209" s="328" t="s">
        <v>240</v>
      </c>
    </row>
    <row r="210" spans="1:7" x14ac:dyDescent="0.25">
      <c r="A210" t="s">
        <v>95</v>
      </c>
      <c r="B210" t="s">
        <v>279</v>
      </c>
      <c r="C210" t="s">
        <v>280</v>
      </c>
      <c r="D210" t="s">
        <v>238</v>
      </c>
      <c r="E210" t="s">
        <v>239</v>
      </c>
      <c r="F210" s="327">
        <v>0</v>
      </c>
      <c r="G210" s="328" t="s">
        <v>240</v>
      </c>
    </row>
    <row r="211" spans="1:7" x14ac:dyDescent="0.25">
      <c r="A211" t="s">
        <v>95</v>
      </c>
      <c r="B211" t="s">
        <v>281</v>
      </c>
      <c r="C211" t="s">
        <v>282</v>
      </c>
      <c r="D211" t="s">
        <v>238</v>
      </c>
      <c r="E211" t="s">
        <v>239</v>
      </c>
      <c r="F211" s="327">
        <v>0</v>
      </c>
      <c r="G211" s="328" t="s">
        <v>240</v>
      </c>
    </row>
    <row r="212" spans="1:7" x14ac:dyDescent="0.25">
      <c r="A212" t="s">
        <v>95</v>
      </c>
      <c r="B212" t="s">
        <v>283</v>
      </c>
      <c r="C212" t="s">
        <v>284</v>
      </c>
      <c r="D212" t="s">
        <v>238</v>
      </c>
      <c r="E212" t="s">
        <v>239</v>
      </c>
      <c r="F212" s="327">
        <v>0</v>
      </c>
      <c r="G212" s="328" t="s">
        <v>240</v>
      </c>
    </row>
    <row r="213" spans="1:7" x14ac:dyDescent="0.25">
      <c r="A213" t="s">
        <v>99</v>
      </c>
      <c r="B213" t="s">
        <v>236</v>
      </c>
      <c r="C213" t="s">
        <v>237</v>
      </c>
      <c r="D213" t="s">
        <v>238</v>
      </c>
      <c r="E213" t="s">
        <v>239</v>
      </c>
      <c r="F213" s="327">
        <v>-2.0656873166400101E-2</v>
      </c>
      <c r="G213" s="328" t="s">
        <v>240</v>
      </c>
    </row>
    <row r="214" spans="1:7" x14ac:dyDescent="0.25">
      <c r="A214" t="s">
        <v>99</v>
      </c>
      <c r="B214" t="s">
        <v>241</v>
      </c>
      <c r="C214" t="s">
        <v>242</v>
      </c>
      <c r="D214" t="s">
        <v>238</v>
      </c>
      <c r="E214" t="s">
        <v>239</v>
      </c>
      <c r="F214" s="327">
        <v>0</v>
      </c>
      <c r="G214" s="328" t="s">
        <v>240</v>
      </c>
    </row>
    <row r="215" spans="1:7" x14ac:dyDescent="0.25">
      <c r="A215" t="s">
        <v>99</v>
      </c>
      <c r="B215" t="s">
        <v>243</v>
      </c>
      <c r="C215" t="s">
        <v>244</v>
      </c>
      <c r="D215" t="s">
        <v>238</v>
      </c>
      <c r="E215" t="s">
        <v>239</v>
      </c>
      <c r="F215" s="327">
        <v>0</v>
      </c>
      <c r="G215" s="328" t="s">
        <v>240</v>
      </c>
    </row>
    <row r="216" spans="1:7" x14ac:dyDescent="0.25">
      <c r="A216" t="s">
        <v>99</v>
      </c>
      <c r="B216" t="s">
        <v>245</v>
      </c>
      <c r="C216" t="s">
        <v>246</v>
      </c>
      <c r="D216" t="s">
        <v>238</v>
      </c>
      <c r="E216" t="s">
        <v>239</v>
      </c>
      <c r="F216" s="327">
        <v>0</v>
      </c>
      <c r="G216" s="328" t="s">
        <v>240</v>
      </c>
    </row>
    <row r="217" spans="1:7" x14ac:dyDescent="0.25">
      <c r="A217" t="s">
        <v>99</v>
      </c>
      <c r="B217" t="s">
        <v>247</v>
      </c>
      <c r="C217" t="s">
        <v>248</v>
      </c>
      <c r="D217" t="s">
        <v>238</v>
      </c>
      <c r="E217" t="s">
        <v>239</v>
      </c>
      <c r="F217" s="327">
        <v>3.41709770458132</v>
      </c>
      <c r="G217" s="328" t="s">
        <v>240</v>
      </c>
    </row>
    <row r="218" spans="1:7" x14ac:dyDescent="0.25">
      <c r="A218" t="s">
        <v>99</v>
      </c>
      <c r="B218" t="s">
        <v>249</v>
      </c>
      <c r="C218" t="s">
        <v>250</v>
      </c>
      <c r="D218" t="s">
        <v>238</v>
      </c>
      <c r="E218" t="s">
        <v>239</v>
      </c>
      <c r="F218" s="327">
        <v>7.0526221424135498</v>
      </c>
      <c r="G218" s="328" t="s">
        <v>240</v>
      </c>
    </row>
    <row r="219" spans="1:7" x14ac:dyDescent="0.25">
      <c r="A219" t="s">
        <v>99</v>
      </c>
      <c r="B219" t="s">
        <v>251</v>
      </c>
      <c r="C219" t="s">
        <v>252</v>
      </c>
      <c r="D219" t="s">
        <v>238</v>
      </c>
      <c r="E219" t="s">
        <v>239</v>
      </c>
      <c r="F219" s="327">
        <v>-7.04180394077542</v>
      </c>
      <c r="G219" s="328" t="s">
        <v>240</v>
      </c>
    </row>
    <row r="220" spans="1:7" x14ac:dyDescent="0.25">
      <c r="A220" t="s">
        <v>99</v>
      </c>
      <c r="B220" t="s">
        <v>253</v>
      </c>
      <c r="C220" t="s">
        <v>254</v>
      </c>
      <c r="D220" t="s">
        <v>238</v>
      </c>
      <c r="E220" t="s">
        <v>239</v>
      </c>
      <c r="F220" s="327">
        <v>5.408052995267</v>
      </c>
      <c r="G220" s="328" t="s">
        <v>240</v>
      </c>
    </row>
    <row r="221" spans="1:7" x14ac:dyDescent="0.25">
      <c r="A221" t="s">
        <v>99</v>
      </c>
      <c r="B221" t="s">
        <v>255</v>
      </c>
      <c r="C221" t="s">
        <v>256</v>
      </c>
      <c r="D221" t="s">
        <v>238</v>
      </c>
      <c r="E221" t="s">
        <v>239</v>
      </c>
      <c r="F221" s="327">
        <v>6.1139033200514499</v>
      </c>
      <c r="G221" s="328" t="s">
        <v>240</v>
      </c>
    </row>
    <row r="222" spans="1:7" x14ac:dyDescent="0.25">
      <c r="A222" t="s">
        <v>99</v>
      </c>
      <c r="B222" t="s">
        <v>257</v>
      </c>
      <c r="C222" t="s">
        <v>258</v>
      </c>
      <c r="D222" t="s">
        <v>238</v>
      </c>
      <c r="E222" t="s">
        <v>239</v>
      </c>
      <c r="F222" s="327">
        <v>0</v>
      </c>
      <c r="G222" s="328" t="s">
        <v>240</v>
      </c>
    </row>
    <row r="223" spans="1:7" x14ac:dyDescent="0.25">
      <c r="A223" t="s">
        <v>99</v>
      </c>
      <c r="B223" t="s">
        <v>259</v>
      </c>
      <c r="C223" t="s">
        <v>260</v>
      </c>
      <c r="D223" t="s">
        <v>238</v>
      </c>
      <c r="E223" t="s">
        <v>239</v>
      </c>
      <c r="F223" s="328" t="s">
        <v>240</v>
      </c>
      <c r="G223" s="327">
        <v>0.89494863545495895</v>
      </c>
    </row>
    <row r="224" spans="1:7" x14ac:dyDescent="0.25">
      <c r="A224" t="s">
        <v>99</v>
      </c>
      <c r="B224" t="s">
        <v>261</v>
      </c>
      <c r="C224" t="s">
        <v>262</v>
      </c>
      <c r="D224" t="s">
        <v>238</v>
      </c>
      <c r="E224" t="s">
        <v>239</v>
      </c>
      <c r="F224" s="328" t="s">
        <v>240</v>
      </c>
      <c r="G224" s="327">
        <v>17.902329809213999</v>
      </c>
    </row>
    <row r="225" spans="1:7" x14ac:dyDescent="0.25">
      <c r="A225" t="s">
        <v>99</v>
      </c>
      <c r="B225" t="s">
        <v>263</v>
      </c>
      <c r="C225" t="s">
        <v>264</v>
      </c>
      <c r="D225" t="s">
        <v>238</v>
      </c>
      <c r="E225" t="s">
        <v>239</v>
      </c>
      <c r="F225" s="328" t="s">
        <v>240</v>
      </c>
      <c r="G225" s="327">
        <v>23.767918415354</v>
      </c>
    </row>
    <row r="226" spans="1:7" x14ac:dyDescent="0.25">
      <c r="A226" t="s">
        <v>99</v>
      </c>
      <c r="B226" t="s">
        <v>265</v>
      </c>
      <c r="C226" t="s">
        <v>266</v>
      </c>
      <c r="D226" t="s">
        <v>238</v>
      </c>
      <c r="E226" t="s">
        <v>239</v>
      </c>
      <c r="F226" s="328" t="s">
        <v>240</v>
      </c>
      <c r="G226" s="327">
        <v>4.5754664316959897</v>
      </c>
    </row>
    <row r="227" spans="1:7" x14ac:dyDescent="0.25">
      <c r="A227" t="s">
        <v>99</v>
      </c>
      <c r="B227" t="s">
        <v>267</v>
      </c>
      <c r="C227" t="s">
        <v>268</v>
      </c>
      <c r="D227" t="s">
        <v>238</v>
      </c>
      <c r="E227" t="s">
        <v>239</v>
      </c>
      <c r="F227" s="328" t="s">
        <v>240</v>
      </c>
      <c r="G227" s="327">
        <v>3.9501277857124801</v>
      </c>
    </row>
    <row r="228" spans="1:7" x14ac:dyDescent="0.25">
      <c r="A228" t="s">
        <v>99</v>
      </c>
      <c r="B228" t="s">
        <v>269</v>
      </c>
      <c r="C228" t="s">
        <v>270</v>
      </c>
      <c r="D228" t="s">
        <v>238</v>
      </c>
      <c r="E228" t="s">
        <v>239</v>
      </c>
      <c r="F228" s="327">
        <v>0</v>
      </c>
      <c r="G228" s="328" t="s">
        <v>240</v>
      </c>
    </row>
    <row r="229" spans="1:7" x14ac:dyDescent="0.25">
      <c r="A229" t="s">
        <v>99</v>
      </c>
      <c r="B229" t="s">
        <v>271</v>
      </c>
      <c r="C229" t="s">
        <v>272</v>
      </c>
      <c r="D229" t="s">
        <v>238</v>
      </c>
      <c r="E229" t="s">
        <v>239</v>
      </c>
      <c r="F229" s="327">
        <v>-8.19846865290633</v>
      </c>
      <c r="G229" s="328" t="s">
        <v>240</v>
      </c>
    </row>
    <row r="230" spans="1:7" x14ac:dyDescent="0.25">
      <c r="A230" t="s">
        <v>99</v>
      </c>
      <c r="B230" t="s">
        <v>273</v>
      </c>
      <c r="C230" t="s">
        <v>274</v>
      </c>
      <c r="D230" t="s">
        <v>238</v>
      </c>
      <c r="E230" t="s">
        <v>239</v>
      </c>
      <c r="F230" s="327">
        <v>0</v>
      </c>
      <c r="G230" s="328" t="s">
        <v>240</v>
      </c>
    </row>
    <row r="231" spans="1:7" x14ac:dyDescent="0.25">
      <c r="A231" t="s">
        <v>99</v>
      </c>
      <c r="B231" t="s">
        <v>275</v>
      </c>
      <c r="C231" t="s">
        <v>276</v>
      </c>
      <c r="D231" t="s">
        <v>238</v>
      </c>
      <c r="E231" t="s">
        <v>239</v>
      </c>
      <c r="F231" s="327">
        <v>0</v>
      </c>
      <c r="G231" s="328" t="s">
        <v>240</v>
      </c>
    </row>
    <row r="232" spans="1:7" x14ac:dyDescent="0.25">
      <c r="A232" t="s">
        <v>99</v>
      </c>
      <c r="B232" t="s">
        <v>277</v>
      </c>
      <c r="C232" t="s">
        <v>278</v>
      </c>
      <c r="D232" t="s">
        <v>238</v>
      </c>
      <c r="E232" t="s">
        <v>239</v>
      </c>
      <c r="F232" s="327">
        <v>0</v>
      </c>
      <c r="G232" s="328" t="s">
        <v>240</v>
      </c>
    </row>
    <row r="233" spans="1:7" x14ac:dyDescent="0.25">
      <c r="A233" t="s">
        <v>99</v>
      </c>
      <c r="B233" t="s">
        <v>279</v>
      </c>
      <c r="C233" t="s">
        <v>280</v>
      </c>
      <c r="D233" t="s">
        <v>238</v>
      </c>
      <c r="E233" t="s">
        <v>239</v>
      </c>
      <c r="F233" s="327">
        <v>0</v>
      </c>
      <c r="G233" s="328" t="s">
        <v>240</v>
      </c>
    </row>
    <row r="234" spans="1:7" x14ac:dyDescent="0.25">
      <c r="A234" t="s">
        <v>99</v>
      </c>
      <c r="B234" t="s">
        <v>281</v>
      </c>
      <c r="C234" t="s">
        <v>282</v>
      </c>
      <c r="D234" t="s">
        <v>238</v>
      </c>
      <c r="E234" t="s">
        <v>239</v>
      </c>
      <c r="F234" s="327">
        <v>0</v>
      </c>
      <c r="G234" s="328" t="s">
        <v>240</v>
      </c>
    </row>
    <row r="235" spans="1:7" x14ac:dyDescent="0.25">
      <c r="A235" t="s">
        <v>99</v>
      </c>
      <c r="B235" t="s">
        <v>283</v>
      </c>
      <c r="C235" t="s">
        <v>284</v>
      </c>
      <c r="D235" t="s">
        <v>238</v>
      </c>
      <c r="E235" t="s">
        <v>239</v>
      </c>
      <c r="F235" s="327">
        <v>0</v>
      </c>
      <c r="G235" s="328" t="s">
        <v>240</v>
      </c>
    </row>
    <row r="236" spans="1:7" x14ac:dyDescent="0.25">
      <c r="A236" t="s">
        <v>101</v>
      </c>
      <c r="B236" t="s">
        <v>236</v>
      </c>
      <c r="C236" t="s">
        <v>237</v>
      </c>
      <c r="D236" t="s">
        <v>238</v>
      </c>
      <c r="E236" t="s">
        <v>239</v>
      </c>
      <c r="F236" s="327">
        <v>0</v>
      </c>
      <c r="G236" s="328" t="s">
        <v>240</v>
      </c>
    </row>
    <row r="237" spans="1:7" x14ac:dyDescent="0.25">
      <c r="A237" t="s">
        <v>101</v>
      </c>
      <c r="B237" t="s">
        <v>241</v>
      </c>
      <c r="C237" t="s">
        <v>242</v>
      </c>
      <c r="D237" t="s">
        <v>238</v>
      </c>
      <c r="E237" t="s">
        <v>239</v>
      </c>
      <c r="F237" s="327">
        <v>0</v>
      </c>
      <c r="G237" s="328" t="s">
        <v>240</v>
      </c>
    </row>
    <row r="238" spans="1:7" x14ac:dyDescent="0.25">
      <c r="A238" t="s">
        <v>101</v>
      </c>
      <c r="B238" t="s">
        <v>243</v>
      </c>
      <c r="C238" t="s">
        <v>244</v>
      </c>
      <c r="D238" t="s">
        <v>238</v>
      </c>
      <c r="E238" t="s">
        <v>239</v>
      </c>
      <c r="F238" s="327">
        <v>-9.9932673400345902</v>
      </c>
      <c r="G238" s="328" t="s">
        <v>240</v>
      </c>
    </row>
    <row r="239" spans="1:7" x14ac:dyDescent="0.25">
      <c r="A239" t="s">
        <v>101</v>
      </c>
      <c r="B239" t="s">
        <v>245</v>
      </c>
      <c r="C239" t="s">
        <v>246</v>
      </c>
      <c r="D239" t="s">
        <v>238</v>
      </c>
      <c r="E239" t="s">
        <v>239</v>
      </c>
      <c r="F239" s="327">
        <v>0</v>
      </c>
      <c r="G239" s="328" t="s">
        <v>240</v>
      </c>
    </row>
    <row r="240" spans="1:7" x14ac:dyDescent="0.25">
      <c r="A240" t="s">
        <v>101</v>
      </c>
      <c r="B240" t="s">
        <v>247</v>
      </c>
      <c r="C240" t="s">
        <v>248</v>
      </c>
      <c r="D240" t="s">
        <v>238</v>
      </c>
      <c r="E240" t="s">
        <v>239</v>
      </c>
      <c r="F240" s="327">
        <v>0.72277854479214998</v>
      </c>
      <c r="G240" s="328" t="s">
        <v>240</v>
      </c>
    </row>
    <row r="241" spans="1:7" x14ac:dyDescent="0.25">
      <c r="A241" t="s">
        <v>101</v>
      </c>
      <c r="B241" t="s">
        <v>249</v>
      </c>
      <c r="C241" t="s">
        <v>250</v>
      </c>
      <c r="D241" t="s">
        <v>238</v>
      </c>
      <c r="E241" t="s">
        <v>239</v>
      </c>
      <c r="F241" s="327">
        <v>23.3195776440832</v>
      </c>
      <c r="G241" s="328" t="s">
        <v>240</v>
      </c>
    </row>
    <row r="242" spans="1:7" x14ac:dyDescent="0.25">
      <c r="A242" t="s">
        <v>101</v>
      </c>
      <c r="B242" t="s">
        <v>251</v>
      </c>
      <c r="C242" t="s">
        <v>252</v>
      </c>
      <c r="D242" t="s">
        <v>238</v>
      </c>
      <c r="E242" t="s">
        <v>239</v>
      </c>
      <c r="F242" s="327">
        <v>0</v>
      </c>
      <c r="G242" s="328" t="s">
        <v>240</v>
      </c>
    </row>
    <row r="243" spans="1:7" x14ac:dyDescent="0.25">
      <c r="A243" t="s">
        <v>101</v>
      </c>
      <c r="B243" t="s">
        <v>253</v>
      </c>
      <c r="C243" t="s">
        <v>254</v>
      </c>
      <c r="D243" t="s">
        <v>238</v>
      </c>
      <c r="E243" t="s">
        <v>239</v>
      </c>
      <c r="F243" s="327">
        <v>0.19606336672493899</v>
      </c>
      <c r="G243" s="328" t="s">
        <v>240</v>
      </c>
    </row>
    <row r="244" spans="1:7" x14ac:dyDescent="0.25">
      <c r="A244" t="s">
        <v>101</v>
      </c>
      <c r="B244" t="s">
        <v>255</v>
      </c>
      <c r="C244" t="s">
        <v>256</v>
      </c>
      <c r="D244" t="s">
        <v>238</v>
      </c>
      <c r="E244" t="s">
        <v>239</v>
      </c>
      <c r="F244" s="327">
        <v>5.8334943655738103E-2</v>
      </c>
      <c r="G244" s="328" t="s">
        <v>240</v>
      </c>
    </row>
    <row r="245" spans="1:7" x14ac:dyDescent="0.25">
      <c r="A245" t="s">
        <v>101</v>
      </c>
      <c r="B245" t="s">
        <v>257</v>
      </c>
      <c r="C245" t="s">
        <v>258</v>
      </c>
      <c r="D245" t="s">
        <v>238</v>
      </c>
      <c r="E245" t="s">
        <v>239</v>
      </c>
      <c r="F245" s="327">
        <v>0</v>
      </c>
      <c r="G245" s="328" t="s">
        <v>240</v>
      </c>
    </row>
    <row r="246" spans="1:7" x14ac:dyDescent="0.25">
      <c r="A246" t="s">
        <v>101</v>
      </c>
      <c r="B246" t="s">
        <v>259</v>
      </c>
      <c r="C246" t="s">
        <v>260</v>
      </c>
      <c r="D246" t="s">
        <v>238</v>
      </c>
      <c r="E246" t="s">
        <v>239</v>
      </c>
      <c r="F246" s="328" t="s">
        <v>240</v>
      </c>
      <c r="G246" s="327">
        <v>1.9537054362775601</v>
      </c>
    </row>
    <row r="247" spans="1:7" x14ac:dyDescent="0.25">
      <c r="A247" t="s">
        <v>101</v>
      </c>
      <c r="B247" t="s">
        <v>261</v>
      </c>
      <c r="C247" t="s">
        <v>262</v>
      </c>
      <c r="D247" t="s">
        <v>238</v>
      </c>
      <c r="E247" t="s">
        <v>239</v>
      </c>
      <c r="F247" s="328" t="s">
        <v>240</v>
      </c>
      <c r="G247" s="327">
        <v>11.0709974722391</v>
      </c>
    </row>
    <row r="248" spans="1:7" x14ac:dyDescent="0.25">
      <c r="A248" t="s">
        <v>101</v>
      </c>
      <c r="B248" t="s">
        <v>263</v>
      </c>
      <c r="C248" t="s">
        <v>264</v>
      </c>
      <c r="D248" t="s">
        <v>238</v>
      </c>
      <c r="E248" t="s">
        <v>239</v>
      </c>
      <c r="F248" s="328" t="s">
        <v>240</v>
      </c>
      <c r="G248" s="327">
        <v>22.25056207247</v>
      </c>
    </row>
    <row r="249" spans="1:7" x14ac:dyDescent="0.25">
      <c r="A249" t="s">
        <v>101</v>
      </c>
      <c r="B249" t="s">
        <v>265</v>
      </c>
      <c r="C249" t="s">
        <v>266</v>
      </c>
      <c r="D249" t="s">
        <v>238</v>
      </c>
      <c r="E249" t="s">
        <v>239</v>
      </c>
      <c r="F249" s="328" t="s">
        <v>240</v>
      </c>
      <c r="G249" s="327">
        <v>1.4138007333907601</v>
      </c>
    </row>
    <row r="250" spans="1:7" x14ac:dyDescent="0.25">
      <c r="A250" t="s">
        <v>101</v>
      </c>
      <c r="B250" t="s">
        <v>267</v>
      </c>
      <c r="C250" t="s">
        <v>268</v>
      </c>
      <c r="D250" t="s">
        <v>238</v>
      </c>
      <c r="E250" t="s">
        <v>239</v>
      </c>
      <c r="F250" s="328" t="s">
        <v>240</v>
      </c>
      <c r="G250" s="327">
        <v>0</v>
      </c>
    </row>
    <row r="251" spans="1:7" x14ac:dyDescent="0.25">
      <c r="A251" t="s">
        <v>101</v>
      </c>
      <c r="B251" t="s">
        <v>269</v>
      </c>
      <c r="C251" t="s">
        <v>270</v>
      </c>
      <c r="D251" t="s">
        <v>238</v>
      </c>
      <c r="E251" t="s">
        <v>239</v>
      </c>
      <c r="F251" s="327">
        <v>0</v>
      </c>
      <c r="G251" s="328" t="s">
        <v>240</v>
      </c>
    </row>
    <row r="252" spans="1:7" x14ac:dyDescent="0.25">
      <c r="A252" t="s">
        <v>101</v>
      </c>
      <c r="B252" t="s">
        <v>271</v>
      </c>
      <c r="C252" t="s">
        <v>272</v>
      </c>
      <c r="D252" t="s">
        <v>238</v>
      </c>
      <c r="E252" t="s">
        <v>239</v>
      </c>
      <c r="F252" s="327">
        <v>0</v>
      </c>
      <c r="G252" s="328" t="s">
        <v>240</v>
      </c>
    </row>
    <row r="253" spans="1:7" x14ac:dyDescent="0.25">
      <c r="A253" t="s">
        <v>101</v>
      </c>
      <c r="B253" t="s">
        <v>273</v>
      </c>
      <c r="C253" t="s">
        <v>274</v>
      </c>
      <c r="D253" t="s">
        <v>238</v>
      </c>
      <c r="E253" t="s">
        <v>239</v>
      </c>
      <c r="F253" s="327">
        <v>0</v>
      </c>
      <c r="G253" s="328" t="s">
        <v>240</v>
      </c>
    </row>
    <row r="254" spans="1:7" x14ac:dyDescent="0.25">
      <c r="A254" t="s">
        <v>101</v>
      </c>
      <c r="B254" t="s">
        <v>275</v>
      </c>
      <c r="C254" t="s">
        <v>276</v>
      </c>
      <c r="D254" t="s">
        <v>238</v>
      </c>
      <c r="E254" t="s">
        <v>239</v>
      </c>
      <c r="F254" s="327">
        <v>0</v>
      </c>
      <c r="G254" s="328" t="s">
        <v>240</v>
      </c>
    </row>
    <row r="255" spans="1:7" x14ac:dyDescent="0.25">
      <c r="A255" t="s">
        <v>101</v>
      </c>
      <c r="B255" t="s">
        <v>277</v>
      </c>
      <c r="C255" t="s">
        <v>278</v>
      </c>
      <c r="D255" t="s">
        <v>238</v>
      </c>
      <c r="E255" t="s">
        <v>239</v>
      </c>
      <c r="F255" s="327">
        <v>0</v>
      </c>
      <c r="G255" s="328" t="s">
        <v>240</v>
      </c>
    </row>
    <row r="256" spans="1:7" x14ac:dyDescent="0.25">
      <c r="A256" t="s">
        <v>101</v>
      </c>
      <c r="B256" t="s">
        <v>279</v>
      </c>
      <c r="C256" t="s">
        <v>280</v>
      </c>
      <c r="D256" t="s">
        <v>238</v>
      </c>
      <c r="E256" t="s">
        <v>239</v>
      </c>
      <c r="F256" s="327">
        <v>0</v>
      </c>
      <c r="G256" s="328" t="s">
        <v>240</v>
      </c>
    </row>
    <row r="257" spans="1:7" x14ac:dyDescent="0.25">
      <c r="A257" t="s">
        <v>101</v>
      </c>
      <c r="B257" t="s">
        <v>281</v>
      </c>
      <c r="C257" t="s">
        <v>282</v>
      </c>
      <c r="D257" t="s">
        <v>238</v>
      </c>
      <c r="E257" t="s">
        <v>239</v>
      </c>
      <c r="F257" s="327">
        <v>0</v>
      </c>
      <c r="G257" s="328" t="s">
        <v>240</v>
      </c>
    </row>
    <row r="258" spans="1:7" x14ac:dyDescent="0.25">
      <c r="A258" t="s">
        <v>101</v>
      </c>
      <c r="B258" t="s">
        <v>283</v>
      </c>
      <c r="C258" t="s">
        <v>284</v>
      </c>
      <c r="D258" t="s">
        <v>238</v>
      </c>
      <c r="E258" t="s">
        <v>239</v>
      </c>
      <c r="F258" s="327">
        <v>0</v>
      </c>
      <c r="G258" s="328" t="s">
        <v>240</v>
      </c>
    </row>
    <row r="259" spans="1:7" x14ac:dyDescent="0.25">
      <c r="A259" t="s">
        <v>103</v>
      </c>
      <c r="B259" t="s">
        <v>236</v>
      </c>
      <c r="C259" t="s">
        <v>237</v>
      </c>
      <c r="D259" t="s">
        <v>238</v>
      </c>
      <c r="E259" t="s">
        <v>239</v>
      </c>
      <c r="F259" s="327">
        <v>0</v>
      </c>
      <c r="G259" s="328" t="s">
        <v>240</v>
      </c>
    </row>
    <row r="260" spans="1:7" x14ac:dyDescent="0.25">
      <c r="A260" t="s">
        <v>103</v>
      </c>
      <c r="B260" t="s">
        <v>241</v>
      </c>
      <c r="C260" t="s">
        <v>242</v>
      </c>
      <c r="D260" t="s">
        <v>238</v>
      </c>
      <c r="E260" t="s">
        <v>239</v>
      </c>
      <c r="F260" s="327">
        <v>0</v>
      </c>
      <c r="G260" s="328" t="s">
        <v>240</v>
      </c>
    </row>
    <row r="261" spans="1:7" x14ac:dyDescent="0.25">
      <c r="A261" t="s">
        <v>103</v>
      </c>
      <c r="B261" t="s">
        <v>243</v>
      </c>
      <c r="C261" t="s">
        <v>244</v>
      </c>
      <c r="D261" t="s">
        <v>238</v>
      </c>
      <c r="E261" t="s">
        <v>239</v>
      </c>
      <c r="F261" s="327">
        <v>0</v>
      </c>
      <c r="G261" s="328" t="s">
        <v>240</v>
      </c>
    </row>
    <row r="262" spans="1:7" x14ac:dyDescent="0.25">
      <c r="A262" t="s">
        <v>103</v>
      </c>
      <c r="B262" t="s">
        <v>245</v>
      </c>
      <c r="C262" t="s">
        <v>246</v>
      </c>
      <c r="D262" t="s">
        <v>238</v>
      </c>
      <c r="E262" t="s">
        <v>239</v>
      </c>
      <c r="F262" s="327">
        <v>0</v>
      </c>
      <c r="G262" s="328" t="s">
        <v>240</v>
      </c>
    </row>
    <row r="263" spans="1:7" x14ac:dyDescent="0.25">
      <c r="A263" t="s">
        <v>103</v>
      </c>
      <c r="B263" t="s">
        <v>247</v>
      </c>
      <c r="C263" t="s">
        <v>248</v>
      </c>
      <c r="D263" t="s">
        <v>238</v>
      </c>
      <c r="E263" t="s">
        <v>239</v>
      </c>
      <c r="F263" s="327">
        <v>1.2364001135879299</v>
      </c>
      <c r="G263" s="328" t="s">
        <v>240</v>
      </c>
    </row>
    <row r="264" spans="1:7" x14ac:dyDescent="0.25">
      <c r="A264" t="s">
        <v>103</v>
      </c>
      <c r="B264" t="s">
        <v>249</v>
      </c>
      <c r="C264" t="s">
        <v>250</v>
      </c>
      <c r="D264" t="s">
        <v>238</v>
      </c>
      <c r="E264" t="s">
        <v>239</v>
      </c>
      <c r="F264" s="327">
        <v>4.8998243397048196</v>
      </c>
      <c r="G264" s="328" t="s">
        <v>240</v>
      </c>
    </row>
    <row r="265" spans="1:7" x14ac:dyDescent="0.25">
      <c r="A265" t="s">
        <v>103</v>
      </c>
      <c r="B265" t="s">
        <v>251</v>
      </c>
      <c r="C265" t="s">
        <v>252</v>
      </c>
      <c r="D265" t="s">
        <v>238</v>
      </c>
      <c r="E265" t="s">
        <v>239</v>
      </c>
      <c r="F265" s="327">
        <v>0</v>
      </c>
      <c r="G265" s="328" t="s">
        <v>240</v>
      </c>
    </row>
    <row r="266" spans="1:7" x14ac:dyDescent="0.25">
      <c r="A266" t="s">
        <v>103</v>
      </c>
      <c r="B266" t="s">
        <v>253</v>
      </c>
      <c r="C266" t="s">
        <v>254</v>
      </c>
      <c r="D266" t="s">
        <v>238</v>
      </c>
      <c r="E266" t="s">
        <v>239</v>
      </c>
      <c r="F266" s="327">
        <v>0.73521481923475096</v>
      </c>
      <c r="G266" s="328" t="s">
        <v>240</v>
      </c>
    </row>
    <row r="267" spans="1:7" x14ac:dyDescent="0.25">
      <c r="A267" t="s">
        <v>103</v>
      </c>
      <c r="B267" t="s">
        <v>255</v>
      </c>
      <c r="C267" t="s">
        <v>256</v>
      </c>
      <c r="D267" t="s">
        <v>238</v>
      </c>
      <c r="E267" t="s">
        <v>239</v>
      </c>
      <c r="F267" s="327">
        <v>-1.2763224455084E-2</v>
      </c>
      <c r="G267" s="328" t="s">
        <v>240</v>
      </c>
    </row>
    <row r="268" spans="1:7" x14ac:dyDescent="0.25">
      <c r="A268" t="s">
        <v>103</v>
      </c>
      <c r="B268" t="s">
        <v>257</v>
      </c>
      <c r="C268" t="s">
        <v>258</v>
      </c>
      <c r="D268" t="s">
        <v>238</v>
      </c>
      <c r="E268" t="s">
        <v>239</v>
      </c>
      <c r="F268" s="327">
        <v>0</v>
      </c>
      <c r="G268" s="328" t="s">
        <v>240</v>
      </c>
    </row>
    <row r="269" spans="1:7" x14ac:dyDescent="0.25">
      <c r="A269" t="s">
        <v>103</v>
      </c>
      <c r="B269" t="s">
        <v>259</v>
      </c>
      <c r="C269" t="s">
        <v>260</v>
      </c>
      <c r="D269" t="s">
        <v>238</v>
      </c>
      <c r="E269" t="s">
        <v>239</v>
      </c>
      <c r="F269" s="328" t="s">
        <v>240</v>
      </c>
      <c r="G269" s="327">
        <v>9.1561274743600499E-2</v>
      </c>
    </row>
    <row r="270" spans="1:7" x14ac:dyDescent="0.25">
      <c r="A270" t="s">
        <v>103</v>
      </c>
      <c r="B270" t="s">
        <v>261</v>
      </c>
      <c r="C270" t="s">
        <v>262</v>
      </c>
      <c r="D270" t="s">
        <v>238</v>
      </c>
      <c r="E270" t="s">
        <v>239</v>
      </c>
      <c r="F270" s="328" t="s">
        <v>240</v>
      </c>
      <c r="G270" s="327">
        <v>1.44642565542458</v>
      </c>
    </row>
    <row r="271" spans="1:7" x14ac:dyDescent="0.25">
      <c r="A271" t="s">
        <v>103</v>
      </c>
      <c r="B271" t="s">
        <v>263</v>
      </c>
      <c r="C271" t="s">
        <v>264</v>
      </c>
      <c r="D271" t="s">
        <v>238</v>
      </c>
      <c r="E271" t="s">
        <v>239</v>
      </c>
      <c r="F271" s="328" t="s">
        <v>240</v>
      </c>
      <c r="G271" s="327">
        <v>2.57111130469695</v>
      </c>
    </row>
    <row r="272" spans="1:7" x14ac:dyDescent="0.25">
      <c r="A272" t="s">
        <v>103</v>
      </c>
      <c r="B272" t="s">
        <v>265</v>
      </c>
      <c r="C272" t="s">
        <v>266</v>
      </c>
      <c r="D272" t="s">
        <v>238</v>
      </c>
      <c r="E272" t="s">
        <v>239</v>
      </c>
      <c r="F272" s="328" t="s">
        <v>240</v>
      </c>
      <c r="G272" s="327">
        <v>0.15939979606368099</v>
      </c>
    </row>
    <row r="273" spans="1:7" x14ac:dyDescent="0.25">
      <c r="A273" t="s">
        <v>103</v>
      </c>
      <c r="B273" t="s">
        <v>267</v>
      </c>
      <c r="C273" t="s">
        <v>268</v>
      </c>
      <c r="D273" t="s">
        <v>238</v>
      </c>
      <c r="E273" t="s">
        <v>239</v>
      </c>
      <c r="F273" s="328" t="s">
        <v>240</v>
      </c>
      <c r="G273" s="327">
        <v>0</v>
      </c>
    </row>
    <row r="274" spans="1:7" x14ac:dyDescent="0.25">
      <c r="A274" t="s">
        <v>103</v>
      </c>
      <c r="B274" t="s">
        <v>269</v>
      </c>
      <c r="C274" t="s">
        <v>270</v>
      </c>
      <c r="D274" t="s">
        <v>238</v>
      </c>
      <c r="E274" t="s">
        <v>239</v>
      </c>
      <c r="F274" s="327">
        <v>0</v>
      </c>
      <c r="G274" s="328" t="s">
        <v>240</v>
      </c>
    </row>
    <row r="275" spans="1:7" x14ac:dyDescent="0.25">
      <c r="A275" t="s">
        <v>103</v>
      </c>
      <c r="B275" t="s">
        <v>271</v>
      </c>
      <c r="C275" t="s">
        <v>272</v>
      </c>
      <c r="D275" t="s">
        <v>238</v>
      </c>
      <c r="E275" t="s">
        <v>239</v>
      </c>
      <c r="F275" s="327">
        <v>0</v>
      </c>
      <c r="G275" s="328" t="s">
        <v>240</v>
      </c>
    </row>
    <row r="276" spans="1:7" x14ac:dyDescent="0.25">
      <c r="A276" t="s">
        <v>103</v>
      </c>
      <c r="B276" t="s">
        <v>273</v>
      </c>
      <c r="C276" t="s">
        <v>274</v>
      </c>
      <c r="D276" t="s">
        <v>238</v>
      </c>
      <c r="E276" t="s">
        <v>239</v>
      </c>
      <c r="F276" s="327">
        <v>0</v>
      </c>
      <c r="G276" s="328" t="s">
        <v>240</v>
      </c>
    </row>
    <row r="277" spans="1:7" x14ac:dyDescent="0.25">
      <c r="A277" t="s">
        <v>103</v>
      </c>
      <c r="B277" t="s">
        <v>275</v>
      </c>
      <c r="C277" t="s">
        <v>276</v>
      </c>
      <c r="D277" t="s">
        <v>238</v>
      </c>
      <c r="E277" t="s">
        <v>239</v>
      </c>
      <c r="F277" s="327">
        <v>0</v>
      </c>
      <c r="G277" s="328" t="s">
        <v>240</v>
      </c>
    </row>
    <row r="278" spans="1:7" x14ac:dyDescent="0.25">
      <c r="A278" t="s">
        <v>103</v>
      </c>
      <c r="B278" t="s">
        <v>277</v>
      </c>
      <c r="C278" t="s">
        <v>278</v>
      </c>
      <c r="D278" t="s">
        <v>238</v>
      </c>
      <c r="E278" t="s">
        <v>239</v>
      </c>
      <c r="F278" s="327">
        <v>0</v>
      </c>
      <c r="G278" s="328" t="s">
        <v>240</v>
      </c>
    </row>
    <row r="279" spans="1:7" x14ac:dyDescent="0.25">
      <c r="A279" t="s">
        <v>103</v>
      </c>
      <c r="B279" t="s">
        <v>279</v>
      </c>
      <c r="C279" t="s">
        <v>280</v>
      </c>
      <c r="D279" t="s">
        <v>238</v>
      </c>
      <c r="E279" t="s">
        <v>239</v>
      </c>
      <c r="F279" s="327">
        <v>0</v>
      </c>
      <c r="G279" s="328" t="s">
        <v>240</v>
      </c>
    </row>
    <row r="280" spans="1:7" x14ac:dyDescent="0.25">
      <c r="A280" t="s">
        <v>103</v>
      </c>
      <c r="B280" t="s">
        <v>281</v>
      </c>
      <c r="C280" t="s">
        <v>282</v>
      </c>
      <c r="D280" t="s">
        <v>238</v>
      </c>
      <c r="E280" t="s">
        <v>239</v>
      </c>
      <c r="F280" s="327">
        <v>0</v>
      </c>
      <c r="G280" s="328" t="s">
        <v>240</v>
      </c>
    </row>
    <row r="281" spans="1:7" x14ac:dyDescent="0.25">
      <c r="A281" t="s">
        <v>103</v>
      </c>
      <c r="B281" t="s">
        <v>283</v>
      </c>
      <c r="C281" t="s">
        <v>284</v>
      </c>
      <c r="D281" t="s">
        <v>238</v>
      </c>
      <c r="E281" t="s">
        <v>239</v>
      </c>
      <c r="F281" s="327">
        <v>0</v>
      </c>
      <c r="G281" s="328" t="s">
        <v>240</v>
      </c>
    </row>
    <row r="282" spans="1:7" x14ac:dyDescent="0.25">
      <c r="A282" t="s">
        <v>105</v>
      </c>
      <c r="B282" t="s">
        <v>236</v>
      </c>
      <c r="C282" t="s">
        <v>237</v>
      </c>
      <c r="D282" t="s">
        <v>238</v>
      </c>
      <c r="E282" t="s">
        <v>239</v>
      </c>
      <c r="F282" s="327">
        <v>0</v>
      </c>
      <c r="G282" s="328" t="s">
        <v>240</v>
      </c>
    </row>
    <row r="283" spans="1:7" x14ac:dyDescent="0.25">
      <c r="A283" t="s">
        <v>105</v>
      </c>
      <c r="B283" t="s">
        <v>241</v>
      </c>
      <c r="C283" t="s">
        <v>242</v>
      </c>
      <c r="D283" t="s">
        <v>238</v>
      </c>
      <c r="E283" t="s">
        <v>239</v>
      </c>
      <c r="F283" s="327">
        <v>3.2633136064532602</v>
      </c>
      <c r="G283" s="328" t="s">
        <v>240</v>
      </c>
    </row>
    <row r="284" spans="1:7" x14ac:dyDescent="0.25">
      <c r="A284" t="s">
        <v>105</v>
      </c>
      <c r="B284" t="s">
        <v>243</v>
      </c>
      <c r="C284" t="s">
        <v>244</v>
      </c>
      <c r="D284" t="s">
        <v>238</v>
      </c>
      <c r="E284" t="s">
        <v>239</v>
      </c>
      <c r="F284" s="327">
        <v>0</v>
      </c>
      <c r="G284" s="328" t="s">
        <v>240</v>
      </c>
    </row>
    <row r="285" spans="1:7" x14ac:dyDescent="0.25">
      <c r="A285" t="s">
        <v>105</v>
      </c>
      <c r="B285" t="s">
        <v>245</v>
      </c>
      <c r="C285" t="s">
        <v>246</v>
      </c>
      <c r="D285" t="s">
        <v>238</v>
      </c>
      <c r="E285" t="s">
        <v>239</v>
      </c>
      <c r="F285" s="327">
        <v>0</v>
      </c>
      <c r="G285" s="328" t="s">
        <v>240</v>
      </c>
    </row>
    <row r="286" spans="1:7" x14ac:dyDescent="0.25">
      <c r="A286" t="s">
        <v>105</v>
      </c>
      <c r="B286" t="s">
        <v>247</v>
      </c>
      <c r="C286" t="s">
        <v>248</v>
      </c>
      <c r="D286" t="s">
        <v>238</v>
      </c>
      <c r="E286" t="s">
        <v>239</v>
      </c>
      <c r="F286" s="327">
        <v>-7.6055820743138396</v>
      </c>
      <c r="G286" s="328" t="s">
        <v>240</v>
      </c>
    </row>
    <row r="287" spans="1:7" x14ac:dyDescent="0.25">
      <c r="A287" t="s">
        <v>105</v>
      </c>
      <c r="B287" t="s">
        <v>249</v>
      </c>
      <c r="C287" t="s">
        <v>250</v>
      </c>
      <c r="D287" t="s">
        <v>238</v>
      </c>
      <c r="E287" t="s">
        <v>239</v>
      </c>
      <c r="F287" s="327">
        <v>17.717535026668401</v>
      </c>
      <c r="G287" s="328" t="s">
        <v>240</v>
      </c>
    </row>
    <row r="288" spans="1:7" x14ac:dyDescent="0.25">
      <c r="A288" t="s">
        <v>105</v>
      </c>
      <c r="B288" t="s">
        <v>251</v>
      </c>
      <c r="C288" t="s">
        <v>252</v>
      </c>
      <c r="D288" t="s">
        <v>238</v>
      </c>
      <c r="E288" t="s">
        <v>239</v>
      </c>
      <c r="F288" s="327">
        <v>0</v>
      </c>
      <c r="G288" s="328" t="s">
        <v>240</v>
      </c>
    </row>
    <row r="289" spans="1:7" x14ac:dyDescent="0.25">
      <c r="A289" t="s">
        <v>105</v>
      </c>
      <c r="B289" t="s">
        <v>253</v>
      </c>
      <c r="C289" t="s">
        <v>254</v>
      </c>
      <c r="D289" t="s">
        <v>238</v>
      </c>
      <c r="E289" t="s">
        <v>239</v>
      </c>
      <c r="F289" s="327">
        <v>3.31393377364421E-2</v>
      </c>
      <c r="G289" s="328" t="s">
        <v>240</v>
      </c>
    </row>
    <row r="290" spans="1:7" x14ac:dyDescent="0.25">
      <c r="A290" t="s">
        <v>105</v>
      </c>
      <c r="B290" t="s">
        <v>255</v>
      </c>
      <c r="C290" t="s">
        <v>256</v>
      </c>
      <c r="D290" t="s">
        <v>238</v>
      </c>
      <c r="E290" t="s">
        <v>239</v>
      </c>
      <c r="F290" s="327">
        <v>-0.231625531252663</v>
      </c>
      <c r="G290" s="328" t="s">
        <v>240</v>
      </c>
    </row>
    <row r="291" spans="1:7" x14ac:dyDescent="0.25">
      <c r="A291" t="s">
        <v>105</v>
      </c>
      <c r="B291" t="s">
        <v>257</v>
      </c>
      <c r="C291" t="s">
        <v>258</v>
      </c>
      <c r="D291" t="s">
        <v>238</v>
      </c>
      <c r="E291" t="s">
        <v>239</v>
      </c>
      <c r="F291" s="327">
        <v>0</v>
      </c>
      <c r="G291" s="328" t="s">
        <v>240</v>
      </c>
    </row>
    <row r="292" spans="1:7" x14ac:dyDescent="0.25">
      <c r="A292" t="s">
        <v>105</v>
      </c>
      <c r="B292" t="s">
        <v>259</v>
      </c>
      <c r="C292" t="s">
        <v>260</v>
      </c>
      <c r="D292" t="s">
        <v>238</v>
      </c>
      <c r="E292" t="s">
        <v>239</v>
      </c>
      <c r="F292" s="328" t="s">
        <v>240</v>
      </c>
      <c r="G292" s="327">
        <v>1.3869803263838101</v>
      </c>
    </row>
    <row r="293" spans="1:7" x14ac:dyDescent="0.25">
      <c r="A293" t="s">
        <v>105</v>
      </c>
      <c r="B293" t="s">
        <v>261</v>
      </c>
      <c r="C293" t="s">
        <v>262</v>
      </c>
      <c r="D293" t="s">
        <v>238</v>
      </c>
      <c r="E293" t="s">
        <v>239</v>
      </c>
      <c r="F293" s="328" t="s">
        <v>240</v>
      </c>
      <c r="G293" s="327">
        <v>5.4758853470441498</v>
      </c>
    </row>
    <row r="294" spans="1:7" x14ac:dyDescent="0.25">
      <c r="A294" t="s">
        <v>105</v>
      </c>
      <c r="B294" t="s">
        <v>263</v>
      </c>
      <c r="C294" t="s">
        <v>264</v>
      </c>
      <c r="D294" t="s">
        <v>238</v>
      </c>
      <c r="E294" t="s">
        <v>239</v>
      </c>
      <c r="F294" s="328" t="s">
        <v>240</v>
      </c>
      <c r="G294" s="327">
        <v>8.6164263789390603</v>
      </c>
    </row>
    <row r="295" spans="1:7" x14ac:dyDescent="0.25">
      <c r="A295" t="s">
        <v>105</v>
      </c>
      <c r="B295" t="s">
        <v>265</v>
      </c>
      <c r="C295" t="s">
        <v>266</v>
      </c>
      <c r="D295" t="s">
        <v>238</v>
      </c>
      <c r="E295" t="s">
        <v>239</v>
      </c>
      <c r="F295" s="328" t="s">
        <v>240</v>
      </c>
      <c r="G295" s="327">
        <v>0.71563283573783598</v>
      </c>
    </row>
    <row r="296" spans="1:7" x14ac:dyDescent="0.25">
      <c r="A296" t="s">
        <v>105</v>
      </c>
      <c r="B296" t="s">
        <v>267</v>
      </c>
      <c r="C296" t="s">
        <v>268</v>
      </c>
      <c r="D296" t="s">
        <v>238</v>
      </c>
      <c r="E296" t="s">
        <v>239</v>
      </c>
      <c r="F296" s="328" t="s">
        <v>240</v>
      </c>
      <c r="G296" s="327">
        <v>0</v>
      </c>
    </row>
    <row r="297" spans="1:7" x14ac:dyDescent="0.25">
      <c r="A297" t="s">
        <v>105</v>
      </c>
      <c r="B297" t="s">
        <v>269</v>
      </c>
      <c r="C297" t="s">
        <v>270</v>
      </c>
      <c r="D297" t="s">
        <v>238</v>
      </c>
      <c r="E297" t="s">
        <v>239</v>
      </c>
      <c r="F297" s="327">
        <v>0</v>
      </c>
      <c r="G297" s="328" t="s">
        <v>240</v>
      </c>
    </row>
    <row r="298" spans="1:7" x14ac:dyDescent="0.25">
      <c r="A298" t="s">
        <v>105</v>
      </c>
      <c r="B298" t="s">
        <v>271</v>
      </c>
      <c r="C298" t="s">
        <v>272</v>
      </c>
      <c r="D298" t="s">
        <v>238</v>
      </c>
      <c r="E298" t="s">
        <v>239</v>
      </c>
      <c r="F298" s="327">
        <v>0</v>
      </c>
      <c r="G298" s="328" t="s">
        <v>240</v>
      </c>
    </row>
    <row r="299" spans="1:7" x14ac:dyDescent="0.25">
      <c r="A299" t="s">
        <v>105</v>
      </c>
      <c r="B299" t="s">
        <v>273</v>
      </c>
      <c r="C299" t="s">
        <v>274</v>
      </c>
      <c r="D299" t="s">
        <v>238</v>
      </c>
      <c r="E299" t="s">
        <v>239</v>
      </c>
      <c r="F299" s="327">
        <v>0</v>
      </c>
      <c r="G299" s="328" t="s">
        <v>240</v>
      </c>
    </row>
    <row r="300" spans="1:7" x14ac:dyDescent="0.25">
      <c r="A300" t="s">
        <v>105</v>
      </c>
      <c r="B300" t="s">
        <v>275</v>
      </c>
      <c r="C300" t="s">
        <v>276</v>
      </c>
      <c r="D300" t="s">
        <v>238</v>
      </c>
      <c r="E300" t="s">
        <v>239</v>
      </c>
      <c r="F300" s="327">
        <v>0</v>
      </c>
      <c r="G300" s="328" t="s">
        <v>240</v>
      </c>
    </row>
    <row r="301" spans="1:7" x14ac:dyDescent="0.25">
      <c r="A301" t="s">
        <v>105</v>
      </c>
      <c r="B301" t="s">
        <v>277</v>
      </c>
      <c r="C301" t="s">
        <v>278</v>
      </c>
      <c r="D301" t="s">
        <v>238</v>
      </c>
      <c r="E301" t="s">
        <v>239</v>
      </c>
      <c r="F301" s="327">
        <v>0</v>
      </c>
      <c r="G301" s="328" t="s">
        <v>240</v>
      </c>
    </row>
    <row r="302" spans="1:7" x14ac:dyDescent="0.25">
      <c r="A302" t="s">
        <v>105</v>
      </c>
      <c r="B302" t="s">
        <v>279</v>
      </c>
      <c r="C302" t="s">
        <v>280</v>
      </c>
      <c r="D302" t="s">
        <v>238</v>
      </c>
      <c r="E302" t="s">
        <v>239</v>
      </c>
      <c r="F302" s="327">
        <v>0</v>
      </c>
      <c r="G302" s="328" t="s">
        <v>240</v>
      </c>
    </row>
    <row r="303" spans="1:7" x14ac:dyDescent="0.25">
      <c r="A303" t="s">
        <v>105</v>
      </c>
      <c r="B303" t="s">
        <v>281</v>
      </c>
      <c r="C303" t="s">
        <v>282</v>
      </c>
      <c r="D303" t="s">
        <v>238</v>
      </c>
      <c r="E303" t="s">
        <v>239</v>
      </c>
      <c r="F303" s="327">
        <v>0</v>
      </c>
      <c r="G303" s="328" t="s">
        <v>240</v>
      </c>
    </row>
    <row r="304" spans="1:7" x14ac:dyDescent="0.25">
      <c r="A304" t="s">
        <v>105</v>
      </c>
      <c r="B304" t="s">
        <v>283</v>
      </c>
      <c r="C304" t="s">
        <v>284</v>
      </c>
      <c r="D304" t="s">
        <v>238</v>
      </c>
      <c r="E304" t="s">
        <v>239</v>
      </c>
      <c r="F304" s="327">
        <v>0</v>
      </c>
      <c r="G304" s="328" t="s">
        <v>240</v>
      </c>
    </row>
    <row r="305" spans="1:7" x14ac:dyDescent="0.25">
      <c r="A305" t="s">
        <v>107</v>
      </c>
      <c r="B305" t="s">
        <v>236</v>
      </c>
      <c r="C305" t="s">
        <v>237</v>
      </c>
      <c r="D305" t="s">
        <v>238</v>
      </c>
      <c r="E305" t="s">
        <v>239</v>
      </c>
      <c r="F305" s="327">
        <v>0</v>
      </c>
      <c r="G305" s="328" t="s">
        <v>240</v>
      </c>
    </row>
    <row r="306" spans="1:7" x14ac:dyDescent="0.25">
      <c r="A306" t="s">
        <v>107</v>
      </c>
      <c r="B306" t="s">
        <v>241</v>
      </c>
      <c r="C306" t="s">
        <v>242</v>
      </c>
      <c r="D306" t="s">
        <v>238</v>
      </c>
      <c r="E306" t="s">
        <v>239</v>
      </c>
      <c r="F306" s="327">
        <v>0</v>
      </c>
      <c r="G306" s="328" t="s">
        <v>240</v>
      </c>
    </row>
    <row r="307" spans="1:7" x14ac:dyDescent="0.25">
      <c r="A307" t="s">
        <v>107</v>
      </c>
      <c r="B307" t="s">
        <v>243</v>
      </c>
      <c r="C307" t="s">
        <v>244</v>
      </c>
      <c r="D307" t="s">
        <v>238</v>
      </c>
      <c r="E307" t="s">
        <v>239</v>
      </c>
      <c r="F307" s="327">
        <v>0</v>
      </c>
      <c r="G307" s="328" t="s">
        <v>240</v>
      </c>
    </row>
    <row r="308" spans="1:7" x14ac:dyDescent="0.25">
      <c r="A308" t="s">
        <v>107</v>
      </c>
      <c r="B308" t="s">
        <v>245</v>
      </c>
      <c r="C308" t="s">
        <v>246</v>
      </c>
      <c r="D308" t="s">
        <v>238</v>
      </c>
      <c r="E308" t="s">
        <v>239</v>
      </c>
      <c r="F308" s="327">
        <v>0</v>
      </c>
      <c r="G308" s="328" t="s">
        <v>240</v>
      </c>
    </row>
    <row r="309" spans="1:7" x14ac:dyDescent="0.25">
      <c r="A309" t="s">
        <v>107</v>
      </c>
      <c r="B309" t="s">
        <v>247</v>
      </c>
      <c r="C309" t="s">
        <v>248</v>
      </c>
      <c r="D309" t="s">
        <v>238</v>
      </c>
      <c r="E309" t="s">
        <v>239</v>
      </c>
      <c r="F309" s="327">
        <v>1.71487039402036</v>
      </c>
      <c r="G309" s="328" t="s">
        <v>240</v>
      </c>
    </row>
    <row r="310" spans="1:7" x14ac:dyDescent="0.25">
      <c r="A310" t="s">
        <v>107</v>
      </c>
      <c r="B310" t="s">
        <v>249</v>
      </c>
      <c r="C310" t="s">
        <v>250</v>
      </c>
      <c r="D310" t="s">
        <v>238</v>
      </c>
      <c r="E310" t="s">
        <v>239</v>
      </c>
      <c r="F310" s="327">
        <v>0</v>
      </c>
      <c r="G310" s="328" t="s">
        <v>240</v>
      </c>
    </row>
    <row r="311" spans="1:7" x14ac:dyDescent="0.25">
      <c r="A311" t="s">
        <v>107</v>
      </c>
      <c r="B311" t="s">
        <v>251</v>
      </c>
      <c r="C311" t="s">
        <v>252</v>
      </c>
      <c r="D311" t="s">
        <v>238</v>
      </c>
      <c r="E311" t="s">
        <v>239</v>
      </c>
      <c r="F311" s="327">
        <v>0</v>
      </c>
      <c r="G311" s="328" t="s">
        <v>240</v>
      </c>
    </row>
    <row r="312" spans="1:7" x14ac:dyDescent="0.25">
      <c r="A312" t="s">
        <v>107</v>
      </c>
      <c r="B312" t="s">
        <v>253</v>
      </c>
      <c r="C312" t="s">
        <v>254</v>
      </c>
      <c r="D312" t="s">
        <v>238</v>
      </c>
      <c r="E312" t="s">
        <v>239</v>
      </c>
      <c r="F312" s="327">
        <v>6.3715029375947196E-2</v>
      </c>
      <c r="G312" s="328" t="s">
        <v>240</v>
      </c>
    </row>
    <row r="313" spans="1:7" x14ac:dyDescent="0.25">
      <c r="A313" t="s">
        <v>107</v>
      </c>
      <c r="B313" t="s">
        <v>255</v>
      </c>
      <c r="C313" t="s">
        <v>256</v>
      </c>
      <c r="D313" t="s">
        <v>238</v>
      </c>
      <c r="E313" t="s">
        <v>239</v>
      </c>
      <c r="F313" s="327">
        <v>0</v>
      </c>
      <c r="G313" s="328" t="s">
        <v>240</v>
      </c>
    </row>
    <row r="314" spans="1:7" x14ac:dyDescent="0.25">
      <c r="A314" t="s">
        <v>107</v>
      </c>
      <c r="B314" t="s">
        <v>257</v>
      </c>
      <c r="C314" t="s">
        <v>258</v>
      </c>
      <c r="D314" t="s">
        <v>238</v>
      </c>
      <c r="E314" t="s">
        <v>239</v>
      </c>
      <c r="F314" s="327">
        <v>0</v>
      </c>
      <c r="G314" s="328" t="s">
        <v>240</v>
      </c>
    </row>
    <row r="315" spans="1:7" x14ac:dyDescent="0.25">
      <c r="A315" t="s">
        <v>107</v>
      </c>
      <c r="B315" t="s">
        <v>259</v>
      </c>
      <c r="C315" t="s">
        <v>260</v>
      </c>
      <c r="D315" t="s">
        <v>238</v>
      </c>
      <c r="E315" t="s">
        <v>239</v>
      </c>
      <c r="F315" s="328" t="s">
        <v>240</v>
      </c>
      <c r="G315" s="327">
        <v>-0.31621873043889598</v>
      </c>
    </row>
    <row r="316" spans="1:7" x14ac:dyDescent="0.25">
      <c r="A316" t="s">
        <v>107</v>
      </c>
      <c r="B316" t="s">
        <v>261</v>
      </c>
      <c r="C316" t="s">
        <v>262</v>
      </c>
      <c r="D316" t="s">
        <v>238</v>
      </c>
      <c r="E316" t="s">
        <v>239</v>
      </c>
      <c r="F316" s="328" t="s">
        <v>240</v>
      </c>
      <c r="G316" s="327">
        <v>-2.5593456796999501</v>
      </c>
    </row>
    <row r="317" spans="1:7" x14ac:dyDescent="0.25">
      <c r="A317" t="s">
        <v>107</v>
      </c>
      <c r="B317" t="s">
        <v>263</v>
      </c>
      <c r="C317" t="s">
        <v>264</v>
      </c>
      <c r="D317" t="s">
        <v>238</v>
      </c>
      <c r="E317" t="s">
        <v>239</v>
      </c>
      <c r="F317" s="328" t="s">
        <v>240</v>
      </c>
      <c r="G317" s="327">
        <v>0</v>
      </c>
    </row>
    <row r="318" spans="1:7" x14ac:dyDescent="0.25">
      <c r="A318" t="s">
        <v>107</v>
      </c>
      <c r="B318" t="s">
        <v>265</v>
      </c>
      <c r="C318" t="s">
        <v>266</v>
      </c>
      <c r="D318" t="s">
        <v>238</v>
      </c>
      <c r="E318" t="s">
        <v>239</v>
      </c>
      <c r="F318" s="328" t="s">
        <v>240</v>
      </c>
      <c r="G318" s="327">
        <v>0</v>
      </c>
    </row>
    <row r="319" spans="1:7" x14ac:dyDescent="0.25">
      <c r="A319" t="s">
        <v>107</v>
      </c>
      <c r="B319" t="s">
        <v>267</v>
      </c>
      <c r="C319" t="s">
        <v>268</v>
      </c>
      <c r="D319" t="s">
        <v>238</v>
      </c>
      <c r="E319" t="s">
        <v>239</v>
      </c>
      <c r="F319" s="328" t="s">
        <v>240</v>
      </c>
      <c r="G319" s="327">
        <v>0</v>
      </c>
    </row>
    <row r="320" spans="1:7" x14ac:dyDescent="0.25">
      <c r="A320" t="s">
        <v>107</v>
      </c>
      <c r="B320" t="s">
        <v>269</v>
      </c>
      <c r="C320" t="s">
        <v>270</v>
      </c>
      <c r="D320" t="s">
        <v>238</v>
      </c>
      <c r="E320" t="s">
        <v>239</v>
      </c>
      <c r="F320" s="327">
        <v>0</v>
      </c>
      <c r="G320" s="328" t="s">
        <v>240</v>
      </c>
    </row>
    <row r="321" spans="1:7" x14ac:dyDescent="0.25">
      <c r="A321" t="s">
        <v>107</v>
      </c>
      <c r="B321" t="s">
        <v>271</v>
      </c>
      <c r="C321" t="s">
        <v>272</v>
      </c>
      <c r="D321" t="s">
        <v>238</v>
      </c>
      <c r="E321" t="s">
        <v>239</v>
      </c>
      <c r="F321" s="327">
        <v>0</v>
      </c>
      <c r="G321" s="328" t="s">
        <v>240</v>
      </c>
    </row>
    <row r="322" spans="1:7" x14ac:dyDescent="0.25">
      <c r="A322" t="s">
        <v>107</v>
      </c>
      <c r="B322" t="s">
        <v>273</v>
      </c>
      <c r="C322" t="s">
        <v>274</v>
      </c>
      <c r="D322" t="s">
        <v>238</v>
      </c>
      <c r="E322" t="s">
        <v>239</v>
      </c>
      <c r="F322" s="327">
        <v>0</v>
      </c>
      <c r="G322" s="328" t="s">
        <v>240</v>
      </c>
    </row>
    <row r="323" spans="1:7" x14ac:dyDescent="0.25">
      <c r="A323" t="s">
        <v>107</v>
      </c>
      <c r="B323" t="s">
        <v>275</v>
      </c>
      <c r="C323" t="s">
        <v>276</v>
      </c>
      <c r="D323" t="s">
        <v>238</v>
      </c>
      <c r="E323" t="s">
        <v>239</v>
      </c>
      <c r="F323" s="327">
        <v>0</v>
      </c>
      <c r="G323" s="328" t="s">
        <v>240</v>
      </c>
    </row>
    <row r="324" spans="1:7" x14ac:dyDescent="0.25">
      <c r="A324" t="s">
        <v>107</v>
      </c>
      <c r="B324" t="s">
        <v>277</v>
      </c>
      <c r="C324" t="s">
        <v>278</v>
      </c>
      <c r="D324" t="s">
        <v>238</v>
      </c>
      <c r="E324" t="s">
        <v>239</v>
      </c>
      <c r="F324" s="327">
        <v>0</v>
      </c>
      <c r="G324" s="328" t="s">
        <v>240</v>
      </c>
    </row>
    <row r="325" spans="1:7" x14ac:dyDescent="0.25">
      <c r="A325" t="s">
        <v>107</v>
      </c>
      <c r="B325" t="s">
        <v>279</v>
      </c>
      <c r="C325" t="s">
        <v>280</v>
      </c>
      <c r="D325" t="s">
        <v>238</v>
      </c>
      <c r="E325" t="s">
        <v>239</v>
      </c>
      <c r="F325" s="327">
        <v>0</v>
      </c>
      <c r="G325" s="328" t="s">
        <v>240</v>
      </c>
    </row>
    <row r="326" spans="1:7" x14ac:dyDescent="0.25">
      <c r="A326" t="s">
        <v>107</v>
      </c>
      <c r="B326" t="s">
        <v>281</v>
      </c>
      <c r="C326" t="s">
        <v>282</v>
      </c>
      <c r="D326" t="s">
        <v>238</v>
      </c>
      <c r="E326" t="s">
        <v>239</v>
      </c>
      <c r="F326" s="327">
        <v>0</v>
      </c>
      <c r="G326" s="328" t="s">
        <v>240</v>
      </c>
    </row>
    <row r="327" spans="1:7" x14ac:dyDescent="0.25">
      <c r="A327" t="s">
        <v>107</v>
      </c>
      <c r="B327" t="s">
        <v>283</v>
      </c>
      <c r="C327" t="s">
        <v>284</v>
      </c>
      <c r="D327" t="s">
        <v>238</v>
      </c>
      <c r="E327" t="s">
        <v>239</v>
      </c>
      <c r="F327" s="327">
        <v>0</v>
      </c>
      <c r="G327" s="328" t="s">
        <v>240</v>
      </c>
    </row>
    <row r="328" spans="1:7" x14ac:dyDescent="0.25">
      <c r="A328" t="s">
        <v>109</v>
      </c>
      <c r="B328" t="s">
        <v>236</v>
      </c>
      <c r="C328" t="s">
        <v>237</v>
      </c>
      <c r="D328" t="s">
        <v>238</v>
      </c>
      <c r="E328" t="s">
        <v>239</v>
      </c>
      <c r="F328" s="327">
        <v>0</v>
      </c>
      <c r="G328" s="328" t="s">
        <v>240</v>
      </c>
    </row>
    <row r="329" spans="1:7" x14ac:dyDescent="0.25">
      <c r="A329" t="s">
        <v>109</v>
      </c>
      <c r="B329" t="s">
        <v>241</v>
      </c>
      <c r="C329" t="s">
        <v>242</v>
      </c>
      <c r="D329" t="s">
        <v>238</v>
      </c>
      <c r="E329" t="s">
        <v>239</v>
      </c>
      <c r="F329" s="327">
        <v>0</v>
      </c>
      <c r="G329" s="328" t="s">
        <v>240</v>
      </c>
    </row>
    <row r="330" spans="1:7" x14ac:dyDescent="0.25">
      <c r="A330" t="s">
        <v>109</v>
      </c>
      <c r="B330" t="s">
        <v>243</v>
      </c>
      <c r="C330" t="s">
        <v>244</v>
      </c>
      <c r="D330" t="s">
        <v>238</v>
      </c>
      <c r="E330" t="s">
        <v>239</v>
      </c>
      <c r="F330" s="327">
        <v>0</v>
      </c>
      <c r="G330" s="328" t="s">
        <v>240</v>
      </c>
    </row>
    <row r="331" spans="1:7" x14ac:dyDescent="0.25">
      <c r="A331" t="s">
        <v>109</v>
      </c>
      <c r="B331" t="s">
        <v>245</v>
      </c>
      <c r="C331" t="s">
        <v>246</v>
      </c>
      <c r="D331" t="s">
        <v>238</v>
      </c>
      <c r="E331" t="s">
        <v>239</v>
      </c>
      <c r="F331" s="327">
        <v>0</v>
      </c>
      <c r="G331" s="328" t="s">
        <v>240</v>
      </c>
    </row>
    <row r="332" spans="1:7" x14ac:dyDescent="0.25">
      <c r="A332" t="s">
        <v>109</v>
      </c>
      <c r="B332" t="s">
        <v>247</v>
      </c>
      <c r="C332" t="s">
        <v>248</v>
      </c>
      <c r="D332" t="s">
        <v>238</v>
      </c>
      <c r="E332" t="s">
        <v>239</v>
      </c>
      <c r="F332" s="327">
        <v>3.6718597693590498</v>
      </c>
      <c r="G332" s="328" t="s">
        <v>240</v>
      </c>
    </row>
    <row r="333" spans="1:7" x14ac:dyDescent="0.25">
      <c r="A333" t="s">
        <v>109</v>
      </c>
      <c r="B333" t="s">
        <v>249</v>
      </c>
      <c r="C333" t="s">
        <v>250</v>
      </c>
      <c r="D333" t="s">
        <v>238</v>
      </c>
      <c r="E333" t="s">
        <v>239</v>
      </c>
      <c r="F333" s="327">
        <v>0</v>
      </c>
      <c r="G333" s="328" t="s">
        <v>240</v>
      </c>
    </row>
    <row r="334" spans="1:7" x14ac:dyDescent="0.25">
      <c r="A334" t="s">
        <v>109</v>
      </c>
      <c r="B334" t="s">
        <v>251</v>
      </c>
      <c r="C334" t="s">
        <v>252</v>
      </c>
      <c r="D334" t="s">
        <v>238</v>
      </c>
      <c r="E334" t="s">
        <v>239</v>
      </c>
      <c r="F334" s="327">
        <v>0</v>
      </c>
      <c r="G334" s="328" t="s">
        <v>240</v>
      </c>
    </row>
    <row r="335" spans="1:7" x14ac:dyDescent="0.25">
      <c r="A335" t="s">
        <v>109</v>
      </c>
      <c r="B335" t="s">
        <v>253</v>
      </c>
      <c r="C335" t="s">
        <v>254</v>
      </c>
      <c r="D335" t="s">
        <v>238</v>
      </c>
      <c r="E335" t="s">
        <v>239</v>
      </c>
      <c r="F335" s="327">
        <v>-5.3060950378903699E-3</v>
      </c>
      <c r="G335" s="328" t="s">
        <v>240</v>
      </c>
    </row>
    <row r="336" spans="1:7" x14ac:dyDescent="0.25">
      <c r="A336" t="s">
        <v>109</v>
      </c>
      <c r="B336" t="s">
        <v>255</v>
      </c>
      <c r="C336" t="s">
        <v>256</v>
      </c>
      <c r="D336" t="s">
        <v>238</v>
      </c>
      <c r="E336" t="s">
        <v>239</v>
      </c>
      <c r="F336" s="327">
        <v>0</v>
      </c>
      <c r="G336" s="328" t="s">
        <v>240</v>
      </c>
    </row>
    <row r="337" spans="1:7" x14ac:dyDescent="0.25">
      <c r="A337" t="s">
        <v>109</v>
      </c>
      <c r="B337" t="s">
        <v>257</v>
      </c>
      <c r="C337" t="s">
        <v>258</v>
      </c>
      <c r="D337" t="s">
        <v>238</v>
      </c>
      <c r="E337" t="s">
        <v>239</v>
      </c>
      <c r="F337" s="327">
        <v>0</v>
      </c>
      <c r="G337" s="328" t="s">
        <v>240</v>
      </c>
    </row>
    <row r="338" spans="1:7" x14ac:dyDescent="0.25">
      <c r="A338" t="s">
        <v>109</v>
      </c>
      <c r="B338" t="s">
        <v>259</v>
      </c>
      <c r="C338" t="s">
        <v>260</v>
      </c>
      <c r="D338" t="s">
        <v>238</v>
      </c>
      <c r="E338" t="s">
        <v>239</v>
      </c>
      <c r="F338" s="328" t="s">
        <v>240</v>
      </c>
      <c r="G338" s="327">
        <v>0.38925396631125198</v>
      </c>
    </row>
    <row r="339" spans="1:7" x14ac:dyDescent="0.25">
      <c r="A339" t="s">
        <v>109</v>
      </c>
      <c r="B339" t="s">
        <v>261</v>
      </c>
      <c r="C339" t="s">
        <v>262</v>
      </c>
      <c r="D339" t="s">
        <v>238</v>
      </c>
      <c r="E339" t="s">
        <v>239</v>
      </c>
      <c r="F339" s="328" t="s">
        <v>240</v>
      </c>
      <c r="G339" s="327">
        <v>1.37205119775673</v>
      </c>
    </row>
    <row r="340" spans="1:7" x14ac:dyDescent="0.25">
      <c r="A340" t="s">
        <v>109</v>
      </c>
      <c r="B340" t="s">
        <v>263</v>
      </c>
      <c r="C340" t="s">
        <v>264</v>
      </c>
      <c r="D340" t="s">
        <v>238</v>
      </c>
      <c r="E340" t="s">
        <v>239</v>
      </c>
      <c r="F340" s="328" t="s">
        <v>240</v>
      </c>
      <c r="G340" s="327">
        <v>0</v>
      </c>
    </row>
    <row r="341" spans="1:7" x14ac:dyDescent="0.25">
      <c r="A341" t="s">
        <v>109</v>
      </c>
      <c r="B341" t="s">
        <v>265</v>
      </c>
      <c r="C341" t="s">
        <v>266</v>
      </c>
      <c r="D341" t="s">
        <v>238</v>
      </c>
      <c r="E341" t="s">
        <v>239</v>
      </c>
      <c r="F341" s="328" t="s">
        <v>240</v>
      </c>
      <c r="G341" s="327">
        <v>0</v>
      </c>
    </row>
    <row r="342" spans="1:7" x14ac:dyDescent="0.25">
      <c r="A342" t="s">
        <v>109</v>
      </c>
      <c r="B342" t="s">
        <v>267</v>
      </c>
      <c r="C342" t="s">
        <v>268</v>
      </c>
      <c r="D342" t="s">
        <v>238</v>
      </c>
      <c r="E342" t="s">
        <v>239</v>
      </c>
      <c r="F342" s="328" t="s">
        <v>240</v>
      </c>
      <c r="G342" s="327">
        <v>0</v>
      </c>
    </row>
    <row r="343" spans="1:7" x14ac:dyDescent="0.25">
      <c r="A343" t="s">
        <v>109</v>
      </c>
      <c r="B343" t="s">
        <v>269</v>
      </c>
      <c r="C343" t="s">
        <v>270</v>
      </c>
      <c r="D343" t="s">
        <v>238</v>
      </c>
      <c r="E343" t="s">
        <v>239</v>
      </c>
      <c r="F343" s="327">
        <v>0</v>
      </c>
      <c r="G343" s="328" t="s">
        <v>240</v>
      </c>
    </row>
    <row r="344" spans="1:7" x14ac:dyDescent="0.25">
      <c r="A344" t="s">
        <v>109</v>
      </c>
      <c r="B344" t="s">
        <v>271</v>
      </c>
      <c r="C344" t="s">
        <v>272</v>
      </c>
      <c r="D344" t="s">
        <v>238</v>
      </c>
      <c r="E344" t="s">
        <v>239</v>
      </c>
      <c r="F344" s="327">
        <v>0</v>
      </c>
      <c r="G344" s="328" t="s">
        <v>240</v>
      </c>
    </row>
    <row r="345" spans="1:7" x14ac:dyDescent="0.25">
      <c r="A345" t="s">
        <v>109</v>
      </c>
      <c r="B345" t="s">
        <v>273</v>
      </c>
      <c r="C345" t="s">
        <v>274</v>
      </c>
      <c r="D345" t="s">
        <v>238</v>
      </c>
      <c r="E345" t="s">
        <v>239</v>
      </c>
      <c r="F345" s="327">
        <v>0</v>
      </c>
      <c r="G345" s="328" t="s">
        <v>240</v>
      </c>
    </row>
    <row r="346" spans="1:7" x14ac:dyDescent="0.25">
      <c r="A346" t="s">
        <v>109</v>
      </c>
      <c r="B346" t="s">
        <v>275</v>
      </c>
      <c r="C346" t="s">
        <v>276</v>
      </c>
      <c r="D346" t="s">
        <v>238</v>
      </c>
      <c r="E346" t="s">
        <v>239</v>
      </c>
      <c r="F346" s="327">
        <v>0</v>
      </c>
      <c r="G346" s="328" t="s">
        <v>240</v>
      </c>
    </row>
    <row r="347" spans="1:7" x14ac:dyDescent="0.25">
      <c r="A347" t="s">
        <v>109</v>
      </c>
      <c r="B347" t="s">
        <v>277</v>
      </c>
      <c r="C347" t="s">
        <v>278</v>
      </c>
      <c r="D347" t="s">
        <v>238</v>
      </c>
      <c r="E347" t="s">
        <v>239</v>
      </c>
      <c r="F347" s="327">
        <v>0</v>
      </c>
      <c r="G347" s="328" t="s">
        <v>240</v>
      </c>
    </row>
    <row r="348" spans="1:7" x14ac:dyDescent="0.25">
      <c r="A348" t="s">
        <v>109</v>
      </c>
      <c r="B348" t="s">
        <v>279</v>
      </c>
      <c r="C348" t="s">
        <v>280</v>
      </c>
      <c r="D348" t="s">
        <v>238</v>
      </c>
      <c r="E348" t="s">
        <v>239</v>
      </c>
      <c r="F348" s="327">
        <v>0</v>
      </c>
      <c r="G348" s="328" t="s">
        <v>240</v>
      </c>
    </row>
    <row r="349" spans="1:7" x14ac:dyDescent="0.25">
      <c r="A349" t="s">
        <v>109</v>
      </c>
      <c r="B349" t="s">
        <v>281</v>
      </c>
      <c r="C349" t="s">
        <v>282</v>
      </c>
      <c r="D349" t="s">
        <v>238</v>
      </c>
      <c r="E349" t="s">
        <v>239</v>
      </c>
      <c r="F349" s="327">
        <v>0</v>
      </c>
      <c r="G349" s="328" t="s">
        <v>240</v>
      </c>
    </row>
    <row r="350" spans="1:7" x14ac:dyDescent="0.25">
      <c r="A350" t="s">
        <v>109</v>
      </c>
      <c r="B350" t="s">
        <v>283</v>
      </c>
      <c r="C350" t="s">
        <v>284</v>
      </c>
      <c r="D350" t="s">
        <v>238</v>
      </c>
      <c r="E350" t="s">
        <v>239</v>
      </c>
      <c r="F350" s="327">
        <v>0</v>
      </c>
      <c r="G350" s="328" t="s">
        <v>240</v>
      </c>
    </row>
    <row r="351" spans="1:7" x14ac:dyDescent="0.25">
      <c r="A351" t="s">
        <v>111</v>
      </c>
      <c r="B351" t="s">
        <v>236</v>
      </c>
      <c r="C351" t="s">
        <v>237</v>
      </c>
      <c r="D351" t="s">
        <v>238</v>
      </c>
      <c r="E351" t="s">
        <v>239</v>
      </c>
      <c r="F351" s="327">
        <v>0</v>
      </c>
      <c r="G351" s="328" t="s">
        <v>240</v>
      </c>
    </row>
    <row r="352" spans="1:7" x14ac:dyDescent="0.25">
      <c r="A352" t="s">
        <v>111</v>
      </c>
      <c r="B352" t="s">
        <v>241</v>
      </c>
      <c r="C352" t="s">
        <v>242</v>
      </c>
      <c r="D352" t="s">
        <v>238</v>
      </c>
      <c r="E352" t="s">
        <v>239</v>
      </c>
      <c r="F352" s="327">
        <v>0</v>
      </c>
      <c r="G352" s="328" t="s">
        <v>240</v>
      </c>
    </row>
    <row r="353" spans="1:7" x14ac:dyDescent="0.25">
      <c r="A353" t="s">
        <v>111</v>
      </c>
      <c r="B353" t="s">
        <v>243</v>
      </c>
      <c r="C353" t="s">
        <v>244</v>
      </c>
      <c r="D353" t="s">
        <v>238</v>
      </c>
      <c r="E353" t="s">
        <v>239</v>
      </c>
      <c r="F353" s="327">
        <v>0</v>
      </c>
      <c r="G353" s="328" t="s">
        <v>240</v>
      </c>
    </row>
    <row r="354" spans="1:7" x14ac:dyDescent="0.25">
      <c r="A354" t="s">
        <v>111</v>
      </c>
      <c r="B354" t="s">
        <v>245</v>
      </c>
      <c r="C354" t="s">
        <v>246</v>
      </c>
      <c r="D354" t="s">
        <v>238</v>
      </c>
      <c r="E354" t="s">
        <v>239</v>
      </c>
      <c r="F354" s="327">
        <v>0</v>
      </c>
      <c r="G354" s="328" t="s">
        <v>240</v>
      </c>
    </row>
    <row r="355" spans="1:7" x14ac:dyDescent="0.25">
      <c r="A355" t="s">
        <v>111</v>
      </c>
      <c r="B355" t="s">
        <v>247</v>
      </c>
      <c r="C355" t="s">
        <v>248</v>
      </c>
      <c r="D355" t="s">
        <v>238</v>
      </c>
      <c r="E355" t="s">
        <v>239</v>
      </c>
      <c r="F355" s="327">
        <v>0.18248671618059001</v>
      </c>
      <c r="G355" s="328" t="s">
        <v>240</v>
      </c>
    </row>
    <row r="356" spans="1:7" x14ac:dyDescent="0.25">
      <c r="A356" t="s">
        <v>111</v>
      </c>
      <c r="B356" t="s">
        <v>249</v>
      </c>
      <c r="C356" t="s">
        <v>250</v>
      </c>
      <c r="D356" t="s">
        <v>238</v>
      </c>
      <c r="E356" t="s">
        <v>239</v>
      </c>
      <c r="F356" s="327">
        <v>0</v>
      </c>
      <c r="G356" s="328" t="s">
        <v>240</v>
      </c>
    </row>
    <row r="357" spans="1:7" x14ac:dyDescent="0.25">
      <c r="A357" t="s">
        <v>111</v>
      </c>
      <c r="B357" t="s">
        <v>251</v>
      </c>
      <c r="C357" t="s">
        <v>252</v>
      </c>
      <c r="D357" t="s">
        <v>238</v>
      </c>
      <c r="E357" t="s">
        <v>239</v>
      </c>
      <c r="F357" s="327">
        <v>0</v>
      </c>
      <c r="G357" s="328" t="s">
        <v>240</v>
      </c>
    </row>
    <row r="358" spans="1:7" x14ac:dyDescent="0.25">
      <c r="A358" t="s">
        <v>111</v>
      </c>
      <c r="B358" t="s">
        <v>253</v>
      </c>
      <c r="C358" t="s">
        <v>254</v>
      </c>
      <c r="D358" t="s">
        <v>238</v>
      </c>
      <c r="E358" t="s">
        <v>239</v>
      </c>
      <c r="F358" s="327">
        <v>0</v>
      </c>
      <c r="G358" s="328" t="s">
        <v>240</v>
      </c>
    </row>
    <row r="359" spans="1:7" x14ac:dyDescent="0.25">
      <c r="A359" t="s">
        <v>111</v>
      </c>
      <c r="B359" t="s">
        <v>255</v>
      </c>
      <c r="C359" t="s">
        <v>256</v>
      </c>
      <c r="D359" t="s">
        <v>238</v>
      </c>
      <c r="E359" t="s">
        <v>239</v>
      </c>
      <c r="F359" s="327">
        <v>0</v>
      </c>
      <c r="G359" s="328" t="s">
        <v>240</v>
      </c>
    </row>
    <row r="360" spans="1:7" x14ac:dyDescent="0.25">
      <c r="A360" t="s">
        <v>111</v>
      </c>
      <c r="B360" t="s">
        <v>257</v>
      </c>
      <c r="C360" t="s">
        <v>258</v>
      </c>
      <c r="D360" t="s">
        <v>238</v>
      </c>
      <c r="E360" t="s">
        <v>239</v>
      </c>
      <c r="F360" s="327">
        <v>0</v>
      </c>
      <c r="G360" s="328" t="s">
        <v>240</v>
      </c>
    </row>
    <row r="361" spans="1:7" x14ac:dyDescent="0.25">
      <c r="A361" t="s">
        <v>111</v>
      </c>
      <c r="B361" t="s">
        <v>259</v>
      </c>
      <c r="C361" t="s">
        <v>260</v>
      </c>
      <c r="D361" t="s">
        <v>238</v>
      </c>
      <c r="E361" t="s">
        <v>239</v>
      </c>
      <c r="F361" s="328" t="s">
        <v>240</v>
      </c>
      <c r="G361" s="327">
        <v>6.2038371246436498E-3</v>
      </c>
    </row>
    <row r="362" spans="1:7" x14ac:dyDescent="0.25">
      <c r="A362" t="s">
        <v>111</v>
      </c>
      <c r="B362" t="s">
        <v>261</v>
      </c>
      <c r="C362" t="s">
        <v>262</v>
      </c>
      <c r="D362" t="s">
        <v>238</v>
      </c>
      <c r="E362" t="s">
        <v>239</v>
      </c>
      <c r="F362" s="328" t="s">
        <v>240</v>
      </c>
      <c r="G362" s="327">
        <v>0.196318232255767</v>
      </c>
    </row>
    <row r="363" spans="1:7" x14ac:dyDescent="0.25">
      <c r="A363" t="s">
        <v>111</v>
      </c>
      <c r="B363" t="s">
        <v>263</v>
      </c>
      <c r="C363" t="s">
        <v>264</v>
      </c>
      <c r="D363" t="s">
        <v>238</v>
      </c>
      <c r="E363" t="s">
        <v>239</v>
      </c>
      <c r="F363" s="328" t="s">
        <v>240</v>
      </c>
      <c r="G363" s="327">
        <v>0</v>
      </c>
    </row>
    <row r="364" spans="1:7" x14ac:dyDescent="0.25">
      <c r="A364" t="s">
        <v>111</v>
      </c>
      <c r="B364" t="s">
        <v>265</v>
      </c>
      <c r="C364" t="s">
        <v>266</v>
      </c>
      <c r="D364" t="s">
        <v>238</v>
      </c>
      <c r="E364" t="s">
        <v>239</v>
      </c>
      <c r="F364" s="328" t="s">
        <v>240</v>
      </c>
      <c r="G364" s="327">
        <v>0</v>
      </c>
    </row>
    <row r="365" spans="1:7" x14ac:dyDescent="0.25">
      <c r="A365" t="s">
        <v>111</v>
      </c>
      <c r="B365" t="s">
        <v>267</v>
      </c>
      <c r="C365" t="s">
        <v>268</v>
      </c>
      <c r="D365" t="s">
        <v>238</v>
      </c>
      <c r="E365" t="s">
        <v>239</v>
      </c>
      <c r="F365" s="328" t="s">
        <v>240</v>
      </c>
      <c r="G365" s="327">
        <v>0</v>
      </c>
    </row>
    <row r="366" spans="1:7" x14ac:dyDescent="0.25">
      <c r="A366" t="s">
        <v>111</v>
      </c>
      <c r="B366" t="s">
        <v>269</v>
      </c>
      <c r="C366" t="s">
        <v>270</v>
      </c>
      <c r="D366" t="s">
        <v>238</v>
      </c>
      <c r="E366" t="s">
        <v>239</v>
      </c>
      <c r="F366" s="327">
        <v>0</v>
      </c>
      <c r="G366" s="328" t="s">
        <v>240</v>
      </c>
    </row>
    <row r="367" spans="1:7" x14ac:dyDescent="0.25">
      <c r="A367" t="s">
        <v>111</v>
      </c>
      <c r="B367" t="s">
        <v>271</v>
      </c>
      <c r="C367" t="s">
        <v>272</v>
      </c>
      <c r="D367" t="s">
        <v>238</v>
      </c>
      <c r="E367" t="s">
        <v>239</v>
      </c>
      <c r="F367" s="327">
        <v>0</v>
      </c>
      <c r="G367" s="328" t="s">
        <v>240</v>
      </c>
    </row>
    <row r="368" spans="1:7" x14ac:dyDescent="0.25">
      <c r="A368" t="s">
        <v>111</v>
      </c>
      <c r="B368" t="s">
        <v>273</v>
      </c>
      <c r="C368" t="s">
        <v>274</v>
      </c>
      <c r="D368" t="s">
        <v>238</v>
      </c>
      <c r="E368" t="s">
        <v>239</v>
      </c>
      <c r="F368" s="327">
        <v>0</v>
      </c>
      <c r="G368" s="328" t="s">
        <v>240</v>
      </c>
    </row>
    <row r="369" spans="1:7" x14ac:dyDescent="0.25">
      <c r="A369" t="s">
        <v>111</v>
      </c>
      <c r="B369" t="s">
        <v>275</v>
      </c>
      <c r="C369" t="s">
        <v>276</v>
      </c>
      <c r="D369" t="s">
        <v>238</v>
      </c>
      <c r="E369" t="s">
        <v>239</v>
      </c>
      <c r="F369" s="327">
        <v>0</v>
      </c>
      <c r="G369" s="328" t="s">
        <v>240</v>
      </c>
    </row>
    <row r="370" spans="1:7" x14ac:dyDescent="0.25">
      <c r="A370" t="s">
        <v>111</v>
      </c>
      <c r="B370" t="s">
        <v>277</v>
      </c>
      <c r="C370" t="s">
        <v>278</v>
      </c>
      <c r="D370" t="s">
        <v>238</v>
      </c>
      <c r="E370" t="s">
        <v>239</v>
      </c>
      <c r="F370" s="327">
        <v>0</v>
      </c>
      <c r="G370" s="328" t="s">
        <v>240</v>
      </c>
    </row>
    <row r="371" spans="1:7" x14ac:dyDescent="0.25">
      <c r="A371" t="s">
        <v>111</v>
      </c>
      <c r="B371" t="s">
        <v>279</v>
      </c>
      <c r="C371" t="s">
        <v>280</v>
      </c>
      <c r="D371" t="s">
        <v>238</v>
      </c>
      <c r="E371" t="s">
        <v>239</v>
      </c>
      <c r="F371" s="327">
        <v>0</v>
      </c>
      <c r="G371" s="328" t="s">
        <v>240</v>
      </c>
    </row>
    <row r="372" spans="1:7" x14ac:dyDescent="0.25">
      <c r="A372" t="s">
        <v>111</v>
      </c>
      <c r="B372" t="s">
        <v>281</v>
      </c>
      <c r="C372" t="s">
        <v>282</v>
      </c>
      <c r="D372" t="s">
        <v>238</v>
      </c>
      <c r="E372" t="s">
        <v>239</v>
      </c>
      <c r="F372" s="327">
        <v>0</v>
      </c>
      <c r="G372" s="328" t="s">
        <v>240</v>
      </c>
    </row>
    <row r="373" spans="1:7" x14ac:dyDescent="0.25">
      <c r="A373" t="s">
        <v>111</v>
      </c>
      <c r="B373" t="s">
        <v>283</v>
      </c>
      <c r="C373" t="s">
        <v>284</v>
      </c>
      <c r="D373" t="s">
        <v>238</v>
      </c>
      <c r="E373" t="s">
        <v>239</v>
      </c>
      <c r="F373" s="327">
        <v>0</v>
      </c>
      <c r="G373" s="328" t="s">
        <v>240</v>
      </c>
    </row>
    <row r="374" spans="1:7" x14ac:dyDescent="0.25">
      <c r="A374" t="s">
        <v>115</v>
      </c>
      <c r="B374" t="s">
        <v>236</v>
      </c>
      <c r="C374" t="s">
        <v>237</v>
      </c>
      <c r="D374" t="s">
        <v>238</v>
      </c>
      <c r="E374" t="s">
        <v>239</v>
      </c>
      <c r="F374" s="327">
        <v>0</v>
      </c>
      <c r="G374" s="328" t="s">
        <v>240</v>
      </c>
    </row>
    <row r="375" spans="1:7" x14ac:dyDescent="0.25">
      <c r="A375" t="s">
        <v>115</v>
      </c>
      <c r="B375" t="s">
        <v>241</v>
      </c>
      <c r="C375" t="s">
        <v>242</v>
      </c>
      <c r="D375" t="s">
        <v>238</v>
      </c>
      <c r="E375" t="s">
        <v>239</v>
      </c>
      <c r="F375" s="327">
        <v>9.6573177261050094E-2</v>
      </c>
      <c r="G375" s="328" t="s">
        <v>240</v>
      </c>
    </row>
    <row r="376" spans="1:7" x14ac:dyDescent="0.25">
      <c r="A376" t="s">
        <v>115</v>
      </c>
      <c r="B376" t="s">
        <v>243</v>
      </c>
      <c r="C376" t="s">
        <v>244</v>
      </c>
      <c r="D376" t="s">
        <v>238</v>
      </c>
      <c r="E376" t="s">
        <v>239</v>
      </c>
      <c r="F376" s="327">
        <v>0</v>
      </c>
      <c r="G376" s="328" t="s">
        <v>240</v>
      </c>
    </row>
    <row r="377" spans="1:7" x14ac:dyDescent="0.25">
      <c r="A377" t="s">
        <v>115</v>
      </c>
      <c r="B377" t="s">
        <v>245</v>
      </c>
      <c r="C377" t="s">
        <v>246</v>
      </c>
      <c r="D377" t="s">
        <v>238</v>
      </c>
      <c r="E377" t="s">
        <v>239</v>
      </c>
      <c r="F377" s="327">
        <v>0</v>
      </c>
      <c r="G377" s="328" t="s">
        <v>240</v>
      </c>
    </row>
    <row r="378" spans="1:7" x14ac:dyDescent="0.25">
      <c r="A378" t="s">
        <v>115</v>
      </c>
      <c r="B378" t="s">
        <v>247</v>
      </c>
      <c r="C378" t="s">
        <v>248</v>
      </c>
      <c r="D378" t="s">
        <v>238</v>
      </c>
      <c r="E378" t="s">
        <v>239</v>
      </c>
      <c r="F378" s="327">
        <v>0.353424426415752</v>
      </c>
      <c r="G378" s="328" t="s">
        <v>240</v>
      </c>
    </row>
    <row r="379" spans="1:7" x14ac:dyDescent="0.25">
      <c r="A379" t="s">
        <v>115</v>
      </c>
      <c r="B379" t="s">
        <v>249</v>
      </c>
      <c r="C379" t="s">
        <v>250</v>
      </c>
      <c r="D379" t="s">
        <v>238</v>
      </c>
      <c r="E379" t="s">
        <v>239</v>
      </c>
      <c r="F379" s="327">
        <v>0</v>
      </c>
      <c r="G379" s="328" t="s">
        <v>240</v>
      </c>
    </row>
    <row r="380" spans="1:7" x14ac:dyDescent="0.25">
      <c r="A380" t="s">
        <v>115</v>
      </c>
      <c r="B380" t="s">
        <v>251</v>
      </c>
      <c r="C380" t="s">
        <v>252</v>
      </c>
      <c r="D380" t="s">
        <v>238</v>
      </c>
      <c r="E380" t="s">
        <v>239</v>
      </c>
      <c r="F380" s="327">
        <v>0</v>
      </c>
      <c r="G380" s="328" t="s">
        <v>240</v>
      </c>
    </row>
    <row r="381" spans="1:7" x14ac:dyDescent="0.25">
      <c r="A381" t="s">
        <v>115</v>
      </c>
      <c r="B381" t="s">
        <v>253</v>
      </c>
      <c r="C381" t="s">
        <v>254</v>
      </c>
      <c r="D381" t="s">
        <v>238</v>
      </c>
      <c r="E381" t="s">
        <v>239</v>
      </c>
      <c r="F381" s="327">
        <v>9.831384733779789E-4</v>
      </c>
      <c r="G381" s="328" t="s">
        <v>240</v>
      </c>
    </row>
    <row r="382" spans="1:7" x14ac:dyDescent="0.25">
      <c r="A382" t="s">
        <v>115</v>
      </c>
      <c r="B382" t="s">
        <v>255</v>
      </c>
      <c r="C382" t="s">
        <v>256</v>
      </c>
      <c r="D382" t="s">
        <v>238</v>
      </c>
      <c r="E382" t="s">
        <v>239</v>
      </c>
      <c r="F382" s="327">
        <v>0</v>
      </c>
      <c r="G382" s="328" t="s">
        <v>240</v>
      </c>
    </row>
    <row r="383" spans="1:7" x14ac:dyDescent="0.25">
      <c r="A383" t="s">
        <v>115</v>
      </c>
      <c r="B383" t="s">
        <v>257</v>
      </c>
      <c r="C383" t="s">
        <v>258</v>
      </c>
      <c r="D383" t="s">
        <v>238</v>
      </c>
      <c r="E383" t="s">
        <v>239</v>
      </c>
      <c r="F383" s="327">
        <v>0</v>
      </c>
      <c r="G383" s="328" t="s">
        <v>240</v>
      </c>
    </row>
    <row r="384" spans="1:7" x14ac:dyDescent="0.25">
      <c r="A384" t="s">
        <v>115</v>
      </c>
      <c r="B384" t="s">
        <v>259</v>
      </c>
      <c r="C384" t="s">
        <v>260</v>
      </c>
      <c r="D384" t="s">
        <v>238</v>
      </c>
      <c r="E384" t="s">
        <v>239</v>
      </c>
      <c r="F384" s="328" t="s">
        <v>240</v>
      </c>
      <c r="G384" s="327">
        <v>1.50857632274288E-2</v>
      </c>
    </row>
    <row r="385" spans="1:7" x14ac:dyDescent="0.25">
      <c r="A385" t="s">
        <v>115</v>
      </c>
      <c r="B385" t="s">
        <v>261</v>
      </c>
      <c r="C385" t="s">
        <v>262</v>
      </c>
      <c r="D385" t="s">
        <v>238</v>
      </c>
      <c r="E385" t="s">
        <v>239</v>
      </c>
      <c r="F385" s="328" t="s">
        <v>240</v>
      </c>
      <c r="G385" s="327">
        <v>0.28653704054866902</v>
      </c>
    </row>
    <row r="386" spans="1:7" x14ac:dyDescent="0.25">
      <c r="A386" t="s">
        <v>115</v>
      </c>
      <c r="B386" t="s">
        <v>263</v>
      </c>
      <c r="C386" t="s">
        <v>264</v>
      </c>
      <c r="D386" t="s">
        <v>238</v>
      </c>
      <c r="E386" t="s">
        <v>239</v>
      </c>
      <c r="F386" s="328" t="s">
        <v>240</v>
      </c>
      <c r="G386" s="327">
        <v>0</v>
      </c>
    </row>
    <row r="387" spans="1:7" x14ac:dyDescent="0.25">
      <c r="A387" t="s">
        <v>115</v>
      </c>
      <c r="B387" t="s">
        <v>265</v>
      </c>
      <c r="C387" t="s">
        <v>266</v>
      </c>
      <c r="D387" t="s">
        <v>238</v>
      </c>
      <c r="E387" t="s">
        <v>239</v>
      </c>
      <c r="F387" s="328" t="s">
        <v>240</v>
      </c>
      <c r="G387" s="327">
        <v>0</v>
      </c>
    </row>
    <row r="388" spans="1:7" x14ac:dyDescent="0.25">
      <c r="A388" t="s">
        <v>115</v>
      </c>
      <c r="B388" t="s">
        <v>267</v>
      </c>
      <c r="C388" t="s">
        <v>268</v>
      </c>
      <c r="D388" t="s">
        <v>238</v>
      </c>
      <c r="E388" t="s">
        <v>239</v>
      </c>
      <c r="F388" s="328" t="s">
        <v>240</v>
      </c>
      <c r="G388" s="327">
        <v>0</v>
      </c>
    </row>
    <row r="389" spans="1:7" x14ac:dyDescent="0.25">
      <c r="A389" t="s">
        <v>115</v>
      </c>
      <c r="B389" t="s">
        <v>269</v>
      </c>
      <c r="C389" t="s">
        <v>270</v>
      </c>
      <c r="D389" t="s">
        <v>238</v>
      </c>
      <c r="E389" t="s">
        <v>239</v>
      </c>
      <c r="F389" s="327">
        <v>0</v>
      </c>
      <c r="G389" s="328" t="s">
        <v>240</v>
      </c>
    </row>
    <row r="390" spans="1:7" x14ac:dyDescent="0.25">
      <c r="A390" t="s">
        <v>115</v>
      </c>
      <c r="B390" t="s">
        <v>271</v>
      </c>
      <c r="C390" t="s">
        <v>272</v>
      </c>
      <c r="D390" t="s">
        <v>238</v>
      </c>
      <c r="E390" t="s">
        <v>239</v>
      </c>
      <c r="F390" s="327">
        <v>0</v>
      </c>
      <c r="G390" s="328" t="s">
        <v>240</v>
      </c>
    </row>
    <row r="391" spans="1:7" x14ac:dyDescent="0.25">
      <c r="A391" t="s">
        <v>115</v>
      </c>
      <c r="B391" t="s">
        <v>273</v>
      </c>
      <c r="C391" t="s">
        <v>274</v>
      </c>
      <c r="D391" t="s">
        <v>238</v>
      </c>
      <c r="E391" t="s">
        <v>239</v>
      </c>
      <c r="F391" s="327">
        <v>0</v>
      </c>
      <c r="G391" s="328" t="s">
        <v>240</v>
      </c>
    </row>
    <row r="392" spans="1:7" x14ac:dyDescent="0.25">
      <c r="A392" t="s">
        <v>115</v>
      </c>
      <c r="B392" t="s">
        <v>275</v>
      </c>
      <c r="C392" t="s">
        <v>276</v>
      </c>
      <c r="D392" t="s">
        <v>238</v>
      </c>
      <c r="E392" t="s">
        <v>239</v>
      </c>
      <c r="F392" s="327">
        <v>0</v>
      </c>
      <c r="G392" s="328" t="s">
        <v>240</v>
      </c>
    </row>
    <row r="393" spans="1:7" x14ac:dyDescent="0.25">
      <c r="A393" t="s">
        <v>115</v>
      </c>
      <c r="B393" t="s">
        <v>277</v>
      </c>
      <c r="C393" t="s">
        <v>278</v>
      </c>
      <c r="D393" t="s">
        <v>238</v>
      </c>
      <c r="E393" t="s">
        <v>239</v>
      </c>
      <c r="F393" s="327">
        <v>0</v>
      </c>
      <c r="G393" s="328" t="s">
        <v>240</v>
      </c>
    </row>
    <row r="394" spans="1:7" x14ac:dyDescent="0.25">
      <c r="A394" t="s">
        <v>115</v>
      </c>
      <c r="B394" t="s">
        <v>279</v>
      </c>
      <c r="C394" t="s">
        <v>280</v>
      </c>
      <c r="D394" t="s">
        <v>238</v>
      </c>
      <c r="E394" t="s">
        <v>239</v>
      </c>
      <c r="F394" s="327">
        <v>0</v>
      </c>
      <c r="G394" s="328" t="s">
        <v>240</v>
      </c>
    </row>
    <row r="395" spans="1:7" x14ac:dyDescent="0.25">
      <c r="A395" t="s">
        <v>115</v>
      </c>
      <c r="B395" t="s">
        <v>281</v>
      </c>
      <c r="C395" t="s">
        <v>282</v>
      </c>
      <c r="D395" t="s">
        <v>238</v>
      </c>
      <c r="E395" t="s">
        <v>239</v>
      </c>
      <c r="F395" s="327">
        <v>0</v>
      </c>
      <c r="G395" s="328" t="s">
        <v>240</v>
      </c>
    </row>
    <row r="396" spans="1:7" x14ac:dyDescent="0.25">
      <c r="A396" t="s">
        <v>115</v>
      </c>
      <c r="B396" t="s">
        <v>283</v>
      </c>
      <c r="C396" t="s">
        <v>284</v>
      </c>
      <c r="D396" t="s">
        <v>238</v>
      </c>
      <c r="E396" t="s">
        <v>239</v>
      </c>
      <c r="F396" s="327">
        <v>0</v>
      </c>
      <c r="G396" s="328" t="s">
        <v>240</v>
      </c>
    </row>
    <row r="397" spans="1:7" x14ac:dyDescent="0.25">
      <c r="A397" t="s">
        <v>117</v>
      </c>
      <c r="B397" t="s">
        <v>236</v>
      </c>
      <c r="C397" t="s">
        <v>237</v>
      </c>
      <c r="D397" t="s">
        <v>238</v>
      </c>
      <c r="E397" t="s">
        <v>239</v>
      </c>
      <c r="F397" s="327">
        <v>0</v>
      </c>
      <c r="G397" s="328" t="s">
        <v>240</v>
      </c>
    </row>
    <row r="398" spans="1:7" x14ac:dyDescent="0.25">
      <c r="A398" t="s">
        <v>117</v>
      </c>
      <c r="B398" t="s">
        <v>241</v>
      </c>
      <c r="C398" t="s">
        <v>242</v>
      </c>
      <c r="D398" t="s">
        <v>238</v>
      </c>
      <c r="E398" t="s">
        <v>239</v>
      </c>
      <c r="F398" s="327">
        <v>0</v>
      </c>
      <c r="G398" s="328" t="s">
        <v>240</v>
      </c>
    </row>
    <row r="399" spans="1:7" x14ac:dyDescent="0.25">
      <c r="A399" t="s">
        <v>117</v>
      </c>
      <c r="B399" t="s">
        <v>243</v>
      </c>
      <c r="C399" t="s">
        <v>244</v>
      </c>
      <c r="D399" t="s">
        <v>238</v>
      </c>
      <c r="E399" t="s">
        <v>239</v>
      </c>
      <c r="F399" s="327">
        <v>0</v>
      </c>
      <c r="G399" s="328" t="s">
        <v>240</v>
      </c>
    </row>
    <row r="400" spans="1:7" x14ac:dyDescent="0.25">
      <c r="A400" t="s">
        <v>117</v>
      </c>
      <c r="B400" t="s">
        <v>245</v>
      </c>
      <c r="C400" t="s">
        <v>246</v>
      </c>
      <c r="D400" t="s">
        <v>238</v>
      </c>
      <c r="E400" t="s">
        <v>239</v>
      </c>
      <c r="F400" s="327">
        <v>0</v>
      </c>
      <c r="G400" s="328" t="s">
        <v>240</v>
      </c>
    </row>
    <row r="401" spans="1:7" x14ac:dyDescent="0.25">
      <c r="A401" t="s">
        <v>117</v>
      </c>
      <c r="B401" t="s">
        <v>247</v>
      </c>
      <c r="C401" t="s">
        <v>248</v>
      </c>
      <c r="D401" t="s">
        <v>238</v>
      </c>
      <c r="E401" t="s">
        <v>239</v>
      </c>
      <c r="F401" s="327">
        <v>0.34462547368971003</v>
      </c>
      <c r="G401" s="328" t="s">
        <v>240</v>
      </c>
    </row>
    <row r="402" spans="1:7" x14ac:dyDescent="0.25">
      <c r="A402" t="s">
        <v>117</v>
      </c>
      <c r="B402" t="s">
        <v>249</v>
      </c>
      <c r="C402" t="s">
        <v>250</v>
      </c>
      <c r="D402" t="s">
        <v>238</v>
      </c>
      <c r="E402" t="s">
        <v>239</v>
      </c>
      <c r="F402" s="327">
        <v>0</v>
      </c>
      <c r="G402" s="328" t="s">
        <v>240</v>
      </c>
    </row>
    <row r="403" spans="1:7" x14ac:dyDescent="0.25">
      <c r="A403" t="s">
        <v>117</v>
      </c>
      <c r="B403" t="s">
        <v>251</v>
      </c>
      <c r="C403" t="s">
        <v>252</v>
      </c>
      <c r="D403" t="s">
        <v>238</v>
      </c>
      <c r="E403" t="s">
        <v>239</v>
      </c>
      <c r="F403" s="327">
        <v>0</v>
      </c>
      <c r="G403" s="328" t="s">
        <v>240</v>
      </c>
    </row>
    <row r="404" spans="1:7" x14ac:dyDescent="0.25">
      <c r="A404" t="s">
        <v>117</v>
      </c>
      <c r="B404" t="s">
        <v>253</v>
      </c>
      <c r="C404" t="s">
        <v>254</v>
      </c>
      <c r="D404" t="s">
        <v>238</v>
      </c>
      <c r="E404" t="s">
        <v>239</v>
      </c>
      <c r="F404" s="327">
        <v>0</v>
      </c>
      <c r="G404" s="328" t="s">
        <v>240</v>
      </c>
    </row>
    <row r="405" spans="1:7" x14ac:dyDescent="0.25">
      <c r="A405" t="s">
        <v>117</v>
      </c>
      <c r="B405" t="s">
        <v>255</v>
      </c>
      <c r="C405" t="s">
        <v>256</v>
      </c>
      <c r="D405" t="s">
        <v>238</v>
      </c>
      <c r="E405" t="s">
        <v>239</v>
      </c>
      <c r="F405" s="327">
        <v>0</v>
      </c>
      <c r="G405" s="328" t="s">
        <v>240</v>
      </c>
    </row>
    <row r="406" spans="1:7" x14ac:dyDescent="0.25">
      <c r="A406" t="s">
        <v>117</v>
      </c>
      <c r="B406" t="s">
        <v>257</v>
      </c>
      <c r="C406" t="s">
        <v>258</v>
      </c>
      <c r="D406" t="s">
        <v>238</v>
      </c>
      <c r="E406" t="s">
        <v>239</v>
      </c>
      <c r="F406" s="327">
        <v>0</v>
      </c>
      <c r="G406" s="328" t="s">
        <v>240</v>
      </c>
    </row>
    <row r="407" spans="1:7" x14ac:dyDescent="0.25">
      <c r="A407" t="s">
        <v>117</v>
      </c>
      <c r="B407" t="s">
        <v>259</v>
      </c>
      <c r="C407" t="s">
        <v>260</v>
      </c>
      <c r="D407" t="s">
        <v>238</v>
      </c>
      <c r="E407" t="s">
        <v>239</v>
      </c>
      <c r="F407" s="328" t="s">
        <v>240</v>
      </c>
      <c r="G407" s="327">
        <v>3.2735579364273397E-2</v>
      </c>
    </row>
    <row r="408" spans="1:7" x14ac:dyDescent="0.25">
      <c r="A408" t="s">
        <v>117</v>
      </c>
      <c r="B408" t="s">
        <v>261</v>
      </c>
      <c r="C408" t="s">
        <v>262</v>
      </c>
      <c r="D408" t="s">
        <v>238</v>
      </c>
      <c r="E408" t="s">
        <v>239</v>
      </c>
      <c r="F408" s="328" t="s">
        <v>240</v>
      </c>
      <c r="G408" s="327">
        <v>0.85999210174865204</v>
      </c>
    </row>
    <row r="409" spans="1:7" x14ac:dyDescent="0.25">
      <c r="A409" t="s">
        <v>117</v>
      </c>
      <c r="B409" t="s">
        <v>263</v>
      </c>
      <c r="C409" t="s">
        <v>264</v>
      </c>
      <c r="D409" t="s">
        <v>238</v>
      </c>
      <c r="E409" t="s">
        <v>239</v>
      </c>
      <c r="F409" s="328" t="s">
        <v>240</v>
      </c>
      <c r="G409" s="327">
        <v>0</v>
      </c>
    </row>
    <row r="410" spans="1:7" x14ac:dyDescent="0.25">
      <c r="A410" t="s">
        <v>117</v>
      </c>
      <c r="B410" t="s">
        <v>265</v>
      </c>
      <c r="C410" t="s">
        <v>266</v>
      </c>
      <c r="D410" t="s">
        <v>238</v>
      </c>
      <c r="E410" t="s">
        <v>239</v>
      </c>
      <c r="F410" s="328" t="s">
        <v>240</v>
      </c>
      <c r="G410" s="327">
        <v>0</v>
      </c>
    </row>
    <row r="411" spans="1:7" x14ac:dyDescent="0.25">
      <c r="A411" t="s">
        <v>117</v>
      </c>
      <c r="B411" t="s">
        <v>267</v>
      </c>
      <c r="C411" t="s">
        <v>268</v>
      </c>
      <c r="D411" t="s">
        <v>238</v>
      </c>
      <c r="E411" t="s">
        <v>239</v>
      </c>
      <c r="F411" s="328" t="s">
        <v>240</v>
      </c>
      <c r="G411" s="327">
        <v>0</v>
      </c>
    </row>
    <row r="412" spans="1:7" x14ac:dyDescent="0.25">
      <c r="A412" t="s">
        <v>117</v>
      </c>
      <c r="B412" t="s">
        <v>269</v>
      </c>
      <c r="C412" t="s">
        <v>270</v>
      </c>
      <c r="D412" t="s">
        <v>238</v>
      </c>
      <c r="E412" t="s">
        <v>239</v>
      </c>
      <c r="F412" s="327">
        <v>0</v>
      </c>
      <c r="G412" s="328" t="s">
        <v>240</v>
      </c>
    </row>
    <row r="413" spans="1:7" x14ac:dyDescent="0.25">
      <c r="A413" t="s">
        <v>117</v>
      </c>
      <c r="B413" t="s">
        <v>271</v>
      </c>
      <c r="C413" t="s">
        <v>272</v>
      </c>
      <c r="D413" t="s">
        <v>238</v>
      </c>
      <c r="E413" t="s">
        <v>239</v>
      </c>
      <c r="F413" s="327">
        <v>0</v>
      </c>
      <c r="G413" s="328" t="s">
        <v>240</v>
      </c>
    </row>
    <row r="414" spans="1:7" x14ac:dyDescent="0.25">
      <c r="A414" t="s">
        <v>117</v>
      </c>
      <c r="B414" t="s">
        <v>273</v>
      </c>
      <c r="C414" t="s">
        <v>274</v>
      </c>
      <c r="D414" t="s">
        <v>238</v>
      </c>
      <c r="E414" t="s">
        <v>239</v>
      </c>
      <c r="F414" s="327">
        <v>0</v>
      </c>
      <c r="G414" s="328" t="s">
        <v>240</v>
      </c>
    </row>
    <row r="415" spans="1:7" x14ac:dyDescent="0.25">
      <c r="A415" t="s">
        <v>117</v>
      </c>
      <c r="B415" t="s">
        <v>275</v>
      </c>
      <c r="C415" t="s">
        <v>276</v>
      </c>
      <c r="D415" t="s">
        <v>238</v>
      </c>
      <c r="E415" t="s">
        <v>239</v>
      </c>
      <c r="F415" s="327">
        <v>0</v>
      </c>
      <c r="G415" s="328" t="s">
        <v>240</v>
      </c>
    </row>
    <row r="416" spans="1:7" x14ac:dyDescent="0.25">
      <c r="A416" t="s">
        <v>117</v>
      </c>
      <c r="B416" t="s">
        <v>277</v>
      </c>
      <c r="C416" t="s">
        <v>278</v>
      </c>
      <c r="D416" t="s">
        <v>238</v>
      </c>
      <c r="E416" t="s">
        <v>239</v>
      </c>
      <c r="F416" s="327">
        <v>0</v>
      </c>
      <c r="G416" s="328" t="s">
        <v>240</v>
      </c>
    </row>
    <row r="417" spans="1:7" x14ac:dyDescent="0.25">
      <c r="A417" t="s">
        <v>117</v>
      </c>
      <c r="B417" t="s">
        <v>279</v>
      </c>
      <c r="C417" t="s">
        <v>280</v>
      </c>
      <c r="D417" t="s">
        <v>238</v>
      </c>
      <c r="E417" t="s">
        <v>239</v>
      </c>
      <c r="F417" s="327">
        <v>0</v>
      </c>
      <c r="G417" s="328" t="s">
        <v>240</v>
      </c>
    </row>
    <row r="418" spans="1:7" x14ac:dyDescent="0.25">
      <c r="A418" t="s">
        <v>117</v>
      </c>
      <c r="B418" t="s">
        <v>281</v>
      </c>
      <c r="C418" t="s">
        <v>282</v>
      </c>
      <c r="D418" t="s">
        <v>238</v>
      </c>
      <c r="E418" t="s">
        <v>239</v>
      </c>
      <c r="F418" s="327">
        <v>0</v>
      </c>
      <c r="G418" s="328" t="s">
        <v>240</v>
      </c>
    </row>
    <row r="419" spans="1:7" x14ac:dyDescent="0.25">
      <c r="A419" t="s">
        <v>117</v>
      </c>
      <c r="B419" t="s">
        <v>283</v>
      </c>
      <c r="C419" t="s">
        <v>284</v>
      </c>
      <c r="D419" t="s">
        <v>238</v>
      </c>
      <c r="E419" t="s">
        <v>239</v>
      </c>
      <c r="F419" s="327">
        <v>0</v>
      </c>
      <c r="G419" s="328" t="s">
        <v>240</v>
      </c>
    </row>
    <row r="420" spans="1:7" x14ac:dyDescent="0.25">
      <c r="A420" t="s">
        <v>113</v>
      </c>
      <c r="B420" t="s">
        <v>236</v>
      </c>
      <c r="C420" t="s">
        <v>237</v>
      </c>
      <c r="D420" t="s">
        <v>238</v>
      </c>
      <c r="E420" t="s">
        <v>239</v>
      </c>
      <c r="F420" s="327">
        <v>0</v>
      </c>
      <c r="G420" s="328" t="s">
        <v>240</v>
      </c>
    </row>
    <row r="421" spans="1:7" x14ac:dyDescent="0.25">
      <c r="A421" t="s">
        <v>113</v>
      </c>
      <c r="B421" t="s">
        <v>241</v>
      </c>
      <c r="C421" t="s">
        <v>242</v>
      </c>
      <c r="D421" t="s">
        <v>238</v>
      </c>
      <c r="E421" t="s">
        <v>239</v>
      </c>
      <c r="F421" s="327">
        <v>0</v>
      </c>
      <c r="G421" s="328" t="s">
        <v>240</v>
      </c>
    </row>
    <row r="422" spans="1:7" x14ac:dyDescent="0.25">
      <c r="A422" t="s">
        <v>113</v>
      </c>
      <c r="B422" t="s">
        <v>243</v>
      </c>
      <c r="C422" t="s">
        <v>244</v>
      </c>
      <c r="D422" t="s">
        <v>238</v>
      </c>
      <c r="E422" t="s">
        <v>239</v>
      </c>
      <c r="F422" s="327">
        <v>0</v>
      </c>
      <c r="G422" s="328" t="s">
        <v>240</v>
      </c>
    </row>
    <row r="423" spans="1:7" x14ac:dyDescent="0.25">
      <c r="A423" t="s">
        <v>113</v>
      </c>
      <c r="B423" t="s">
        <v>245</v>
      </c>
      <c r="C423" t="s">
        <v>246</v>
      </c>
      <c r="D423" t="s">
        <v>238</v>
      </c>
      <c r="E423" t="s">
        <v>239</v>
      </c>
      <c r="F423" s="327">
        <v>0</v>
      </c>
      <c r="G423" s="328" t="s">
        <v>240</v>
      </c>
    </row>
    <row r="424" spans="1:7" x14ac:dyDescent="0.25">
      <c r="A424" t="s">
        <v>113</v>
      </c>
      <c r="B424" t="s">
        <v>247</v>
      </c>
      <c r="C424" t="s">
        <v>248</v>
      </c>
      <c r="D424" t="s">
        <v>238</v>
      </c>
      <c r="E424" t="s">
        <v>239</v>
      </c>
      <c r="F424" s="327">
        <v>-3.9047824837260499E-2</v>
      </c>
      <c r="G424" s="328" t="s">
        <v>240</v>
      </c>
    </row>
    <row r="425" spans="1:7" x14ac:dyDescent="0.25">
      <c r="A425" t="s">
        <v>113</v>
      </c>
      <c r="B425" t="s">
        <v>249</v>
      </c>
      <c r="C425" t="s">
        <v>250</v>
      </c>
      <c r="D425" t="s">
        <v>238</v>
      </c>
      <c r="E425" t="s">
        <v>239</v>
      </c>
      <c r="F425" s="327">
        <v>0</v>
      </c>
      <c r="G425" s="328" t="s">
        <v>240</v>
      </c>
    </row>
    <row r="426" spans="1:7" x14ac:dyDescent="0.25">
      <c r="A426" t="s">
        <v>113</v>
      </c>
      <c r="B426" t="s">
        <v>251</v>
      </c>
      <c r="C426" t="s">
        <v>252</v>
      </c>
      <c r="D426" t="s">
        <v>238</v>
      </c>
      <c r="E426" t="s">
        <v>239</v>
      </c>
      <c r="F426" s="327">
        <v>0</v>
      </c>
      <c r="G426" s="328" t="s">
        <v>240</v>
      </c>
    </row>
    <row r="427" spans="1:7" x14ac:dyDescent="0.25">
      <c r="A427" t="s">
        <v>113</v>
      </c>
      <c r="B427" t="s">
        <v>253</v>
      </c>
      <c r="C427" t="s">
        <v>254</v>
      </c>
      <c r="D427" t="s">
        <v>238</v>
      </c>
      <c r="E427" t="s">
        <v>239</v>
      </c>
      <c r="F427" s="327">
        <v>-1.10809655752028E-2</v>
      </c>
      <c r="G427" s="328" t="s">
        <v>240</v>
      </c>
    </row>
    <row r="428" spans="1:7" x14ac:dyDescent="0.25">
      <c r="A428" t="s">
        <v>113</v>
      </c>
      <c r="B428" t="s">
        <v>255</v>
      </c>
      <c r="C428" t="s">
        <v>256</v>
      </c>
      <c r="D428" t="s">
        <v>238</v>
      </c>
      <c r="E428" t="s">
        <v>239</v>
      </c>
      <c r="F428" s="327">
        <v>0</v>
      </c>
      <c r="G428" s="328" t="s">
        <v>240</v>
      </c>
    </row>
    <row r="429" spans="1:7" x14ac:dyDescent="0.25">
      <c r="A429" t="s">
        <v>113</v>
      </c>
      <c r="B429" t="s">
        <v>257</v>
      </c>
      <c r="C429" t="s">
        <v>258</v>
      </c>
      <c r="D429" t="s">
        <v>238</v>
      </c>
      <c r="E429" t="s">
        <v>239</v>
      </c>
      <c r="F429" s="327">
        <v>0</v>
      </c>
      <c r="G429" s="328" t="s">
        <v>240</v>
      </c>
    </row>
    <row r="430" spans="1:7" x14ac:dyDescent="0.25">
      <c r="A430" t="s">
        <v>113</v>
      </c>
      <c r="B430" t="s">
        <v>259</v>
      </c>
      <c r="C430" t="s">
        <v>260</v>
      </c>
      <c r="D430" t="s">
        <v>238</v>
      </c>
      <c r="E430" t="s">
        <v>239</v>
      </c>
      <c r="F430" s="328" t="s">
        <v>240</v>
      </c>
      <c r="G430" s="327">
        <v>2.3683801907484901E-2</v>
      </c>
    </row>
    <row r="431" spans="1:7" x14ac:dyDescent="0.25">
      <c r="A431" t="s">
        <v>113</v>
      </c>
      <c r="B431" t="s">
        <v>261</v>
      </c>
      <c r="C431" t="s">
        <v>262</v>
      </c>
      <c r="D431" t="s">
        <v>238</v>
      </c>
      <c r="E431" t="s">
        <v>239</v>
      </c>
      <c r="F431" s="328" t="s">
        <v>240</v>
      </c>
      <c r="G431" s="327">
        <v>0.42929226203450099</v>
      </c>
    </row>
    <row r="432" spans="1:7" x14ac:dyDescent="0.25">
      <c r="A432" t="s">
        <v>113</v>
      </c>
      <c r="B432" t="s">
        <v>263</v>
      </c>
      <c r="C432" t="s">
        <v>264</v>
      </c>
      <c r="D432" t="s">
        <v>238</v>
      </c>
      <c r="E432" t="s">
        <v>239</v>
      </c>
      <c r="F432" s="328" t="s">
        <v>240</v>
      </c>
      <c r="G432" s="327">
        <v>0</v>
      </c>
    </row>
    <row r="433" spans="1:7" x14ac:dyDescent="0.25">
      <c r="A433" t="s">
        <v>113</v>
      </c>
      <c r="B433" t="s">
        <v>265</v>
      </c>
      <c r="C433" t="s">
        <v>266</v>
      </c>
      <c r="D433" t="s">
        <v>238</v>
      </c>
      <c r="E433" t="s">
        <v>239</v>
      </c>
      <c r="F433" s="328" t="s">
        <v>240</v>
      </c>
      <c r="G433" s="327">
        <v>0</v>
      </c>
    </row>
    <row r="434" spans="1:7" x14ac:dyDescent="0.25">
      <c r="A434" t="s">
        <v>113</v>
      </c>
      <c r="B434" t="s">
        <v>267</v>
      </c>
      <c r="C434" t="s">
        <v>268</v>
      </c>
      <c r="D434" t="s">
        <v>238</v>
      </c>
      <c r="E434" t="s">
        <v>239</v>
      </c>
      <c r="F434" s="328" t="s">
        <v>240</v>
      </c>
      <c r="G434" s="327">
        <v>0</v>
      </c>
    </row>
    <row r="435" spans="1:7" x14ac:dyDescent="0.25">
      <c r="A435" t="s">
        <v>113</v>
      </c>
      <c r="B435" t="s">
        <v>269</v>
      </c>
      <c r="C435" t="s">
        <v>270</v>
      </c>
      <c r="D435" t="s">
        <v>238</v>
      </c>
      <c r="E435" t="s">
        <v>239</v>
      </c>
      <c r="F435" s="327">
        <v>0</v>
      </c>
      <c r="G435" s="328" t="s">
        <v>240</v>
      </c>
    </row>
    <row r="436" spans="1:7" x14ac:dyDescent="0.25">
      <c r="A436" t="s">
        <v>113</v>
      </c>
      <c r="B436" t="s">
        <v>271</v>
      </c>
      <c r="C436" t="s">
        <v>272</v>
      </c>
      <c r="D436" t="s">
        <v>238</v>
      </c>
      <c r="E436" t="s">
        <v>239</v>
      </c>
      <c r="F436" s="327">
        <v>0</v>
      </c>
      <c r="G436" s="328" t="s">
        <v>240</v>
      </c>
    </row>
    <row r="437" spans="1:7" x14ac:dyDescent="0.25">
      <c r="A437" t="s">
        <v>113</v>
      </c>
      <c r="B437" t="s">
        <v>273</v>
      </c>
      <c r="C437" t="s">
        <v>274</v>
      </c>
      <c r="D437" t="s">
        <v>238</v>
      </c>
      <c r="E437" t="s">
        <v>239</v>
      </c>
      <c r="F437" s="327">
        <v>0</v>
      </c>
      <c r="G437" s="328" t="s">
        <v>240</v>
      </c>
    </row>
    <row r="438" spans="1:7" x14ac:dyDescent="0.25">
      <c r="A438" t="s">
        <v>113</v>
      </c>
      <c r="B438" t="s">
        <v>275</v>
      </c>
      <c r="C438" t="s">
        <v>276</v>
      </c>
      <c r="D438" t="s">
        <v>238</v>
      </c>
      <c r="E438" t="s">
        <v>239</v>
      </c>
      <c r="F438" s="327">
        <v>0</v>
      </c>
      <c r="G438" s="328" t="s">
        <v>240</v>
      </c>
    </row>
    <row r="439" spans="1:7" x14ac:dyDescent="0.25">
      <c r="A439" t="s">
        <v>113</v>
      </c>
      <c r="B439" t="s">
        <v>277</v>
      </c>
      <c r="C439" t="s">
        <v>278</v>
      </c>
      <c r="D439" t="s">
        <v>238</v>
      </c>
      <c r="E439" t="s">
        <v>239</v>
      </c>
      <c r="F439" s="327">
        <v>0</v>
      </c>
      <c r="G439" s="328" t="s">
        <v>240</v>
      </c>
    </row>
    <row r="440" spans="1:7" x14ac:dyDescent="0.25">
      <c r="A440" t="s">
        <v>113</v>
      </c>
      <c r="B440" t="s">
        <v>279</v>
      </c>
      <c r="C440" t="s">
        <v>280</v>
      </c>
      <c r="D440" t="s">
        <v>238</v>
      </c>
      <c r="E440" t="s">
        <v>239</v>
      </c>
      <c r="F440" s="327">
        <v>0</v>
      </c>
      <c r="G440" s="328" t="s">
        <v>240</v>
      </c>
    </row>
    <row r="441" spans="1:7" x14ac:dyDescent="0.25">
      <c r="A441" t="s">
        <v>113</v>
      </c>
      <c r="B441" t="s">
        <v>281</v>
      </c>
      <c r="C441" t="s">
        <v>282</v>
      </c>
      <c r="D441" t="s">
        <v>238</v>
      </c>
      <c r="E441" t="s">
        <v>239</v>
      </c>
      <c r="F441" s="327">
        <v>0</v>
      </c>
      <c r="G441" s="328" t="s">
        <v>240</v>
      </c>
    </row>
    <row r="442" spans="1:7" x14ac:dyDescent="0.25">
      <c r="A442" t="s">
        <v>113</v>
      </c>
      <c r="B442" t="s">
        <v>283</v>
      </c>
      <c r="C442" t="s">
        <v>284</v>
      </c>
      <c r="D442" t="s">
        <v>238</v>
      </c>
      <c r="E442" t="s">
        <v>239</v>
      </c>
      <c r="F442" s="327">
        <v>0</v>
      </c>
      <c r="G442" s="328" t="s">
        <v>240</v>
      </c>
    </row>
    <row r="443" spans="1:7" x14ac:dyDescent="0.25"/>
    <row r="444" spans="1:7" x14ac:dyDescent="0.25"/>
    <row r="445" spans="1:7" x14ac:dyDescent="0.25"/>
    <row r="446" spans="1:7" x14ac:dyDescent="0.25"/>
    <row r="447" spans="1:7" x14ac:dyDescent="0.25"/>
    <row r="448" spans="1:7" x14ac:dyDescent="0.25"/>
    <row r="449" x14ac:dyDescent="0.25"/>
    <row r="450" x14ac:dyDescent="0.25"/>
  </sheetData>
  <pageMargins left="0.70866141732283472" right="0.70866141732283472" top="0.74803149606299213" bottom="0.74803149606299213" header="0.31496062992125984" footer="0.31496062992125984"/>
  <pageSetup paperSize="8" scale="81" fitToHeight="0" orientation="landscape" r:id="rId1"/>
  <headerFooter>
    <oddHeader>&amp;L&amp;F&amp;CSheet: &amp;A&amp;ROFFICIAL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F89B5-458D-423D-8FC0-87C94D9960C3}">
  <sheetPr codeName="Sheet5">
    <tabColor rgb="FFFFFF99"/>
    <outlinePr summaryBelow="0" summaryRight="0"/>
    <pageSetUpPr fitToPage="1"/>
  </sheetPr>
  <dimension ref="A1:CD319"/>
  <sheetViews>
    <sheetView showGridLines="0" zoomScale="80" zoomScaleNormal="80" workbookViewId="0">
      <pane xSplit="9" ySplit="7" topLeftCell="J8" activePane="bottomRight" state="frozen"/>
      <selection pane="topRight"/>
      <selection pane="bottomLeft"/>
      <selection pane="bottomRight"/>
    </sheetView>
  </sheetViews>
  <sheetFormatPr defaultColWidth="0" defaultRowHeight="13" zeroHeight="1" outlineLevelRow="1" x14ac:dyDescent="0.25"/>
  <cols>
    <col min="1" max="1" width="1.7265625" style="5" customWidth="1"/>
    <col min="2" max="2" width="1.453125" style="9" customWidth="1"/>
    <col min="3" max="3" width="1.453125" style="117" customWidth="1"/>
    <col min="4" max="4" width="1.453125" style="6" customWidth="1"/>
    <col min="5" max="5" width="65.54296875" style="7" bestFit="1" customWidth="1"/>
    <col min="6" max="6" width="12.7265625" style="7" bestFit="1" customWidth="1"/>
    <col min="7" max="7" width="9.54296875" style="7" bestFit="1" customWidth="1"/>
    <col min="8" max="8" width="10" style="7" customWidth="1"/>
    <col min="9" max="9" width="2.54296875" style="7" customWidth="1"/>
    <col min="10" max="17" width="9.81640625" style="7" bestFit="1" customWidth="1"/>
    <col min="18" max="18" width="10.453125" style="7" bestFit="1" customWidth="1"/>
    <col min="19" max="82" width="11.54296875" style="7" hidden="1" customWidth="1"/>
    <col min="83" max="16384" width="9.1796875" style="7" hidden="1"/>
  </cols>
  <sheetData>
    <row r="1" spans="1:82" s="122" customFormat="1" ht="25" x14ac:dyDescent="0.5">
      <c r="A1" s="118" t="str">
        <f ca="1" xml:space="preserve"> RIGHT(CELL("filename", $A$1), LEN(CELL("filename", $A$1)) - SEARCH("]", CELL("filename", $A$1)))</f>
        <v>InpR</v>
      </c>
      <c r="C1" s="132"/>
    </row>
    <row r="2" spans="1:82" s="26" customFormat="1" x14ac:dyDescent="0.25">
      <c r="A2" s="62"/>
      <c r="B2" s="58"/>
      <c r="C2" s="113"/>
      <c r="D2" s="52"/>
      <c r="E2" s="26" t="str">
        <f>Time!E$22</f>
        <v>Model Period BEG</v>
      </c>
      <c r="F2" s="29">
        <f xml:space="preserve"> Checks!$F$9</f>
        <v>0</v>
      </c>
      <c r="G2" s="7" t="s">
        <v>288</v>
      </c>
      <c r="J2" s="26">
        <f>Time!J$22</f>
        <v>42826</v>
      </c>
      <c r="K2" s="26">
        <f>Time!K$22</f>
        <v>43191</v>
      </c>
      <c r="L2" s="26">
        <f>Time!L$22</f>
        <v>43556</v>
      </c>
      <c r="M2" s="26">
        <f>Time!M$22</f>
        <v>43922</v>
      </c>
      <c r="N2" s="26">
        <f>Time!N$22</f>
        <v>44287</v>
      </c>
      <c r="O2" s="26">
        <f>Time!O$22</f>
        <v>44652</v>
      </c>
      <c r="P2" s="26">
        <f>Time!P$22</f>
        <v>45017</v>
      </c>
      <c r="Q2" s="26">
        <f>Time!Q$22</f>
        <v>45383</v>
      </c>
      <c r="R2" s="26">
        <f>Time!R$22</f>
        <v>45748</v>
      </c>
    </row>
    <row r="3" spans="1:82" s="28" customFormat="1" x14ac:dyDescent="0.25">
      <c r="A3" s="62"/>
      <c r="B3" s="58"/>
      <c r="C3" s="113"/>
      <c r="D3" s="52"/>
      <c r="E3" s="26" t="str">
        <f>Time!E$23</f>
        <v>Model Period END</v>
      </c>
      <c r="F3" s="21"/>
      <c r="G3" s="226"/>
      <c r="H3" s="26"/>
      <c r="I3" s="26"/>
      <c r="J3" s="26">
        <f>Time!J$23</f>
        <v>43190</v>
      </c>
      <c r="K3" s="26">
        <f>Time!K$23</f>
        <v>43555</v>
      </c>
      <c r="L3" s="26">
        <f>Time!L$23</f>
        <v>43921</v>
      </c>
      <c r="M3" s="26">
        <f>Time!M$23</f>
        <v>44286</v>
      </c>
      <c r="N3" s="26">
        <f>Time!N$23</f>
        <v>44651</v>
      </c>
      <c r="O3" s="26">
        <f>Time!O$23</f>
        <v>45016</v>
      </c>
      <c r="P3" s="26">
        <f>Time!P$23</f>
        <v>45382</v>
      </c>
      <c r="Q3" s="26">
        <f>Time!Q$23</f>
        <v>45747</v>
      </c>
      <c r="R3" s="26">
        <f>Time!R$23</f>
        <v>46112</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spans="1:82" s="5" customFormat="1" x14ac:dyDescent="0.25">
      <c r="A4" s="48"/>
      <c r="B4" s="59"/>
      <c r="C4" s="114"/>
      <c r="D4" s="53"/>
      <c r="E4" s="26"/>
      <c r="F4" s="21"/>
      <c r="G4" s="226"/>
      <c r="H4" s="26"/>
      <c r="I4" s="26"/>
      <c r="J4" s="26" t="str">
        <f>Time!J$59</f>
        <v>Pre Fcst</v>
      </c>
      <c r="K4" s="26" t="str">
        <f>Time!K$59</f>
        <v>Pre Fcst</v>
      </c>
      <c r="L4" s="26" t="str">
        <f>Time!L$59</f>
        <v>Pre Fcst</v>
      </c>
      <c r="M4" s="26" t="str">
        <f>Time!M$59</f>
        <v>Forecast</v>
      </c>
      <c r="N4" s="26" t="str">
        <f>Time!N$59</f>
        <v>Forecast</v>
      </c>
      <c r="O4" s="26" t="str">
        <f>Time!O$59</f>
        <v>Forecast</v>
      </c>
      <c r="P4" s="26" t="str">
        <f>Time!P$59</f>
        <v>Forecast</v>
      </c>
      <c r="Q4" s="26" t="str">
        <f>Time!Q$59</f>
        <v>Forecast</v>
      </c>
      <c r="R4" s="26" t="str">
        <f>Time!R$59</f>
        <v>Post-Fcst</v>
      </c>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row>
    <row r="5" spans="1:82" s="24" customFormat="1" x14ac:dyDescent="0.25">
      <c r="A5" s="63"/>
      <c r="B5" s="60"/>
      <c r="C5" s="115"/>
      <c r="D5" s="54"/>
      <c r="E5" s="21" t="str">
        <f>Time!E$86</f>
        <v>Financial Year Ending</v>
      </c>
      <c r="F5" s="21"/>
      <c r="G5" s="21"/>
      <c r="H5" s="21"/>
      <c r="I5" s="21"/>
      <c r="J5" s="7">
        <f>Time!J$86</f>
        <v>2018</v>
      </c>
      <c r="K5" s="7">
        <f>Time!K$86</f>
        <v>2019</v>
      </c>
      <c r="L5" s="7">
        <f>Time!L$86</f>
        <v>2020</v>
      </c>
      <c r="M5" s="7">
        <f>Time!M$86</f>
        <v>2021</v>
      </c>
      <c r="N5" s="7">
        <f>Time!N$86</f>
        <v>2022</v>
      </c>
      <c r="O5" s="7">
        <f>Time!O$86</f>
        <v>2023</v>
      </c>
      <c r="P5" s="7">
        <f>Time!P$86</f>
        <v>2024</v>
      </c>
      <c r="Q5" s="7">
        <f>Time!Q$86</f>
        <v>2025</v>
      </c>
      <c r="R5" s="7">
        <f>Time!R$86</f>
        <v>2026</v>
      </c>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82" s="24" customFormat="1" x14ac:dyDescent="0.25">
      <c r="A6" s="63"/>
      <c r="B6" s="60"/>
      <c r="C6" s="115"/>
      <c r="D6" s="54"/>
      <c r="E6" s="21" t="str">
        <f>Time!E$11</f>
        <v>Model column counter</v>
      </c>
      <c r="F6" s="21"/>
      <c r="G6" s="21"/>
      <c r="H6" s="21"/>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row>
    <row r="7" spans="1:82" s="27" customFormat="1" x14ac:dyDescent="0.25">
      <c r="A7" s="48"/>
      <c r="B7" s="59"/>
      <c r="C7" s="114"/>
      <c r="D7" s="53"/>
      <c r="E7" s="9"/>
      <c r="F7" s="5" t="s">
        <v>186</v>
      </c>
      <c r="G7" s="5" t="s">
        <v>121</v>
      </c>
      <c r="H7" s="5" t="s">
        <v>289</v>
      </c>
      <c r="I7" s="5"/>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row>
    <row r="8" spans="1:82" x14ac:dyDescent="0.25">
      <c r="A8" s="232"/>
      <c r="B8" s="61"/>
      <c r="C8" s="116"/>
      <c r="D8" s="55"/>
    </row>
    <row r="9" spans="1:82" collapsed="1" x14ac:dyDescent="0.25">
      <c r="A9" s="274" t="s">
        <v>290</v>
      </c>
      <c r="B9" s="275"/>
      <c r="C9" s="276"/>
      <c r="D9" s="276"/>
      <c r="E9" s="276"/>
      <c r="F9" s="276"/>
      <c r="G9" s="276"/>
      <c r="H9" s="276"/>
      <c r="I9" s="276"/>
      <c r="J9" s="276"/>
      <c r="K9" s="276"/>
      <c r="L9" s="276"/>
      <c r="M9" s="276"/>
      <c r="N9" s="276"/>
      <c r="O9" s="276"/>
      <c r="P9" s="276"/>
      <c r="Q9" s="276"/>
      <c r="R9" s="276"/>
    </row>
    <row r="10" spans="1:82" ht="12.5" hidden="1" outlineLevel="1" x14ac:dyDescent="0.25">
      <c r="A10" s="7"/>
      <c r="C10" s="9"/>
      <c r="E10" s="91"/>
    </row>
    <row r="11" spans="1:82" ht="12.5" hidden="1" outlineLevel="1" x14ac:dyDescent="0.25">
      <c r="A11" s="7"/>
      <c r="C11" s="9"/>
      <c r="E11" s="91" t="s">
        <v>291</v>
      </c>
      <c r="F11" s="16">
        <v>42826</v>
      </c>
      <c r="G11" s="25" t="s">
        <v>292</v>
      </c>
    </row>
    <row r="12" spans="1:82" ht="12.5" hidden="1" outlineLevel="1" x14ac:dyDescent="0.25">
      <c r="A12" s="7"/>
      <c r="C12" s="9"/>
      <c r="E12" s="91"/>
      <c r="F12" s="17"/>
    </row>
    <row r="13" spans="1:82" ht="12.5" hidden="1" outlineLevel="1" x14ac:dyDescent="0.25">
      <c r="A13" s="7"/>
      <c r="C13" s="9"/>
      <c r="E13" s="91" t="s">
        <v>293</v>
      </c>
      <c r="F13" s="16">
        <v>43921</v>
      </c>
      <c r="G13" s="25" t="s">
        <v>292</v>
      </c>
    </row>
    <row r="14" spans="1:82" ht="12.5" hidden="1" outlineLevel="1" x14ac:dyDescent="0.25">
      <c r="A14" s="7"/>
      <c r="C14" s="9"/>
      <c r="E14" s="92"/>
      <c r="F14" s="17"/>
      <c r="G14" s="18"/>
    </row>
    <row r="15" spans="1:82" ht="12.5" hidden="1" outlineLevel="1" x14ac:dyDescent="0.25">
      <c r="A15" s="7"/>
      <c r="C15" s="9"/>
      <c r="E15" s="91" t="s">
        <v>294</v>
      </c>
      <c r="F15" s="16">
        <v>43921</v>
      </c>
      <c r="G15" s="25" t="s">
        <v>292</v>
      </c>
    </row>
    <row r="16" spans="1:82" ht="12.5" hidden="1" outlineLevel="1" x14ac:dyDescent="0.25">
      <c r="A16" s="21"/>
      <c r="B16" s="23"/>
      <c r="C16" s="23"/>
      <c r="D16" s="22"/>
      <c r="E16" s="92" t="s">
        <v>295</v>
      </c>
      <c r="F16" s="19">
        <v>5</v>
      </c>
      <c r="G16" s="20" t="s">
        <v>296</v>
      </c>
    </row>
    <row r="17" spans="1:19" ht="12.5" hidden="1" outlineLevel="1" x14ac:dyDescent="0.25">
      <c r="A17" s="7"/>
      <c r="C17" s="9"/>
      <c r="E17" s="92" t="s">
        <v>297</v>
      </c>
      <c r="F17" s="17">
        <f>DATE(YEAR(F15)+F16,MONTH(F15),DAY(F15))</f>
        <v>45747</v>
      </c>
      <c r="G17" s="18" t="s">
        <v>292</v>
      </c>
    </row>
    <row r="18" spans="1:19" ht="12.5" hidden="1" outlineLevel="1" x14ac:dyDescent="0.25">
      <c r="A18" s="7"/>
      <c r="C18" s="9"/>
      <c r="E18" s="91"/>
      <c r="F18" s="17"/>
    </row>
    <row r="19" spans="1:19" ht="12.5" hidden="1" outlineLevel="1" x14ac:dyDescent="0.25">
      <c r="A19" s="7"/>
      <c r="C19" s="9"/>
      <c r="E19" s="91"/>
      <c r="F19" s="17"/>
    </row>
    <row r="20" spans="1:19" ht="12.5" hidden="1" outlineLevel="1" x14ac:dyDescent="0.25">
      <c r="A20" s="7"/>
      <c r="C20" s="9"/>
      <c r="E20" s="91" t="s">
        <v>298</v>
      </c>
      <c r="F20" s="16">
        <v>44286</v>
      </c>
      <c r="G20" s="7" t="s">
        <v>292</v>
      </c>
    </row>
    <row r="21" spans="1:19" ht="12.5" hidden="1" outlineLevel="1" x14ac:dyDescent="0.25">
      <c r="A21" s="7"/>
      <c r="C21" s="9"/>
      <c r="E21" s="91" t="s">
        <v>299</v>
      </c>
      <c r="F21" s="16">
        <v>45747</v>
      </c>
      <c r="G21" s="7" t="s">
        <v>292</v>
      </c>
    </row>
    <row r="22" spans="1:19" ht="12.5" hidden="1" outlineLevel="1" x14ac:dyDescent="0.25">
      <c r="A22" s="7"/>
      <c r="C22" s="9"/>
      <c r="E22" s="91" t="s">
        <v>300</v>
      </c>
      <c r="F22" s="44">
        <v>2018</v>
      </c>
      <c r="G22" s="7" t="s">
        <v>301</v>
      </c>
    </row>
    <row r="23" spans="1:19" ht="12.5" hidden="1" outlineLevel="1" x14ac:dyDescent="0.25">
      <c r="A23" s="7"/>
      <c r="C23" s="9"/>
      <c r="E23" s="91" t="s">
        <v>302</v>
      </c>
      <c r="F23" s="19">
        <v>3</v>
      </c>
      <c r="G23" s="7" t="s">
        <v>303</v>
      </c>
    </row>
    <row r="24" spans="1:19" x14ac:dyDescent="0.25">
      <c r="A24" s="232"/>
      <c r="B24" s="61"/>
      <c r="C24" s="116"/>
      <c r="D24" s="55"/>
    </row>
    <row r="25" spans="1:19" collapsed="1" x14ac:dyDescent="0.25">
      <c r="A25" s="274" t="s">
        <v>304</v>
      </c>
      <c r="B25" s="275"/>
      <c r="C25" s="276"/>
      <c r="D25" s="276"/>
      <c r="E25" s="276"/>
      <c r="F25" s="276"/>
      <c r="G25" s="276"/>
      <c r="H25" s="276"/>
      <c r="I25" s="276"/>
      <c r="J25" s="276"/>
      <c r="K25" s="276"/>
      <c r="L25" s="276"/>
      <c r="M25" s="276"/>
      <c r="N25" s="276"/>
      <c r="O25" s="276"/>
      <c r="P25" s="276"/>
      <c r="Q25" s="276"/>
      <c r="R25" s="276"/>
    </row>
    <row r="26" spans="1:19" hidden="1" outlineLevel="1" x14ac:dyDescent="0.25">
      <c r="A26" s="232"/>
      <c r="B26" s="61" t="s">
        <v>305</v>
      </c>
      <c r="C26" s="116"/>
      <c r="D26" s="55"/>
    </row>
    <row r="27" spans="1:19" hidden="1" outlineLevel="1" x14ac:dyDescent="0.25">
      <c r="A27" s="232"/>
      <c r="B27" s="61"/>
      <c r="C27" s="116"/>
      <c r="D27" s="55"/>
      <c r="E27" s="91" t="s">
        <v>306</v>
      </c>
      <c r="G27" s="91" t="s">
        <v>307</v>
      </c>
      <c r="I27" s="6"/>
      <c r="J27" s="30"/>
      <c r="K27" s="227">
        <v>279.7</v>
      </c>
      <c r="L27" s="227">
        <v>288.2</v>
      </c>
      <c r="M27" s="227">
        <v>296.81994379694203</v>
      </c>
      <c r="N27" s="227">
        <v>305.32865399748601</v>
      </c>
      <c r="O27" s="227">
        <v>314.691934446201</v>
      </c>
      <c r="P27" s="227">
        <v>324.76207634847901</v>
      </c>
      <c r="Q27" s="227">
        <v>335.15446279163098</v>
      </c>
      <c r="R27" s="227">
        <v>345.20909667538001</v>
      </c>
      <c r="S27" s="228"/>
    </row>
    <row r="28" spans="1:19" hidden="1" outlineLevel="1" x14ac:dyDescent="0.25">
      <c r="A28" s="232"/>
      <c r="B28" s="61"/>
      <c r="C28" s="116"/>
      <c r="D28" s="55"/>
      <c r="E28" s="91" t="s">
        <v>308</v>
      </c>
      <c r="G28" s="91" t="s">
        <v>307</v>
      </c>
      <c r="I28" s="6"/>
      <c r="J28" s="30"/>
      <c r="K28" s="227">
        <v>280.7</v>
      </c>
      <c r="L28" s="227">
        <v>289.2</v>
      </c>
      <c r="M28" s="227">
        <v>297.50379137925398</v>
      </c>
      <c r="N28" s="227">
        <v>306.08167682745898</v>
      </c>
      <c r="O28" s="227">
        <v>315.51905088813697</v>
      </c>
      <c r="P28" s="227">
        <v>325.61566051655802</v>
      </c>
      <c r="Q28" s="227">
        <v>336.03536165308702</v>
      </c>
      <c r="R28" s="227">
        <v>346.11642250268</v>
      </c>
      <c r="S28" s="228"/>
    </row>
    <row r="29" spans="1:19" hidden="1" outlineLevel="1" x14ac:dyDescent="0.25">
      <c r="A29" s="232"/>
      <c r="B29" s="61"/>
      <c r="C29" s="116"/>
      <c r="D29" s="55"/>
      <c r="E29" s="91" t="s">
        <v>309</v>
      </c>
      <c r="G29" s="91" t="s">
        <v>307</v>
      </c>
      <c r="I29" s="6"/>
      <c r="J29" s="30"/>
      <c r="K29" s="227">
        <v>281.5</v>
      </c>
      <c r="L29" s="227">
        <v>289.60000000000002</v>
      </c>
      <c r="M29" s="227">
        <v>298.18921448748898</v>
      </c>
      <c r="N29" s="227">
        <v>306.83655681487397</v>
      </c>
      <c r="O29" s="227">
        <v>316.34834127078699</v>
      </c>
      <c r="P29" s="227">
        <v>326.47148819145201</v>
      </c>
      <c r="Q29" s="227">
        <v>336.91857581357903</v>
      </c>
      <c r="R29" s="227">
        <v>347.02613308798601</v>
      </c>
      <c r="S29" s="228"/>
    </row>
    <row r="30" spans="1:19" hidden="1" outlineLevel="1" x14ac:dyDescent="0.25">
      <c r="A30" s="232"/>
      <c r="B30" s="61"/>
      <c r="C30" s="116"/>
      <c r="D30" s="55"/>
      <c r="E30" s="91" t="s">
        <v>310</v>
      </c>
      <c r="G30" s="91" t="s">
        <v>307</v>
      </c>
      <c r="I30" s="6"/>
      <c r="J30" s="30"/>
      <c r="K30" s="227">
        <v>281.7</v>
      </c>
      <c r="L30" s="227">
        <v>289.5</v>
      </c>
      <c r="M30" s="227">
        <v>298.87621675152297</v>
      </c>
      <c r="N30" s="227">
        <v>307.593298539984</v>
      </c>
      <c r="O30" s="227">
        <v>317.17981130799899</v>
      </c>
      <c r="P30" s="227">
        <v>327.32956526985498</v>
      </c>
      <c r="Q30" s="227">
        <v>337.80411135849101</v>
      </c>
      <c r="R30" s="227">
        <v>347.93823469924502</v>
      </c>
      <c r="S30" s="228"/>
    </row>
    <row r="31" spans="1:19" hidden="1" outlineLevel="1" x14ac:dyDescent="0.25">
      <c r="A31" s="232"/>
      <c r="B31" s="61"/>
      <c r="C31" s="116"/>
      <c r="D31" s="55"/>
      <c r="E31" s="91" t="s">
        <v>311</v>
      </c>
      <c r="G31" s="91" t="s">
        <v>307</v>
      </c>
      <c r="I31" s="6"/>
      <c r="J31" s="30"/>
      <c r="K31" s="227">
        <v>284.2</v>
      </c>
      <c r="L31" s="227">
        <v>291.5</v>
      </c>
      <c r="M31" s="227">
        <v>299.56480180959397</v>
      </c>
      <c r="N31" s="227">
        <v>308.35190659433698</v>
      </c>
      <c r="O31" s="227">
        <v>318.01346672864003</v>
      </c>
      <c r="P31" s="227">
        <v>328.18989766395703</v>
      </c>
      <c r="Q31" s="227">
        <v>338.69197438920298</v>
      </c>
      <c r="R31" s="227">
        <v>348.85273362087997</v>
      </c>
      <c r="S31" s="228"/>
    </row>
    <row r="32" spans="1:19" hidden="1" outlineLevel="1" x14ac:dyDescent="0.25">
      <c r="A32" s="232"/>
      <c r="B32" s="61"/>
      <c r="C32" s="116"/>
      <c r="D32" s="55"/>
      <c r="E32" s="91" t="s">
        <v>312</v>
      </c>
      <c r="G32" s="91" t="s">
        <v>307</v>
      </c>
      <c r="I32" s="6"/>
      <c r="J32" s="30"/>
      <c r="K32" s="227">
        <v>284.10000000000002</v>
      </c>
      <c r="L32" s="227">
        <v>292.14789585630501</v>
      </c>
      <c r="M32" s="227">
        <v>300.254973308324</v>
      </c>
      <c r="N32" s="227">
        <v>309.11238558080299</v>
      </c>
      <c r="O32" s="227">
        <v>318.84931327663401</v>
      </c>
      <c r="P32" s="227">
        <v>329.05249130148701</v>
      </c>
      <c r="Q32" s="227">
        <v>339.58217102313398</v>
      </c>
      <c r="R32" s="227">
        <v>349.769636153828</v>
      </c>
      <c r="S32" s="228"/>
    </row>
    <row r="33" spans="1:19" hidden="1" outlineLevel="1" x14ac:dyDescent="0.25">
      <c r="A33" s="232"/>
      <c r="B33" s="61"/>
      <c r="C33" s="116"/>
      <c r="D33" s="55"/>
      <c r="E33" s="91" t="s">
        <v>313</v>
      </c>
      <c r="G33" s="91" t="s">
        <v>307</v>
      </c>
      <c r="I33" s="6"/>
      <c r="J33" s="30"/>
      <c r="K33" s="227">
        <v>284.5</v>
      </c>
      <c r="L33" s="227">
        <v>292.79723174362402</v>
      </c>
      <c r="M33" s="227">
        <v>300.94673490273601</v>
      </c>
      <c r="N33" s="227">
        <v>309.87474011360501</v>
      </c>
      <c r="O33" s="227">
        <v>319.687356711002</v>
      </c>
      <c r="P33" s="227">
        <v>329.91735212575401</v>
      </c>
      <c r="Q33" s="227">
        <v>340.474707393779</v>
      </c>
      <c r="R33" s="227">
        <v>350.68894861559198</v>
      </c>
      <c r="S33" s="228"/>
    </row>
    <row r="34" spans="1:19" hidden="1" outlineLevel="1" x14ac:dyDescent="0.25">
      <c r="A34" s="232"/>
      <c r="B34" s="61"/>
      <c r="C34" s="116"/>
      <c r="D34" s="55"/>
      <c r="E34" s="91" t="s">
        <v>314</v>
      </c>
      <c r="G34" s="91" t="s">
        <v>307</v>
      </c>
      <c r="I34" s="6"/>
      <c r="J34" s="30"/>
      <c r="K34" s="227">
        <v>284.60000000000002</v>
      </c>
      <c r="L34" s="227">
        <v>293.44801086260998</v>
      </c>
      <c r="M34" s="227">
        <v>301.640090256272</v>
      </c>
      <c r="N34" s="227">
        <v>310.638974818348</v>
      </c>
      <c r="O34" s="227">
        <v>320.52760280590201</v>
      </c>
      <c r="P34" s="227">
        <v>330.78448609569102</v>
      </c>
      <c r="Q34" s="227">
        <v>341.36958965075303</v>
      </c>
      <c r="R34" s="227">
        <v>351.61067734027603</v>
      </c>
      <c r="S34" s="228"/>
    </row>
    <row r="35" spans="1:19" hidden="1" outlineLevel="1" x14ac:dyDescent="0.25">
      <c r="A35" s="232"/>
      <c r="B35" s="61"/>
      <c r="C35" s="116"/>
      <c r="D35" s="55"/>
      <c r="E35" s="91" t="s">
        <v>315</v>
      </c>
      <c r="G35" s="91" t="s">
        <v>307</v>
      </c>
      <c r="I35" s="6"/>
      <c r="J35" s="30"/>
      <c r="K35" s="227">
        <v>285.60000000000002</v>
      </c>
      <c r="L35" s="227">
        <v>294.100236421028</v>
      </c>
      <c r="M35" s="227">
        <v>302.33504304081703</v>
      </c>
      <c r="N35" s="227">
        <v>311.40509433204198</v>
      </c>
      <c r="O35" s="227">
        <v>321.37005735066703</v>
      </c>
      <c r="P35" s="227">
        <v>331.65389918588897</v>
      </c>
      <c r="Q35" s="227">
        <v>342.26682395983698</v>
      </c>
      <c r="R35" s="227">
        <v>352.53482867863198</v>
      </c>
      <c r="S35" s="228"/>
    </row>
    <row r="36" spans="1:19" hidden="1" outlineLevel="1" x14ac:dyDescent="0.25">
      <c r="A36" s="232"/>
      <c r="B36" s="61"/>
      <c r="C36" s="116"/>
      <c r="D36" s="55"/>
      <c r="E36" s="91" t="s">
        <v>316</v>
      </c>
      <c r="G36" s="91" t="s">
        <v>307</v>
      </c>
      <c r="I36" s="6"/>
      <c r="J36" s="30"/>
      <c r="K36" s="227">
        <v>283</v>
      </c>
      <c r="L36" s="227">
        <v>294.77781803182302</v>
      </c>
      <c r="M36" s="227">
        <v>303.08068281857697</v>
      </c>
      <c r="N36" s="227">
        <v>312.22357185062901</v>
      </c>
      <c r="O36" s="227">
        <v>322.21472614984901</v>
      </c>
      <c r="P36" s="227">
        <v>332.52559738664399</v>
      </c>
      <c r="Q36" s="227">
        <v>343.16641650301699</v>
      </c>
      <c r="R36" s="227">
        <v>353.461408998107</v>
      </c>
      <c r="S36" s="228"/>
    </row>
    <row r="37" spans="1:19" hidden="1" outlineLevel="1" x14ac:dyDescent="0.25">
      <c r="A37" s="232"/>
      <c r="B37" s="61"/>
      <c r="C37" s="116"/>
      <c r="D37" s="55"/>
      <c r="E37" s="91" t="s">
        <v>317</v>
      </c>
      <c r="G37" s="91" t="s">
        <v>307</v>
      </c>
      <c r="I37" s="6"/>
      <c r="J37" s="30"/>
      <c r="K37" s="227">
        <v>285</v>
      </c>
      <c r="L37" s="227">
        <v>295.45696073228203</v>
      </c>
      <c r="M37" s="227">
        <v>303.82816154518099</v>
      </c>
      <c r="N37" s="227">
        <v>313.04420060392698</v>
      </c>
      <c r="O37" s="227">
        <v>323.06161502325301</v>
      </c>
      <c r="P37" s="227">
        <v>333.39958670399699</v>
      </c>
      <c r="Q37" s="227">
        <v>344.06837347852502</v>
      </c>
      <c r="R37" s="227">
        <v>354.39042468288102</v>
      </c>
      <c r="S37" s="228"/>
    </row>
    <row r="38" spans="1:19" hidden="1" outlineLevel="1" x14ac:dyDescent="0.25">
      <c r="A38" s="232"/>
      <c r="B38" s="61"/>
      <c r="C38" s="116"/>
      <c r="D38" s="55"/>
      <c r="E38" s="91" t="s">
        <v>318</v>
      </c>
      <c r="G38" s="91" t="s">
        <v>307</v>
      </c>
      <c r="I38" s="6"/>
      <c r="J38" s="30"/>
      <c r="K38" s="227">
        <v>285.10000000000002</v>
      </c>
      <c r="L38" s="227">
        <v>296.13766811902099</v>
      </c>
      <c r="M38" s="227">
        <v>304.57748375597498</v>
      </c>
      <c r="N38" s="227">
        <v>313.86698624610801</v>
      </c>
      <c r="O38" s="227">
        <v>323.91072980598301</v>
      </c>
      <c r="P38" s="227">
        <v>334.27587315977502</v>
      </c>
      <c r="Q38" s="227">
        <v>344.972701100888</v>
      </c>
      <c r="R38" s="227">
        <v>355.32188213391402</v>
      </c>
      <c r="S38" s="228"/>
    </row>
    <row r="39" spans="1:19" hidden="1" outlineLevel="1" x14ac:dyDescent="0.25">
      <c r="A39" s="279"/>
      <c r="B39" s="61"/>
      <c r="C39" s="116"/>
      <c r="D39" s="57"/>
      <c r="E39" s="92"/>
      <c r="F39" s="92"/>
      <c r="G39" s="92"/>
      <c r="I39" s="167"/>
      <c r="K39" s="229"/>
      <c r="L39" s="229"/>
      <c r="M39" s="229"/>
      <c r="N39" s="229"/>
      <c r="O39" s="229"/>
      <c r="P39" s="229"/>
      <c r="Q39" s="229"/>
      <c r="R39" s="229"/>
    </row>
    <row r="40" spans="1:19" hidden="1" outlineLevel="1" x14ac:dyDescent="0.25">
      <c r="A40" s="232"/>
      <c r="B40" s="61" t="s">
        <v>319</v>
      </c>
      <c r="C40" s="116"/>
      <c r="D40" s="55"/>
      <c r="I40" s="6"/>
    </row>
    <row r="41" spans="1:19" hidden="1" outlineLevel="1" x14ac:dyDescent="0.25">
      <c r="A41" s="232"/>
      <c r="B41" s="61"/>
      <c r="C41" s="116"/>
      <c r="D41" s="55"/>
      <c r="E41" s="91" t="s">
        <v>320</v>
      </c>
      <c r="G41" s="91" t="s">
        <v>307</v>
      </c>
      <c r="I41" s="6"/>
      <c r="J41" s="227">
        <v>103.2</v>
      </c>
      <c r="K41" s="227">
        <v>105.5</v>
      </c>
      <c r="L41" s="227">
        <v>107.6</v>
      </c>
      <c r="M41" s="227">
        <v>109.703354739972</v>
      </c>
      <c r="N41" s="227">
        <v>111.897421834771</v>
      </c>
      <c r="O41" s="227">
        <v>114.172657229451</v>
      </c>
      <c r="P41" s="227">
        <v>116.57028303126999</v>
      </c>
      <c r="Q41" s="227">
        <v>119.01825897492699</v>
      </c>
      <c r="R41" s="227">
        <v>121.39862415442499</v>
      </c>
      <c r="S41" s="228"/>
    </row>
    <row r="42" spans="1:19" hidden="1" outlineLevel="1" x14ac:dyDescent="0.25">
      <c r="A42" s="232"/>
      <c r="B42" s="61"/>
      <c r="C42" s="116"/>
      <c r="D42" s="55"/>
      <c r="E42" s="91" t="s">
        <v>321</v>
      </c>
      <c r="G42" s="91" t="s">
        <v>307</v>
      </c>
      <c r="I42" s="6"/>
      <c r="J42" s="227">
        <v>103.5</v>
      </c>
      <c r="K42" s="227">
        <v>105.9</v>
      </c>
      <c r="L42" s="227">
        <v>107.9</v>
      </c>
      <c r="M42" s="227">
        <v>109.884538749418</v>
      </c>
      <c r="N42" s="227">
        <v>112.082229524407</v>
      </c>
      <c r="O42" s="227">
        <v>114.370561696745</v>
      </c>
      <c r="P42" s="227">
        <v>116.772343492377</v>
      </c>
      <c r="Q42" s="227">
        <v>119.22456270571701</v>
      </c>
      <c r="R42" s="227">
        <v>121.609053959831</v>
      </c>
      <c r="S42" s="228"/>
    </row>
    <row r="43" spans="1:19" hidden="1" outlineLevel="1" x14ac:dyDescent="0.25">
      <c r="A43" s="232"/>
      <c r="B43" s="61"/>
      <c r="C43" s="116"/>
      <c r="D43" s="55"/>
      <c r="E43" s="91" t="s">
        <v>322</v>
      </c>
      <c r="G43" s="91" t="s">
        <v>307</v>
      </c>
      <c r="I43" s="6"/>
      <c r="J43" s="227">
        <v>103.5</v>
      </c>
      <c r="K43" s="227">
        <v>105.9</v>
      </c>
      <c r="L43" s="227">
        <v>107.9</v>
      </c>
      <c r="M43" s="227">
        <v>110.066021998987</v>
      </c>
      <c r="N43" s="227">
        <v>112.26734243896701</v>
      </c>
      <c r="O43" s="227">
        <v>114.568809207453</v>
      </c>
      <c r="P43" s="227">
        <v>116.97475420081</v>
      </c>
      <c r="Q43" s="227">
        <v>119.431224039027</v>
      </c>
      <c r="R43" s="227">
        <v>121.819848519807</v>
      </c>
      <c r="S43" s="228"/>
    </row>
    <row r="44" spans="1:19" hidden="1" outlineLevel="1" x14ac:dyDescent="0.25">
      <c r="A44" s="232"/>
      <c r="B44" s="61"/>
      <c r="C44" s="116"/>
      <c r="D44" s="55"/>
      <c r="E44" s="91" t="s">
        <v>323</v>
      </c>
      <c r="G44" s="91" t="s">
        <v>307</v>
      </c>
      <c r="I44" s="6"/>
      <c r="J44" s="227">
        <v>103.5</v>
      </c>
      <c r="K44" s="227">
        <v>105.9</v>
      </c>
      <c r="L44" s="227">
        <v>108</v>
      </c>
      <c r="M44" s="227">
        <v>110.24780498289699</v>
      </c>
      <c r="N44" s="227">
        <v>112.452761082555</v>
      </c>
      <c r="O44" s="227">
        <v>114.7674003562</v>
      </c>
      <c r="P44" s="227">
        <v>117.17751576368001</v>
      </c>
      <c r="Q44" s="227">
        <v>119.638243594717</v>
      </c>
      <c r="R44" s="227">
        <v>122.03100846661199</v>
      </c>
      <c r="S44" s="228"/>
    </row>
    <row r="45" spans="1:19" hidden="1" outlineLevel="1" x14ac:dyDescent="0.25">
      <c r="A45" s="232"/>
      <c r="B45" s="61"/>
      <c r="C45" s="116"/>
      <c r="D45" s="55"/>
      <c r="E45" s="91" t="s">
        <v>324</v>
      </c>
      <c r="G45" s="91" t="s">
        <v>307</v>
      </c>
      <c r="I45" s="6"/>
      <c r="J45" s="227">
        <v>104</v>
      </c>
      <c r="K45" s="227">
        <v>106.5</v>
      </c>
      <c r="L45" s="227">
        <v>108.3</v>
      </c>
      <c r="M45" s="227">
        <v>110.429888196185</v>
      </c>
      <c r="N45" s="227">
        <v>112.638485960108</v>
      </c>
      <c r="O45" s="227">
        <v>114.96633573864</v>
      </c>
      <c r="P45" s="227">
        <v>117.380628789151</v>
      </c>
      <c r="Q45" s="227">
        <v>119.845621993724</v>
      </c>
      <c r="R45" s="227">
        <v>122.242534433598</v>
      </c>
      <c r="S45" s="228"/>
    </row>
    <row r="46" spans="1:19" hidden="1" outlineLevel="1" x14ac:dyDescent="0.25">
      <c r="A46" s="232"/>
      <c r="B46" s="61"/>
      <c r="C46" s="116"/>
      <c r="D46" s="55"/>
      <c r="E46" s="91" t="s">
        <v>325</v>
      </c>
      <c r="G46" s="91" t="s">
        <v>307</v>
      </c>
      <c r="I46" s="6"/>
      <c r="J46" s="227">
        <v>104.3</v>
      </c>
      <c r="K46" s="227">
        <v>106.6</v>
      </c>
      <c r="L46" s="227">
        <v>108.469999617629</v>
      </c>
      <c r="M46" s="227">
        <v>110.61227213470301</v>
      </c>
      <c r="N46" s="227">
        <v>112.824517577397</v>
      </c>
      <c r="O46" s="227">
        <v>115.16561595146101</v>
      </c>
      <c r="P46" s="227">
        <v>117.58409388644201</v>
      </c>
      <c r="Q46" s="227">
        <v>120.05335985805699</v>
      </c>
      <c r="R46" s="227">
        <v>122.45442705521801</v>
      </c>
      <c r="S46" s="228"/>
    </row>
    <row r="47" spans="1:19" hidden="1" outlineLevel="1" x14ac:dyDescent="0.25">
      <c r="A47" s="232"/>
      <c r="B47" s="61"/>
      <c r="C47" s="116"/>
      <c r="D47" s="55"/>
      <c r="E47" s="91" t="s">
        <v>326</v>
      </c>
      <c r="G47" s="91" t="s">
        <v>307</v>
      </c>
      <c r="I47" s="6"/>
      <c r="J47" s="227">
        <v>104.4</v>
      </c>
      <c r="K47" s="227">
        <v>106.7</v>
      </c>
      <c r="L47" s="227">
        <v>108.64026608539599</v>
      </c>
      <c r="M47" s="227">
        <v>110.794957295123</v>
      </c>
      <c r="N47" s="227">
        <v>113.01085644102599</v>
      </c>
      <c r="O47" s="227">
        <v>115.365241592385</v>
      </c>
      <c r="P47" s="227">
        <v>117.78791166582501</v>
      </c>
      <c r="Q47" s="227">
        <v>120.261457810807</v>
      </c>
      <c r="R47" s="227">
        <v>122.66668696702401</v>
      </c>
      <c r="S47" s="228"/>
    </row>
    <row r="48" spans="1:19" hidden="1" outlineLevel="1" x14ac:dyDescent="0.25">
      <c r="A48" s="232"/>
      <c r="B48" s="61"/>
      <c r="C48" s="116"/>
      <c r="D48" s="55"/>
      <c r="E48" s="91" t="s">
        <v>327</v>
      </c>
      <c r="G48" s="91" t="s">
        <v>307</v>
      </c>
      <c r="I48" s="6"/>
      <c r="J48" s="227">
        <v>104.7</v>
      </c>
      <c r="K48" s="227">
        <v>106.9</v>
      </c>
      <c r="L48" s="227">
        <v>108.81079982217901</v>
      </c>
      <c r="M48" s="227">
        <v>110.977944174939</v>
      </c>
      <c r="N48" s="227">
        <v>113.197503058438</v>
      </c>
      <c r="O48" s="227">
        <v>115.565213260169</v>
      </c>
      <c r="P48" s="227">
        <v>117.992082738633</v>
      </c>
      <c r="Q48" s="227">
        <v>120.46991647614399</v>
      </c>
      <c r="R48" s="227">
        <v>122.87931480566699</v>
      </c>
      <c r="S48" s="228"/>
    </row>
    <row r="49" spans="1:19" hidden="1" outlineLevel="1" x14ac:dyDescent="0.25">
      <c r="A49" s="232"/>
      <c r="B49" s="61"/>
      <c r="C49" s="116"/>
      <c r="D49" s="55"/>
      <c r="E49" s="91" t="s">
        <v>328</v>
      </c>
      <c r="G49" s="91" t="s">
        <v>307</v>
      </c>
      <c r="I49" s="6"/>
      <c r="J49" s="227">
        <v>105</v>
      </c>
      <c r="K49" s="227">
        <v>107.1</v>
      </c>
      <c r="L49" s="227">
        <v>108.981601247513</v>
      </c>
      <c r="M49" s="227">
        <v>111.161233272464</v>
      </c>
      <c r="N49" s="227">
        <v>113.384457937913</v>
      </c>
      <c r="O49" s="227">
        <v>115.765531554609</v>
      </c>
      <c r="P49" s="227">
        <v>118.196607717256</v>
      </c>
      <c r="Q49" s="227">
        <v>120.678736479319</v>
      </c>
      <c r="R49" s="227">
        <v>123.092311208905</v>
      </c>
      <c r="S49" s="228"/>
    </row>
    <row r="50" spans="1:19" hidden="1" outlineLevel="1" x14ac:dyDescent="0.25">
      <c r="A50" s="232"/>
      <c r="B50" s="61"/>
      <c r="C50" s="116"/>
      <c r="D50" s="55"/>
      <c r="E50" s="91" t="s">
        <v>329</v>
      </c>
      <c r="G50" s="91" t="s">
        <v>307</v>
      </c>
      <c r="I50" s="6"/>
      <c r="J50" s="227">
        <v>104.5</v>
      </c>
      <c r="K50" s="227">
        <v>106.4</v>
      </c>
      <c r="L50" s="227">
        <v>109.161593222387</v>
      </c>
      <c r="M50" s="227">
        <v>111.344825086835</v>
      </c>
      <c r="N50" s="227">
        <v>113.580996157239</v>
      </c>
      <c r="O50" s="227">
        <v>115.96619707654099</v>
      </c>
      <c r="P50" s="227">
        <v>118.40148721514799</v>
      </c>
      <c r="Q50" s="227">
        <v>120.887918446667</v>
      </c>
      <c r="R50" s="227">
        <v>123.30567681559999</v>
      </c>
      <c r="S50" s="228"/>
    </row>
    <row r="51" spans="1:19" hidden="1" outlineLevel="1" x14ac:dyDescent="0.25">
      <c r="A51" s="232"/>
      <c r="B51" s="61"/>
      <c r="C51" s="116"/>
      <c r="D51" s="55"/>
      <c r="E51" s="91" t="s">
        <v>330</v>
      </c>
      <c r="G51" s="91" t="s">
        <v>307</v>
      </c>
      <c r="I51" s="6"/>
      <c r="J51" s="227">
        <v>104.9</v>
      </c>
      <c r="K51" s="227">
        <v>106.8</v>
      </c>
      <c r="L51" s="227">
        <v>109.341882468641</v>
      </c>
      <c r="M51" s="227">
        <v>111.52872011801399</v>
      </c>
      <c r="N51" s="227">
        <v>113.77787505175399</v>
      </c>
      <c r="O51" s="227">
        <v>116.167210427841</v>
      </c>
      <c r="P51" s="227">
        <v>118.606721846825</v>
      </c>
      <c r="Q51" s="227">
        <v>121.097463005609</v>
      </c>
      <c r="R51" s="227">
        <v>123.519412265721</v>
      </c>
      <c r="S51" s="228"/>
    </row>
    <row r="52" spans="1:19" hidden="1" outlineLevel="1" x14ac:dyDescent="0.25">
      <c r="A52" s="232"/>
      <c r="B52" s="61"/>
      <c r="C52" s="116"/>
      <c r="D52" s="55"/>
      <c r="E52" s="91" t="s">
        <v>331</v>
      </c>
      <c r="F52" s="91"/>
      <c r="G52" s="91" t="s">
        <v>307</v>
      </c>
      <c r="I52" s="6"/>
      <c r="J52" s="227">
        <v>105.1</v>
      </c>
      <c r="K52" s="227">
        <v>107</v>
      </c>
      <c r="L52" s="227">
        <v>109.52246947724301</v>
      </c>
      <c r="M52" s="227">
        <v>111.712918866788</v>
      </c>
      <c r="N52" s="227">
        <v>113.97509521197701</v>
      </c>
      <c r="O52" s="227">
        <v>116.368572211429</v>
      </c>
      <c r="P52" s="227">
        <v>118.812312227869</v>
      </c>
      <c r="Q52" s="227">
        <v>121.307370784654</v>
      </c>
      <c r="R52" s="227">
        <v>123.73351820034701</v>
      </c>
      <c r="S52" s="228"/>
    </row>
    <row r="53" spans="1:19" x14ac:dyDescent="0.25">
      <c r="A53" s="232"/>
      <c r="B53" s="61"/>
      <c r="C53" s="116"/>
      <c r="D53" s="55"/>
      <c r="I53" s="6"/>
    </row>
    <row r="54" spans="1:19" collapsed="1" x14ac:dyDescent="0.25">
      <c r="A54" s="274" t="s">
        <v>332</v>
      </c>
      <c r="B54" s="275"/>
      <c r="C54" s="276"/>
      <c r="D54" s="276"/>
      <c r="E54" s="276"/>
      <c r="F54" s="276"/>
      <c r="G54" s="276"/>
      <c r="H54" s="276"/>
      <c r="I54" s="276"/>
      <c r="J54" s="276"/>
      <c r="K54" s="276"/>
      <c r="L54" s="276"/>
      <c r="M54" s="276"/>
      <c r="N54" s="276"/>
      <c r="O54" s="276"/>
      <c r="P54" s="276"/>
      <c r="Q54" s="276"/>
      <c r="R54" s="276"/>
    </row>
    <row r="55" spans="1:19" hidden="1" outlineLevel="1" x14ac:dyDescent="0.25">
      <c r="A55" s="232"/>
      <c r="B55" s="61" t="s">
        <v>333</v>
      </c>
      <c r="C55" s="116"/>
      <c r="D55" s="55"/>
      <c r="I55" s="6"/>
    </row>
    <row r="56" spans="1:19" hidden="1" outlineLevel="1" x14ac:dyDescent="0.25">
      <c r="A56" s="232"/>
      <c r="B56" s="61"/>
      <c r="C56" s="116"/>
      <c r="D56" s="55"/>
      <c r="E56" s="91" t="s">
        <v>334</v>
      </c>
      <c r="G56" s="91" t="s">
        <v>307</v>
      </c>
      <c r="I56" s="6"/>
      <c r="J56" s="30"/>
      <c r="K56" s="227">
        <f xml:space="preserve"> 'Inp_active PR24'!G4</f>
        <v>279.7</v>
      </c>
      <c r="L56" s="227">
        <f xml:space="preserve"> 'Inp_active PR24'!H4</f>
        <v>288.2</v>
      </c>
      <c r="M56" s="227">
        <f xml:space="preserve"> 'Inp_active PR24'!I4</f>
        <v>292.60000000000002</v>
      </c>
      <c r="N56" s="227">
        <f xml:space="preserve"> 'Inp_active PR24'!J4</f>
        <v>301.10000000000002</v>
      </c>
      <c r="O56" s="227">
        <f xml:space="preserve"> 'Inp_active PR24'!K4</f>
        <v>334.6</v>
      </c>
      <c r="P56" s="227">
        <f xml:space="preserve"> 'Inp_active PR24'!L4</f>
        <v>372.8</v>
      </c>
      <c r="Q56" s="227">
        <f xml:space="preserve"> 'Inp_active PR24'!M4</f>
        <v>385</v>
      </c>
      <c r="R56" s="227"/>
    </row>
    <row r="57" spans="1:19" hidden="1" outlineLevel="1" x14ac:dyDescent="0.25">
      <c r="A57" s="232"/>
      <c r="B57" s="61"/>
      <c r="C57" s="116"/>
      <c r="D57" s="55"/>
      <c r="E57" s="91" t="s">
        <v>335</v>
      </c>
      <c r="G57" s="91" t="s">
        <v>307</v>
      </c>
      <c r="I57" s="6"/>
      <c r="J57" s="30"/>
      <c r="K57" s="227">
        <f xml:space="preserve"> 'Inp_active PR24'!G5</f>
        <v>280.7</v>
      </c>
      <c r="L57" s="227">
        <f xml:space="preserve"> 'Inp_active PR24'!H5</f>
        <v>289.2</v>
      </c>
      <c r="M57" s="227">
        <f xml:space="preserve"> 'Inp_active PR24'!I5</f>
        <v>292.2</v>
      </c>
      <c r="N57" s="227">
        <f xml:space="preserve"> 'Inp_active PR24'!J5</f>
        <v>301.89999999999998</v>
      </c>
      <c r="O57" s="227">
        <f xml:space="preserve"> 'Inp_active PR24'!K5</f>
        <v>337.1</v>
      </c>
      <c r="P57" s="227">
        <f xml:space="preserve"> 'Inp_active PR24'!L5</f>
        <v>375.3</v>
      </c>
      <c r="Q57" s="227">
        <f xml:space="preserve"> 'Inp_active PR24'!M5</f>
        <v>386.4</v>
      </c>
      <c r="R57" s="227"/>
    </row>
    <row r="58" spans="1:19" hidden="1" outlineLevel="1" x14ac:dyDescent="0.25">
      <c r="A58" s="232"/>
      <c r="B58" s="61"/>
      <c r="C58" s="116"/>
      <c r="D58" s="55"/>
      <c r="E58" s="91" t="s">
        <v>336</v>
      </c>
      <c r="G58" s="91" t="s">
        <v>307</v>
      </c>
      <c r="I58" s="6"/>
      <c r="J58" s="30"/>
      <c r="K58" s="227">
        <f xml:space="preserve"> 'Inp_active PR24'!G6</f>
        <v>281.5</v>
      </c>
      <c r="L58" s="227">
        <f xml:space="preserve"> 'Inp_active PR24'!H6</f>
        <v>289.60000000000002</v>
      </c>
      <c r="M58" s="227">
        <f xml:space="preserve"> 'Inp_active PR24'!I6</f>
        <v>292.7</v>
      </c>
      <c r="N58" s="227">
        <f xml:space="preserve"> 'Inp_active PR24'!J6</f>
        <v>304</v>
      </c>
      <c r="O58" s="227">
        <f xml:space="preserve"> 'Inp_active PR24'!K6</f>
        <v>340</v>
      </c>
      <c r="P58" s="227">
        <f xml:space="preserve"> 'Inp_active PR24'!L6</f>
        <v>376.4</v>
      </c>
      <c r="Q58" s="227">
        <f xml:space="preserve"> 'Inp_active PR24'!M6</f>
        <v>387.3</v>
      </c>
      <c r="R58" s="227"/>
    </row>
    <row r="59" spans="1:19" hidden="1" outlineLevel="1" x14ac:dyDescent="0.25">
      <c r="A59" s="232"/>
      <c r="B59" s="61"/>
      <c r="C59" s="116"/>
      <c r="D59" s="55"/>
      <c r="E59" s="91" t="s">
        <v>337</v>
      </c>
      <c r="G59" s="91" t="s">
        <v>307</v>
      </c>
      <c r="I59" s="6"/>
      <c r="J59" s="30"/>
      <c r="K59" s="227">
        <f xml:space="preserve"> 'Inp_active PR24'!G7</f>
        <v>281.7</v>
      </c>
      <c r="L59" s="227">
        <f xml:space="preserve"> 'Inp_active PR24'!H7</f>
        <v>289.5</v>
      </c>
      <c r="M59" s="227">
        <f xml:space="preserve"> 'Inp_active PR24'!I7</f>
        <v>294.2</v>
      </c>
      <c r="N59" s="227">
        <f xml:space="preserve"> 'Inp_active PR24'!J7</f>
        <v>305.5</v>
      </c>
      <c r="O59" s="227">
        <f xml:space="preserve"> 'Inp_active PR24'!K7</f>
        <v>343.2</v>
      </c>
      <c r="P59" s="227">
        <f xml:space="preserve"> 'Inp_active PR24'!L7</f>
        <v>374.2</v>
      </c>
      <c r="Q59" s="227">
        <f xml:space="preserve"> 'Inp_active PR24'!M7</f>
        <v>387.5</v>
      </c>
      <c r="R59" s="227"/>
    </row>
    <row r="60" spans="1:19" hidden="1" outlineLevel="1" x14ac:dyDescent="0.25">
      <c r="A60" s="232"/>
      <c r="B60" s="61"/>
      <c r="C60" s="116"/>
      <c r="D60" s="55"/>
      <c r="E60" s="91" t="s">
        <v>338</v>
      </c>
      <c r="G60" s="91" t="s">
        <v>307</v>
      </c>
      <c r="I60" s="6"/>
      <c r="J60" s="30"/>
      <c r="K60" s="227">
        <f xml:space="preserve"> 'Inp_active PR24'!G8</f>
        <v>284.2</v>
      </c>
      <c r="L60" s="227">
        <f xml:space="preserve"> 'Inp_active PR24'!H8</f>
        <v>291.7</v>
      </c>
      <c r="M60" s="227">
        <f xml:space="preserve"> 'Inp_active PR24'!I8</f>
        <v>293.3</v>
      </c>
      <c r="N60" s="227">
        <f xml:space="preserve"> 'Inp_active PR24'!J8</f>
        <v>307.39999999999998</v>
      </c>
      <c r="O60" s="227">
        <f xml:space="preserve"> 'Inp_active PR24'!K8</f>
        <v>345.2</v>
      </c>
      <c r="P60" s="227">
        <f xml:space="preserve"> 'Inp_active PR24'!L8</f>
        <v>376.6</v>
      </c>
      <c r="Q60" s="227">
        <f xml:space="preserve"> 'Inp_active PR24'!M8</f>
        <v>389.9</v>
      </c>
      <c r="R60" s="227"/>
    </row>
    <row r="61" spans="1:19" hidden="1" outlineLevel="1" x14ac:dyDescent="0.25">
      <c r="A61" s="232"/>
      <c r="B61" s="61"/>
      <c r="C61" s="116"/>
      <c r="D61" s="55"/>
      <c r="E61" s="91" t="s">
        <v>339</v>
      </c>
      <c r="G61" s="91" t="s">
        <v>307</v>
      </c>
      <c r="I61" s="6"/>
      <c r="J61" s="30"/>
      <c r="K61" s="227">
        <f xml:space="preserve"> 'Inp_active PR24'!G9</f>
        <v>284.10000000000002</v>
      </c>
      <c r="L61" s="227">
        <f xml:space="preserve"> 'Inp_active PR24'!H9</f>
        <v>291</v>
      </c>
      <c r="M61" s="227">
        <f xml:space="preserve"> 'Inp_active PR24'!I9</f>
        <v>294.3</v>
      </c>
      <c r="N61" s="227">
        <f xml:space="preserve"> 'Inp_active PR24'!J9</f>
        <v>308.60000000000002</v>
      </c>
      <c r="O61" s="227">
        <f xml:space="preserve"> 'Inp_active PR24'!K9</f>
        <v>347.6</v>
      </c>
      <c r="P61" s="227">
        <f xml:space="preserve"> 'Inp_active PR24'!L9</f>
        <v>378.4</v>
      </c>
      <c r="Q61" s="227">
        <f xml:space="preserve"> 'Inp_active PR24'!M9</f>
        <v>388.6</v>
      </c>
      <c r="R61" s="227"/>
    </row>
    <row r="62" spans="1:19" hidden="1" outlineLevel="1" x14ac:dyDescent="0.25">
      <c r="A62" s="232"/>
      <c r="B62" s="61"/>
      <c r="C62" s="116"/>
      <c r="D62" s="55"/>
      <c r="E62" s="91" t="s">
        <v>340</v>
      </c>
      <c r="G62" s="91" t="s">
        <v>307</v>
      </c>
      <c r="I62" s="6"/>
      <c r="J62" s="30"/>
      <c r="K62" s="227">
        <f xml:space="preserve"> 'Inp_active PR24'!G10</f>
        <v>284.5</v>
      </c>
      <c r="L62" s="227">
        <f xml:space="preserve"> 'Inp_active PR24'!H10</f>
        <v>290.39999999999998</v>
      </c>
      <c r="M62" s="227">
        <f xml:space="preserve"> 'Inp_active PR24'!I10</f>
        <v>294.3</v>
      </c>
      <c r="N62" s="227">
        <f xml:space="preserve"> 'Inp_active PR24'!J10</f>
        <v>312</v>
      </c>
      <c r="O62" s="227">
        <f xml:space="preserve"> 'Inp_active PR24'!K10</f>
        <v>356.2</v>
      </c>
      <c r="P62" s="227">
        <f xml:space="preserve"> 'Inp_active PR24'!L10</f>
        <v>377.8</v>
      </c>
      <c r="Q62" s="227">
        <f xml:space="preserve"> 'Inp_active PR24'!M10</f>
        <v>390.7</v>
      </c>
      <c r="R62" s="227"/>
    </row>
    <row r="63" spans="1:19" hidden="1" outlineLevel="1" x14ac:dyDescent="0.25">
      <c r="A63" s="232"/>
      <c r="B63" s="61"/>
      <c r="C63" s="116"/>
      <c r="D63" s="55"/>
      <c r="E63" s="91" t="s">
        <v>341</v>
      </c>
      <c r="G63" s="91" t="s">
        <v>307</v>
      </c>
      <c r="I63" s="6"/>
      <c r="J63" s="30"/>
      <c r="K63" s="227">
        <f xml:space="preserve"> 'Inp_active PR24'!G11</f>
        <v>284.60000000000002</v>
      </c>
      <c r="L63" s="227">
        <f xml:space="preserve"> 'Inp_active PR24'!H11</f>
        <v>291</v>
      </c>
      <c r="M63" s="227">
        <f xml:space="preserve"> 'Inp_active PR24'!I11</f>
        <v>293.5</v>
      </c>
      <c r="N63" s="227">
        <f xml:space="preserve"> 'Inp_active PR24'!J11</f>
        <v>314.3</v>
      </c>
      <c r="O63" s="227">
        <f xml:space="preserve"> 'Inp_active PR24'!K11</f>
        <v>358.3</v>
      </c>
      <c r="P63" s="227">
        <f xml:space="preserve"> 'Inp_active PR24'!L11</f>
        <v>377.3</v>
      </c>
      <c r="Q63" s="227">
        <f xml:space="preserve"> 'Inp_active PR24'!M11</f>
        <v>390.9</v>
      </c>
      <c r="R63" s="227"/>
    </row>
    <row r="64" spans="1:19" hidden="1" outlineLevel="1" x14ac:dyDescent="0.25">
      <c r="A64" s="232"/>
      <c r="B64" s="61"/>
      <c r="C64" s="116"/>
      <c r="D64" s="55"/>
      <c r="E64" s="91" t="s">
        <v>342</v>
      </c>
      <c r="G64" s="91" t="s">
        <v>307</v>
      </c>
      <c r="I64" s="6"/>
      <c r="J64" s="30"/>
      <c r="K64" s="227">
        <f xml:space="preserve"> 'Inp_active PR24'!G12</f>
        <v>285.60000000000002</v>
      </c>
      <c r="L64" s="227">
        <f xml:space="preserve"> 'Inp_active PR24'!H12</f>
        <v>291.89999999999998</v>
      </c>
      <c r="M64" s="227">
        <f xml:space="preserve"> 'Inp_active PR24'!I12</f>
        <v>295.39999999999998</v>
      </c>
      <c r="N64" s="227">
        <f xml:space="preserve"> 'Inp_active PR24'!J12</f>
        <v>317.7</v>
      </c>
      <c r="O64" s="227">
        <f xml:space="preserve"> 'Inp_active PR24'!K12</f>
        <v>360.4</v>
      </c>
      <c r="P64" s="227">
        <f xml:space="preserve"> 'Inp_active PR24'!L12</f>
        <v>379</v>
      </c>
      <c r="Q64" s="227">
        <f xml:space="preserve"> 'Inp_active PR24'!M12</f>
        <v>392.1</v>
      </c>
      <c r="R64" s="227"/>
    </row>
    <row r="65" spans="1:18" hidden="1" outlineLevel="1" x14ac:dyDescent="0.25">
      <c r="A65" s="232"/>
      <c r="B65" s="61"/>
      <c r="C65" s="116"/>
      <c r="D65" s="55"/>
      <c r="E65" s="91" t="s">
        <v>343</v>
      </c>
      <c r="G65" s="91" t="s">
        <v>307</v>
      </c>
      <c r="I65" s="6"/>
      <c r="J65" s="30"/>
      <c r="K65" s="227">
        <f xml:space="preserve"> 'Inp_active PR24'!G13</f>
        <v>283</v>
      </c>
      <c r="L65" s="227">
        <f xml:space="preserve"> 'Inp_active PR24'!H13</f>
        <v>290.60000000000002</v>
      </c>
      <c r="M65" s="227">
        <f xml:space="preserve"> 'Inp_active PR24'!I13</f>
        <v>294.60000000000002</v>
      </c>
      <c r="N65" s="227">
        <f xml:space="preserve"> 'Inp_active PR24'!J13</f>
        <v>317.7</v>
      </c>
      <c r="O65" s="227">
        <f xml:space="preserve"> 'Inp_active PR24'!K13</f>
        <v>360.3</v>
      </c>
      <c r="P65" s="227">
        <f xml:space="preserve"> 'Inp_active PR24'!L13</f>
        <v>378</v>
      </c>
      <c r="Q65" s="227">
        <f xml:space="preserve"> 'Inp_active PR24'!M13</f>
        <v>391.7</v>
      </c>
      <c r="R65" s="227"/>
    </row>
    <row r="66" spans="1:18" hidden="1" outlineLevel="1" x14ac:dyDescent="0.25">
      <c r="A66" s="232"/>
      <c r="B66" s="61"/>
      <c r="C66" s="116"/>
      <c r="D66" s="55"/>
      <c r="E66" s="91" t="s">
        <v>344</v>
      </c>
      <c r="G66" s="91" t="s">
        <v>307</v>
      </c>
      <c r="I66" s="6"/>
      <c r="J66" s="30"/>
      <c r="K66" s="227">
        <f xml:space="preserve"> 'Inp_active PR24'!G14</f>
        <v>285</v>
      </c>
      <c r="L66" s="227">
        <f xml:space="preserve"> 'Inp_active PR24'!H14</f>
        <v>292</v>
      </c>
      <c r="M66" s="227">
        <f xml:space="preserve"> 'Inp_active PR24'!I14</f>
        <v>296</v>
      </c>
      <c r="N66" s="227">
        <f xml:space="preserve"> 'Inp_active PR24'!J14</f>
        <v>320.2</v>
      </c>
      <c r="O66" s="227">
        <f xml:space="preserve"> 'Inp_active PR24'!K14</f>
        <v>364.5</v>
      </c>
      <c r="P66" s="227">
        <f xml:space="preserve"> 'Inp_active PR24'!L14</f>
        <v>381</v>
      </c>
      <c r="Q66" s="227">
        <f xml:space="preserve"> 'Inp_active PR24'!M14</f>
        <v>394</v>
      </c>
      <c r="R66" s="227"/>
    </row>
    <row r="67" spans="1:18" hidden="1" outlineLevel="1" x14ac:dyDescent="0.25">
      <c r="A67" s="232"/>
      <c r="B67" s="61"/>
      <c r="C67" s="116"/>
      <c r="D67" s="55"/>
      <c r="E67" s="91" t="s">
        <v>345</v>
      </c>
      <c r="G67" s="91" t="s">
        <v>307</v>
      </c>
      <c r="I67" s="6"/>
      <c r="J67" s="30"/>
      <c r="K67" s="227">
        <f xml:space="preserve"> 'Inp_active PR24'!G15</f>
        <v>285.10000000000002</v>
      </c>
      <c r="L67" s="227">
        <f xml:space="preserve"> 'Inp_active PR24'!H15</f>
        <v>292.60000000000002</v>
      </c>
      <c r="M67" s="227">
        <f xml:space="preserve"> 'Inp_active PR24'!I15</f>
        <v>296.89999999999998</v>
      </c>
      <c r="N67" s="227">
        <f xml:space="preserve"> 'Inp_active PR24'!J15</f>
        <v>323.5</v>
      </c>
      <c r="O67" s="227">
        <f xml:space="preserve"> 'Inp_active PR24'!K15</f>
        <v>367.2</v>
      </c>
      <c r="P67" s="227">
        <f xml:space="preserve"> 'Inp_active PR24'!L15</f>
        <v>383</v>
      </c>
      <c r="Q67" s="227">
        <f xml:space="preserve"> 'Inp_active PR24'!M15</f>
        <v>395.3</v>
      </c>
      <c r="R67" s="227"/>
    </row>
    <row r="68" spans="1:18" hidden="1" outlineLevel="1" x14ac:dyDescent="0.25">
      <c r="A68" s="232"/>
      <c r="B68" s="61"/>
      <c r="C68" s="116"/>
      <c r="D68" s="55"/>
      <c r="E68" s="91"/>
      <c r="F68" s="91"/>
      <c r="G68" s="91"/>
      <c r="I68" s="171"/>
    </row>
    <row r="69" spans="1:18" hidden="1" outlineLevel="1" x14ac:dyDescent="0.25">
      <c r="A69" s="232"/>
      <c r="B69" s="61" t="s">
        <v>346</v>
      </c>
      <c r="C69" s="116"/>
      <c r="D69" s="55"/>
      <c r="I69" s="6"/>
    </row>
    <row r="70" spans="1:18" hidden="1" outlineLevel="1" x14ac:dyDescent="0.25">
      <c r="A70" s="232"/>
      <c r="B70" s="61"/>
      <c r="C70" s="116"/>
      <c r="D70" s="55"/>
      <c r="E70" s="91" t="s">
        <v>347</v>
      </c>
      <c r="G70" s="91" t="s">
        <v>307</v>
      </c>
      <c r="I70" s="6"/>
      <c r="J70" s="227">
        <f xml:space="preserve"> 'Inp_active PR24'!F16</f>
        <v>103.2</v>
      </c>
      <c r="K70" s="227">
        <f xml:space="preserve"> 'Inp_active PR24'!G16</f>
        <v>105.5</v>
      </c>
      <c r="L70" s="227">
        <f xml:space="preserve"> 'Inp_active PR24'!H16</f>
        <v>107.6</v>
      </c>
      <c r="M70" s="227">
        <f xml:space="preserve"> 'Inp_active PR24'!I16</f>
        <v>108.6</v>
      </c>
      <c r="N70" s="227">
        <f xml:space="preserve"> 'Inp_active PR24'!J16</f>
        <v>110.4</v>
      </c>
      <c r="O70" s="227">
        <f xml:space="preserve"> 'Inp_active PR24'!K16</f>
        <v>119</v>
      </c>
      <c r="P70" s="227">
        <f xml:space="preserve"> 'Inp_active PR24'!L16</f>
        <v>128.30000000000001</v>
      </c>
      <c r="Q70" s="227">
        <f xml:space="preserve"> 'Inp_active PR24'!M16</f>
        <v>132.19999999999999</v>
      </c>
      <c r="R70" s="227"/>
    </row>
    <row r="71" spans="1:18" hidden="1" outlineLevel="1" x14ac:dyDescent="0.25">
      <c r="A71" s="232"/>
      <c r="B71" s="61"/>
      <c r="C71" s="116"/>
      <c r="D71" s="55"/>
      <c r="E71" s="91" t="s">
        <v>348</v>
      </c>
      <c r="G71" s="91" t="s">
        <v>307</v>
      </c>
      <c r="I71" s="6"/>
      <c r="J71" s="227">
        <f xml:space="preserve"> 'Inp_active PR24'!F17</f>
        <v>103.5</v>
      </c>
      <c r="K71" s="227">
        <f xml:space="preserve"> 'Inp_active PR24'!G17</f>
        <v>105.9</v>
      </c>
      <c r="L71" s="227">
        <f xml:space="preserve"> 'Inp_active PR24'!H17</f>
        <v>107.9</v>
      </c>
      <c r="M71" s="227">
        <f xml:space="preserve"> 'Inp_active PR24'!I17</f>
        <v>108.6</v>
      </c>
      <c r="N71" s="227">
        <f xml:space="preserve"> 'Inp_active PR24'!J17</f>
        <v>111</v>
      </c>
      <c r="O71" s="227">
        <f xml:space="preserve"> 'Inp_active PR24'!K17</f>
        <v>119.7</v>
      </c>
      <c r="P71" s="227">
        <f xml:space="preserve"> 'Inp_active PR24'!L17</f>
        <v>129.1</v>
      </c>
      <c r="Q71" s="227">
        <f xml:space="preserve"> 'Inp_active PR24'!M17</f>
        <v>132.69999999999999</v>
      </c>
      <c r="R71" s="227"/>
    </row>
    <row r="72" spans="1:18" hidden="1" outlineLevel="1" x14ac:dyDescent="0.25">
      <c r="A72" s="232"/>
      <c r="B72" s="61"/>
      <c r="C72" s="116"/>
      <c r="D72" s="55"/>
      <c r="E72" s="91" t="s">
        <v>349</v>
      </c>
      <c r="G72" s="91" t="s">
        <v>307</v>
      </c>
      <c r="I72" s="6"/>
      <c r="J72" s="227">
        <f xml:space="preserve"> 'Inp_active PR24'!F18</f>
        <v>103.5</v>
      </c>
      <c r="K72" s="227">
        <f xml:space="preserve"> 'Inp_active PR24'!G18</f>
        <v>105.9</v>
      </c>
      <c r="L72" s="227">
        <f xml:space="preserve"> 'Inp_active PR24'!H18</f>
        <v>107.9</v>
      </c>
      <c r="M72" s="227">
        <f xml:space="preserve"> 'Inp_active PR24'!I18</f>
        <v>108.8</v>
      </c>
      <c r="N72" s="227">
        <f xml:space="preserve"> 'Inp_active PR24'!J18</f>
        <v>111.4</v>
      </c>
      <c r="O72" s="227">
        <f xml:space="preserve"> 'Inp_active PR24'!K18</f>
        <v>120.5</v>
      </c>
      <c r="P72" s="227">
        <f xml:space="preserve"> 'Inp_active PR24'!L18</f>
        <v>129.4</v>
      </c>
      <c r="Q72" s="227">
        <f xml:space="preserve"> 'Inp_active PR24'!M18</f>
        <v>133</v>
      </c>
      <c r="R72" s="227"/>
    </row>
    <row r="73" spans="1:18" hidden="1" outlineLevel="1" x14ac:dyDescent="0.25">
      <c r="A73" s="232"/>
      <c r="B73" s="61"/>
      <c r="C73" s="116"/>
      <c r="D73" s="55"/>
      <c r="E73" s="91" t="s">
        <v>350</v>
      </c>
      <c r="G73" s="91" t="s">
        <v>307</v>
      </c>
      <c r="I73" s="6"/>
      <c r="J73" s="227">
        <f xml:space="preserve"> 'Inp_active PR24'!F19</f>
        <v>103.5</v>
      </c>
      <c r="K73" s="227">
        <f xml:space="preserve"> 'Inp_active PR24'!G19</f>
        <v>105.9</v>
      </c>
      <c r="L73" s="227">
        <f xml:space="preserve"> 'Inp_active PR24'!H19</f>
        <v>108</v>
      </c>
      <c r="M73" s="227">
        <f xml:space="preserve"> 'Inp_active PR24'!I19</f>
        <v>109.2</v>
      </c>
      <c r="N73" s="227">
        <f xml:space="preserve"> 'Inp_active PR24'!J19</f>
        <v>111.4</v>
      </c>
      <c r="O73" s="227">
        <f xml:space="preserve"> 'Inp_active PR24'!K19</f>
        <v>121.2</v>
      </c>
      <c r="P73" s="227">
        <f xml:space="preserve"> 'Inp_active PR24'!L19</f>
        <v>129</v>
      </c>
      <c r="Q73" s="227">
        <f xml:space="preserve"> 'Inp_active PR24'!M19</f>
        <v>132.9</v>
      </c>
      <c r="R73" s="227"/>
    </row>
    <row r="74" spans="1:18" hidden="1" outlineLevel="1" x14ac:dyDescent="0.25">
      <c r="A74" s="232"/>
      <c r="B74" s="61"/>
      <c r="C74" s="116"/>
      <c r="D74" s="55"/>
      <c r="E74" s="91" t="s">
        <v>351</v>
      </c>
      <c r="G74" s="91" t="s">
        <v>307</v>
      </c>
      <c r="I74" s="6"/>
      <c r="J74" s="227">
        <f xml:space="preserve"> 'Inp_active PR24'!F20</f>
        <v>104</v>
      </c>
      <c r="K74" s="227">
        <f xml:space="preserve"> 'Inp_active PR24'!G20</f>
        <v>106.5</v>
      </c>
      <c r="L74" s="227">
        <f xml:space="preserve"> 'Inp_active PR24'!H20</f>
        <v>108.3</v>
      </c>
      <c r="M74" s="227">
        <f xml:space="preserve"> 'Inp_active PR24'!I20</f>
        <v>108.8</v>
      </c>
      <c r="N74" s="227">
        <f xml:space="preserve"> 'Inp_active PR24'!J20</f>
        <v>112.1</v>
      </c>
      <c r="O74" s="227">
        <f xml:space="preserve"> 'Inp_active PR24'!K20</f>
        <v>121.8</v>
      </c>
      <c r="P74" s="227">
        <f xml:space="preserve"> 'Inp_active PR24'!L20</f>
        <v>129.4</v>
      </c>
      <c r="Q74" s="227">
        <f xml:space="preserve"> 'Inp_active PR24'!M20</f>
        <v>133.4</v>
      </c>
      <c r="R74" s="227"/>
    </row>
    <row r="75" spans="1:18" hidden="1" outlineLevel="1" x14ac:dyDescent="0.25">
      <c r="A75" s="232"/>
      <c r="B75" s="61"/>
      <c r="C75" s="116"/>
      <c r="D75" s="55"/>
      <c r="E75" s="91" t="s">
        <v>352</v>
      </c>
      <c r="G75" s="91" t="s">
        <v>307</v>
      </c>
      <c r="I75" s="6"/>
      <c r="J75" s="227">
        <f xml:space="preserve"> 'Inp_active PR24'!F21</f>
        <v>104.3</v>
      </c>
      <c r="K75" s="227">
        <f xml:space="preserve"> 'Inp_active PR24'!G21</f>
        <v>106.6</v>
      </c>
      <c r="L75" s="227">
        <f xml:space="preserve"> 'Inp_active PR24'!H21</f>
        <v>108.4</v>
      </c>
      <c r="M75" s="227">
        <f xml:space="preserve"> 'Inp_active PR24'!I21</f>
        <v>109.2</v>
      </c>
      <c r="N75" s="227">
        <f xml:space="preserve"> 'Inp_active PR24'!J21</f>
        <v>112.4</v>
      </c>
      <c r="O75" s="227">
        <f xml:space="preserve"> 'Inp_active PR24'!K21</f>
        <v>122.3</v>
      </c>
      <c r="P75" s="227">
        <f xml:space="preserve"> 'Inp_active PR24'!L21</f>
        <v>130.1</v>
      </c>
      <c r="Q75" s="227">
        <f xml:space="preserve"> 'Inp_active PR24'!M21</f>
        <v>133.5</v>
      </c>
      <c r="R75" s="227"/>
    </row>
    <row r="76" spans="1:18" hidden="1" outlineLevel="1" x14ac:dyDescent="0.25">
      <c r="A76" s="232"/>
      <c r="B76" s="61"/>
      <c r="C76" s="116"/>
      <c r="D76" s="55"/>
      <c r="E76" s="91" t="s">
        <v>353</v>
      </c>
      <c r="G76" s="91" t="s">
        <v>307</v>
      </c>
      <c r="I76" s="6"/>
      <c r="J76" s="227">
        <f xml:space="preserve"> 'Inp_active PR24'!F22</f>
        <v>104.4</v>
      </c>
      <c r="K76" s="227">
        <f xml:space="preserve"> 'Inp_active PR24'!G22</f>
        <v>106.7</v>
      </c>
      <c r="L76" s="227">
        <f xml:space="preserve"> 'Inp_active PR24'!H22</f>
        <v>108.3</v>
      </c>
      <c r="M76" s="227">
        <f xml:space="preserve"> 'Inp_active PR24'!I22</f>
        <v>109.2</v>
      </c>
      <c r="N76" s="227">
        <f xml:space="preserve"> 'Inp_active PR24'!J22</f>
        <v>113.4</v>
      </c>
      <c r="O76" s="227">
        <f xml:space="preserve"> 'Inp_active PR24'!K22</f>
        <v>124.3</v>
      </c>
      <c r="P76" s="227">
        <f xml:space="preserve"> 'Inp_active PR24'!L22</f>
        <v>130.19999999999999</v>
      </c>
      <c r="Q76" s="227">
        <f xml:space="preserve"> 'Inp_active PR24'!M22</f>
        <v>134.30000000000001</v>
      </c>
      <c r="R76" s="227"/>
    </row>
    <row r="77" spans="1:18" hidden="1" outlineLevel="1" x14ac:dyDescent="0.25">
      <c r="A77" s="232"/>
      <c r="B77" s="61"/>
      <c r="C77" s="116"/>
      <c r="D77" s="55"/>
      <c r="E77" s="91" t="s">
        <v>354</v>
      </c>
      <c r="G77" s="91" t="s">
        <v>307</v>
      </c>
      <c r="I77" s="6"/>
      <c r="J77" s="227">
        <f xml:space="preserve"> 'Inp_active PR24'!F23</f>
        <v>104.7</v>
      </c>
      <c r="K77" s="227">
        <f xml:space="preserve"> 'Inp_active PR24'!G23</f>
        <v>106.9</v>
      </c>
      <c r="L77" s="227">
        <f xml:space="preserve"> 'Inp_active PR24'!H23</f>
        <v>108.5</v>
      </c>
      <c r="M77" s="227">
        <f xml:space="preserve"> 'Inp_active PR24'!I23</f>
        <v>109.1</v>
      </c>
      <c r="N77" s="227">
        <f xml:space="preserve"> 'Inp_active PR24'!J23</f>
        <v>114.1</v>
      </c>
      <c r="O77" s="227">
        <f xml:space="preserve"> 'Inp_active PR24'!K23</f>
        <v>124.8</v>
      </c>
      <c r="P77" s="227">
        <f xml:space="preserve"> 'Inp_active PR24'!L23</f>
        <v>130</v>
      </c>
      <c r="Q77" s="227">
        <f xml:space="preserve"> 'Inp_active PR24'!M23</f>
        <v>134.6</v>
      </c>
      <c r="R77" s="227"/>
    </row>
    <row r="78" spans="1:18" hidden="1" outlineLevel="1" x14ac:dyDescent="0.25">
      <c r="A78" s="232"/>
      <c r="B78" s="61"/>
      <c r="C78" s="116"/>
      <c r="D78" s="55"/>
      <c r="E78" s="91" t="s">
        <v>355</v>
      </c>
      <c r="G78" s="91" t="s">
        <v>307</v>
      </c>
      <c r="I78" s="6"/>
      <c r="J78" s="227">
        <f xml:space="preserve"> 'Inp_active PR24'!F24</f>
        <v>105</v>
      </c>
      <c r="K78" s="227">
        <f xml:space="preserve"> 'Inp_active PR24'!G24</f>
        <v>107.1</v>
      </c>
      <c r="L78" s="227">
        <f xml:space="preserve"> 'Inp_active PR24'!H24</f>
        <v>108.5</v>
      </c>
      <c r="M78" s="227">
        <f xml:space="preserve"> 'Inp_active PR24'!I24</f>
        <v>109.4</v>
      </c>
      <c r="N78" s="227">
        <f xml:space="preserve"> 'Inp_active PR24'!J24</f>
        <v>114.7</v>
      </c>
      <c r="O78" s="227">
        <f xml:space="preserve"> 'Inp_active PR24'!K24</f>
        <v>125.3</v>
      </c>
      <c r="P78" s="227">
        <f xml:space="preserve"> 'Inp_active PR24'!L24</f>
        <v>130.5</v>
      </c>
      <c r="Q78" s="227">
        <f xml:space="preserve"> 'Inp_active PR24'!M24</f>
        <v>135.1</v>
      </c>
      <c r="R78" s="227"/>
    </row>
    <row r="79" spans="1:18" hidden="1" outlineLevel="1" x14ac:dyDescent="0.25">
      <c r="A79" s="232"/>
      <c r="B79" s="61"/>
      <c r="C79" s="116"/>
      <c r="D79" s="55"/>
      <c r="E79" s="91" t="s">
        <v>356</v>
      </c>
      <c r="G79" s="91" t="s">
        <v>307</v>
      </c>
      <c r="I79" s="6"/>
      <c r="J79" s="227">
        <f xml:space="preserve"> 'Inp_active PR24'!F25</f>
        <v>104.5</v>
      </c>
      <c r="K79" s="227">
        <f xml:space="preserve"> 'Inp_active PR24'!G25</f>
        <v>106.4</v>
      </c>
      <c r="L79" s="227">
        <f xml:space="preserve"> 'Inp_active PR24'!H25</f>
        <v>108.3</v>
      </c>
      <c r="M79" s="227">
        <f xml:space="preserve"> 'Inp_active PR24'!I25</f>
        <v>109.3</v>
      </c>
      <c r="N79" s="227">
        <f xml:space="preserve"> 'Inp_active PR24'!J25</f>
        <v>114.6</v>
      </c>
      <c r="O79" s="227">
        <f xml:space="preserve"> 'Inp_active PR24'!K25</f>
        <v>124.8</v>
      </c>
      <c r="P79" s="227">
        <f xml:space="preserve"> 'Inp_active PR24'!L25</f>
        <v>130</v>
      </c>
      <c r="Q79" s="227">
        <f xml:space="preserve"> 'Inp_active PR24'!M25</f>
        <v>135.1</v>
      </c>
      <c r="R79" s="227"/>
    </row>
    <row r="80" spans="1:18" hidden="1" outlineLevel="1" x14ac:dyDescent="0.25">
      <c r="A80" s="232"/>
      <c r="B80" s="61"/>
      <c r="C80" s="116"/>
      <c r="D80" s="55"/>
      <c r="E80" s="91" t="s">
        <v>357</v>
      </c>
      <c r="G80" s="91" t="s">
        <v>307</v>
      </c>
      <c r="I80" s="6"/>
      <c r="J80" s="227">
        <f xml:space="preserve"> 'Inp_active PR24'!F26</f>
        <v>104.9</v>
      </c>
      <c r="K80" s="227">
        <f xml:space="preserve"> 'Inp_active PR24'!G26</f>
        <v>106.8</v>
      </c>
      <c r="L80" s="227">
        <f xml:space="preserve"> 'Inp_active PR24'!H26</f>
        <v>108.6</v>
      </c>
      <c r="M80" s="227">
        <f xml:space="preserve"> 'Inp_active PR24'!I26</f>
        <v>109.4</v>
      </c>
      <c r="N80" s="227">
        <f xml:space="preserve"> 'Inp_active PR24'!J26</f>
        <v>115.4</v>
      </c>
      <c r="O80" s="227">
        <f xml:space="preserve"> 'Inp_active PR24'!K26</f>
        <v>126</v>
      </c>
      <c r="P80" s="227">
        <f xml:space="preserve"> 'Inp_active PR24'!L26</f>
        <v>130.80000000000001</v>
      </c>
      <c r="Q80" s="227">
        <f xml:space="preserve"> 'Inp_active PR24'!M26</f>
        <v>135.6</v>
      </c>
      <c r="R80" s="227"/>
    </row>
    <row r="81" spans="1:18" hidden="1" outlineLevel="1" x14ac:dyDescent="0.25">
      <c r="A81" s="232"/>
      <c r="B81" s="61"/>
      <c r="C81" s="116"/>
      <c r="D81" s="55"/>
      <c r="E81" s="91" t="s">
        <v>358</v>
      </c>
      <c r="F81" s="91"/>
      <c r="G81" s="91" t="s">
        <v>307</v>
      </c>
      <c r="I81" s="6"/>
      <c r="J81" s="227">
        <f xml:space="preserve"> 'Inp_active PR24'!F27</f>
        <v>105.1</v>
      </c>
      <c r="K81" s="227">
        <f xml:space="preserve"> 'Inp_active PR24'!G27</f>
        <v>107</v>
      </c>
      <c r="L81" s="227">
        <f xml:space="preserve"> 'Inp_active PR24'!H27</f>
        <v>108.6</v>
      </c>
      <c r="M81" s="227">
        <f xml:space="preserve"> 'Inp_active PR24'!I27</f>
        <v>109.7</v>
      </c>
      <c r="N81" s="227">
        <f xml:space="preserve"> 'Inp_active PR24'!J27</f>
        <v>116.5</v>
      </c>
      <c r="O81" s="227">
        <f xml:space="preserve"> 'Inp_active PR24'!K27</f>
        <v>126.8</v>
      </c>
      <c r="P81" s="227">
        <f xml:space="preserve"> 'Inp_active PR24'!L27</f>
        <v>131.6</v>
      </c>
      <c r="Q81" s="227">
        <f xml:space="preserve"> 'Inp_active PR24'!M27</f>
        <v>136.1</v>
      </c>
      <c r="R81" s="227"/>
    </row>
    <row r="82" spans="1:18" hidden="1" outlineLevel="1" x14ac:dyDescent="0.25">
      <c r="A82" s="232"/>
      <c r="B82" s="61"/>
      <c r="C82" s="116"/>
      <c r="D82" s="55"/>
      <c r="E82" s="91"/>
      <c r="F82" s="91"/>
      <c r="G82" s="91"/>
      <c r="I82" s="171"/>
    </row>
    <row r="83" spans="1:18" s="30" customFormat="1" hidden="1" outlineLevel="1" x14ac:dyDescent="0.25">
      <c r="A83" s="232"/>
      <c r="B83" s="61"/>
      <c r="C83" s="116"/>
      <c r="D83" s="55"/>
      <c r="E83" s="91" t="s">
        <v>359</v>
      </c>
      <c r="F83" s="91"/>
      <c r="G83" s="91" t="s">
        <v>307</v>
      </c>
      <c r="I83" s="171"/>
      <c r="K83" s="253"/>
      <c r="L83" s="253"/>
      <c r="M83" s="253">
        <v>4</v>
      </c>
      <c r="N83" s="253">
        <v>3</v>
      </c>
      <c r="O83" s="253">
        <v>2</v>
      </c>
      <c r="P83" s="253">
        <v>1</v>
      </c>
      <c r="Q83" s="253">
        <v>0</v>
      </c>
      <c r="R83" s="253"/>
    </row>
    <row r="84" spans="1:18" x14ac:dyDescent="0.25">
      <c r="A84" s="232"/>
      <c r="B84" s="61"/>
      <c r="C84" s="116"/>
      <c r="D84" s="55"/>
      <c r="I84" s="6"/>
    </row>
    <row r="85" spans="1:18" collapsed="1" x14ac:dyDescent="0.25">
      <c r="A85" s="274" t="s">
        <v>360</v>
      </c>
      <c r="B85" s="275"/>
      <c r="C85" s="276"/>
      <c r="D85" s="276"/>
      <c r="E85" s="276"/>
      <c r="F85" s="276"/>
      <c r="G85" s="276"/>
      <c r="H85" s="276"/>
      <c r="I85" s="276"/>
      <c r="J85" s="276"/>
      <c r="K85" s="276"/>
      <c r="L85" s="276"/>
      <c r="M85" s="276"/>
      <c r="N85" s="276"/>
      <c r="O85" s="276"/>
      <c r="P85" s="276"/>
      <c r="Q85" s="276"/>
      <c r="R85" s="276"/>
    </row>
    <row r="86" spans="1:18" hidden="1" outlineLevel="1" x14ac:dyDescent="0.25">
      <c r="A86" s="232"/>
      <c r="B86" s="61"/>
      <c r="C86" s="116"/>
      <c r="D86" s="55"/>
      <c r="I86" s="6"/>
      <c r="M86" s="207"/>
      <c r="N86" s="207"/>
      <c r="O86" s="207"/>
      <c r="P86" s="207"/>
      <c r="Q86" s="207"/>
      <c r="R86" s="207"/>
    </row>
    <row r="87" spans="1:18" hidden="1" outlineLevel="1" x14ac:dyDescent="0.25">
      <c r="A87" s="232"/>
      <c r="B87" s="61"/>
      <c r="C87" s="116"/>
      <c r="D87" s="55"/>
      <c r="E87" s="7" t="s">
        <v>81</v>
      </c>
      <c r="F87" s="7" t="str">
        <f>INDEX(Validation!A4:A21, MATCH($F$88, Validation!B4:B21, 0))</f>
        <v>Southern Water</v>
      </c>
      <c r="G87" s="7" t="s">
        <v>361</v>
      </c>
      <c r="I87" s="6"/>
      <c r="M87" s="207"/>
      <c r="N87" s="207"/>
      <c r="O87" s="207"/>
      <c r="P87" s="207"/>
      <c r="Q87" s="207"/>
      <c r="R87" s="207"/>
    </row>
    <row r="88" spans="1:18" hidden="1" outlineLevel="1" x14ac:dyDescent="0.25">
      <c r="A88" s="232"/>
      <c r="B88" s="61"/>
      <c r="C88" s="116"/>
      <c r="D88" s="55"/>
      <c r="E88" s="7" t="s">
        <v>362</v>
      </c>
      <c r="F88" s="278" t="str">
        <f>'Inp_active PR24'!$A$4</f>
        <v>SRN</v>
      </c>
      <c r="G88" s="7" t="s">
        <v>361</v>
      </c>
      <c r="I88" s="6"/>
      <c r="M88" s="207"/>
      <c r="N88" s="207"/>
      <c r="O88" s="207"/>
      <c r="P88" s="207"/>
      <c r="Q88" s="207"/>
      <c r="R88" s="207"/>
    </row>
    <row r="89" spans="1:18" hidden="1" outlineLevel="1" x14ac:dyDescent="0.25">
      <c r="A89" s="232"/>
      <c r="B89" s="61"/>
      <c r="C89" s="116"/>
      <c r="D89" s="55"/>
      <c r="I89" s="6"/>
      <c r="M89" s="207"/>
      <c r="N89" s="207"/>
      <c r="O89" s="207"/>
      <c r="P89" s="207"/>
      <c r="Q89" s="207"/>
      <c r="R89" s="207"/>
    </row>
    <row r="90" spans="1:18" hidden="1" outlineLevel="1" x14ac:dyDescent="0.25">
      <c r="A90" s="232"/>
      <c r="B90" s="61" t="s">
        <v>363</v>
      </c>
      <c r="C90" s="272"/>
      <c r="D90" s="55"/>
      <c r="I90" s="6"/>
    </row>
    <row r="91" spans="1:18" hidden="1" outlineLevel="1" x14ac:dyDescent="0.25">
      <c r="A91" s="232"/>
      <c r="B91" s="61"/>
      <c r="C91" s="272"/>
      <c r="D91" s="55"/>
      <c r="E91" s="7" t="s">
        <v>188</v>
      </c>
      <c r="F91" s="278">
        <f>SUMIFS(InitialBalance!$D:$D, InitialBalance!$A:$A, InpR!$F$88, InitialBalance!$C:$C, InpR!$E91)</f>
        <v>43.795215561555487</v>
      </c>
      <c r="G91" s="7" t="s">
        <v>238</v>
      </c>
      <c r="I91" s="6"/>
    </row>
    <row r="92" spans="1:18" hidden="1" outlineLevel="1" x14ac:dyDescent="0.25">
      <c r="A92" s="232"/>
      <c r="B92" s="61"/>
      <c r="C92" s="272"/>
      <c r="D92" s="55"/>
      <c r="E92" s="7" t="s">
        <v>190</v>
      </c>
      <c r="F92" s="278">
        <f>SUMIFS(InitialBalance!$D:$D, InitialBalance!$A:$A, InpR!$F$88, InitialBalance!$C:$C, InpR!$E92)</f>
        <v>501.75510545299852</v>
      </c>
      <c r="G92" s="7" t="s">
        <v>238</v>
      </c>
      <c r="I92" s="6"/>
    </row>
    <row r="93" spans="1:18" hidden="1" outlineLevel="1" x14ac:dyDescent="0.25">
      <c r="A93" s="232"/>
      <c r="B93" s="61"/>
      <c r="C93" s="272"/>
      <c r="D93" s="55"/>
      <c r="E93" s="7" t="s">
        <v>192</v>
      </c>
      <c r="F93" s="278">
        <f>SUMIFS(InitialBalance!$D:$D, InitialBalance!$A:$A, InpR!$F$88, InitialBalance!$C:$C, InpR!$E93)</f>
        <v>1851.624733463603</v>
      </c>
      <c r="G93" s="7" t="s">
        <v>238</v>
      </c>
      <c r="I93" s="6"/>
    </row>
    <row r="94" spans="1:18" hidden="1" outlineLevel="1" x14ac:dyDescent="0.25">
      <c r="A94" s="232"/>
      <c r="B94" s="61"/>
      <c r="C94" s="272"/>
      <c r="D94" s="55"/>
      <c r="E94" s="7" t="s">
        <v>194</v>
      </c>
      <c r="F94" s="278">
        <f>SUMIFS(InitialBalance!$D:$D, InitialBalance!$A:$A, InpR!$F$88, InitialBalance!$C:$C, InpR!$E94)</f>
        <v>105.66862178224518</v>
      </c>
      <c r="G94" s="7" t="s">
        <v>238</v>
      </c>
      <c r="I94" s="6"/>
    </row>
    <row r="95" spans="1:18" hidden="1" outlineLevel="1" x14ac:dyDescent="0.25">
      <c r="A95" s="232"/>
      <c r="B95" s="61"/>
      <c r="C95" s="272"/>
      <c r="D95" s="55"/>
      <c r="E95" s="7" t="s">
        <v>196</v>
      </c>
      <c r="F95" s="278">
        <f>SUMIFS(InitialBalance!$D:$D, InitialBalance!$A:$A, InpR!$F$88, InitialBalance!$C:$C, InpR!$E95)</f>
        <v>0</v>
      </c>
      <c r="G95" s="7" t="s">
        <v>238</v>
      </c>
      <c r="I95" s="6"/>
    </row>
    <row r="96" spans="1:18" hidden="1" outlineLevel="1" x14ac:dyDescent="0.25">
      <c r="A96" s="232"/>
      <c r="B96" s="61"/>
      <c r="C96" s="116"/>
      <c r="D96" s="55"/>
      <c r="I96" s="6"/>
      <c r="M96" s="207"/>
      <c r="N96" s="207"/>
      <c r="O96" s="207"/>
      <c r="P96" s="207"/>
      <c r="Q96" s="207"/>
      <c r="R96" s="207"/>
    </row>
    <row r="97" spans="1:18" hidden="1" outlineLevel="1" x14ac:dyDescent="0.25">
      <c r="A97" s="232"/>
      <c r="B97" s="61" t="s">
        <v>364</v>
      </c>
      <c r="C97" s="116"/>
      <c r="D97" s="55"/>
      <c r="I97" s="6"/>
    </row>
    <row r="98" spans="1:18" hidden="1" outlineLevel="1" x14ac:dyDescent="0.25">
      <c r="A98" s="232"/>
      <c r="B98" s="61"/>
      <c r="C98" s="116"/>
      <c r="D98" s="55"/>
      <c r="E98" s="7" t="s">
        <v>198</v>
      </c>
      <c r="G98" s="7" t="s">
        <v>365</v>
      </c>
      <c r="I98" s="6"/>
      <c r="M98" s="239">
        <f>SUMIFS(RunOffRate!E:E,RunOffRate!$A:$A,InpR!$F$88,RunOffRate!$C:$C,InpR!$E98)</f>
        <v>6.7500000000000004E-2</v>
      </c>
      <c r="N98" s="239">
        <f>SUMIFS(RunOffRate!F:F,RunOffRate!$A:$A,InpR!$F$88,RunOffRate!$C:$C,InpR!$E98)</f>
        <v>6.7500000000000004E-2</v>
      </c>
      <c r="O98" s="239">
        <f>SUMIFS(RunOffRate!G:G,RunOffRate!$A:$A,InpR!$F$88,RunOffRate!$C:$C,InpR!$E98)</f>
        <v>6.7500000000000004E-2</v>
      </c>
      <c r="P98" s="239">
        <f>SUMIFS(RunOffRate!H:H,RunOffRate!$A:$A,InpR!$F$88,RunOffRate!$C:$C,InpR!$E98)</f>
        <v>6.7500000000000004E-2</v>
      </c>
      <c r="Q98" s="239">
        <f>SUMIFS(RunOffRate!I:I,RunOffRate!$A:$A,InpR!$F$88,RunOffRate!$C:$C,InpR!$E98)</f>
        <v>6.7500000000000004E-2</v>
      </c>
      <c r="R98" s="239"/>
    </row>
    <row r="99" spans="1:18" hidden="1" outlineLevel="1" x14ac:dyDescent="0.25">
      <c r="A99" s="232"/>
      <c r="B99" s="61"/>
      <c r="C99" s="116"/>
      <c r="D99" s="55"/>
      <c r="E99" s="7" t="s">
        <v>200</v>
      </c>
      <c r="G99" s="7" t="s">
        <v>365</v>
      </c>
      <c r="I99" s="6"/>
      <c r="M99" s="239">
        <f>SUMIFS(RunOffRate!E:E,RunOffRate!$A:$A,InpR!$F$88,RunOffRate!$C:$C,InpR!$E99)</f>
        <v>3.8399999999999997E-2</v>
      </c>
      <c r="N99" s="239">
        <f>SUMIFS(RunOffRate!F:F,RunOffRate!$A:$A,InpR!$F$88,RunOffRate!$C:$C,InpR!$E99)</f>
        <v>3.8399999999999997E-2</v>
      </c>
      <c r="O99" s="239">
        <f>SUMIFS(RunOffRate!G:G,RunOffRate!$A:$A,InpR!$F$88,RunOffRate!$C:$C,InpR!$E99)</f>
        <v>3.8399999999999997E-2</v>
      </c>
      <c r="P99" s="239">
        <f>SUMIFS(RunOffRate!H:H,RunOffRate!$A:$A,InpR!$F$88,RunOffRate!$C:$C,InpR!$E99)</f>
        <v>3.8399999999999997E-2</v>
      </c>
      <c r="Q99" s="239">
        <f>SUMIFS(RunOffRate!I:I,RunOffRate!$A:$A,InpR!$F$88,RunOffRate!$C:$C,InpR!$E99)</f>
        <v>3.8399999999999997E-2</v>
      </c>
      <c r="R99" s="239"/>
    </row>
    <row r="100" spans="1:18" hidden="1" outlineLevel="1" x14ac:dyDescent="0.25">
      <c r="A100" s="232"/>
      <c r="B100" s="61"/>
      <c r="C100" s="116"/>
      <c r="D100" s="55"/>
      <c r="E100" s="7" t="s">
        <v>202</v>
      </c>
      <c r="G100" s="7" t="s">
        <v>365</v>
      </c>
      <c r="I100" s="6"/>
      <c r="M100" s="239">
        <f>SUMIFS(RunOffRate!E:E,RunOffRate!$A:$A,InpR!$F$88,RunOffRate!$C:$C,InpR!$E100)</f>
        <v>5.2499999999999998E-2</v>
      </c>
      <c r="N100" s="239">
        <f>SUMIFS(RunOffRate!F:F,RunOffRate!$A:$A,InpR!$F$88,RunOffRate!$C:$C,InpR!$E100)</f>
        <v>5.2499999999999998E-2</v>
      </c>
      <c r="O100" s="239">
        <f>SUMIFS(RunOffRate!G:G,RunOffRate!$A:$A,InpR!$F$88,RunOffRate!$C:$C,InpR!$E100)</f>
        <v>5.2499999999999998E-2</v>
      </c>
      <c r="P100" s="239">
        <f>SUMIFS(RunOffRate!H:H,RunOffRate!$A:$A,InpR!$F$88,RunOffRate!$C:$C,InpR!$E100)</f>
        <v>5.2499999999999998E-2</v>
      </c>
      <c r="Q100" s="239">
        <f>SUMIFS(RunOffRate!I:I,RunOffRate!$A:$A,InpR!$F$88,RunOffRate!$C:$C,InpR!$E100)</f>
        <v>5.2499999999999998E-2</v>
      </c>
      <c r="R100" s="239"/>
    </row>
    <row r="101" spans="1:18" hidden="1" outlineLevel="1" x14ac:dyDescent="0.25">
      <c r="A101" s="232"/>
      <c r="B101" s="61"/>
      <c r="C101" s="116"/>
      <c r="D101" s="55"/>
      <c r="E101" s="7" t="s">
        <v>204</v>
      </c>
      <c r="G101" s="7" t="s">
        <v>365</v>
      </c>
      <c r="I101" s="6"/>
      <c r="M101" s="239">
        <f>SUMIFS(RunOffRate!E:E,RunOffRate!$A:$A,InpR!$F$88,RunOffRate!$C:$C,InpR!$E101)</f>
        <v>9.9299999999999999E-2</v>
      </c>
      <c r="N101" s="239">
        <f>SUMIFS(RunOffRate!F:F,RunOffRate!$A:$A,InpR!$F$88,RunOffRate!$C:$C,InpR!$E101)</f>
        <v>9.9299999999999999E-2</v>
      </c>
      <c r="O101" s="239">
        <f>SUMIFS(RunOffRate!G:G,RunOffRate!$A:$A,InpR!$F$88,RunOffRate!$C:$C,InpR!$E101)</f>
        <v>9.9299999999999999E-2</v>
      </c>
      <c r="P101" s="239">
        <f>SUMIFS(RunOffRate!H:H,RunOffRate!$A:$A,InpR!$F$88,RunOffRate!$C:$C,InpR!$E101)</f>
        <v>9.9299999999999999E-2</v>
      </c>
      <c r="Q101" s="239">
        <f>SUMIFS(RunOffRate!I:I,RunOffRate!$A:$A,InpR!$F$88,RunOffRate!$C:$C,InpR!$E101)</f>
        <v>9.9299999999999999E-2</v>
      </c>
      <c r="R101" s="239"/>
    </row>
    <row r="102" spans="1:18" hidden="1" outlineLevel="1" x14ac:dyDescent="0.25">
      <c r="A102" s="232"/>
      <c r="B102" s="61"/>
      <c r="C102" s="116"/>
      <c r="D102" s="55"/>
      <c r="E102" s="7" t="s">
        <v>206</v>
      </c>
      <c r="G102" s="7" t="s">
        <v>365</v>
      </c>
      <c r="I102" s="6"/>
      <c r="M102" s="239">
        <f>SUMIFS(RunOffRate!E:E,RunOffRate!$A:$A,InpR!$F$88,RunOffRate!$C:$C,InpR!$E102)</f>
        <v>0</v>
      </c>
      <c r="N102" s="239">
        <f>SUMIFS(RunOffRate!F:F,RunOffRate!$A:$A,InpR!$F$88,RunOffRate!$C:$C,InpR!$E102)</f>
        <v>0</v>
      </c>
      <c r="O102" s="239">
        <f>SUMIFS(RunOffRate!G:G,RunOffRate!$A:$A,InpR!$F$88,RunOffRate!$C:$C,InpR!$E102)</f>
        <v>0</v>
      </c>
      <c r="P102" s="239">
        <f>SUMIFS(RunOffRate!H:H,RunOffRate!$A:$A,InpR!$F$88,RunOffRate!$C:$C,InpR!$E102)</f>
        <v>0</v>
      </c>
      <c r="Q102" s="239">
        <f>SUMIFS(RunOffRate!I:I,RunOffRate!$A:$A,InpR!$F$88,RunOffRate!$C:$C,InpR!$E102)</f>
        <v>0</v>
      </c>
      <c r="R102" s="239"/>
    </row>
    <row r="103" spans="1:18" hidden="1" outlineLevel="1" x14ac:dyDescent="0.25">
      <c r="A103" s="232"/>
      <c r="B103" s="61"/>
      <c r="C103" s="116"/>
      <c r="D103" s="55"/>
      <c r="I103" s="6"/>
      <c r="M103" s="207"/>
      <c r="N103" s="207"/>
      <c r="O103" s="207"/>
      <c r="P103" s="207"/>
      <c r="Q103" s="207"/>
      <c r="R103" s="207"/>
    </row>
    <row r="104" spans="1:18" hidden="1" outlineLevel="1" x14ac:dyDescent="0.25">
      <c r="A104" s="232"/>
      <c r="B104" s="61" t="s">
        <v>366</v>
      </c>
      <c r="C104" s="272"/>
      <c r="D104" s="55"/>
      <c r="I104" s="6"/>
      <c r="M104" s="207"/>
      <c r="N104" s="207"/>
      <c r="O104" s="207"/>
      <c r="P104" s="207"/>
      <c r="Q104" s="207"/>
      <c r="R104" s="207"/>
    </row>
    <row r="105" spans="1:18" hidden="1" outlineLevel="1" x14ac:dyDescent="0.25">
      <c r="A105" s="232"/>
      <c r="B105" s="61"/>
      <c r="C105" s="272"/>
      <c r="D105" s="55"/>
      <c r="E105" s="7" t="s">
        <v>208</v>
      </c>
      <c r="G105" s="7" t="s">
        <v>365</v>
      </c>
      <c r="I105" s="6"/>
      <c r="M105" s="239">
        <f>SUMIFS(RealRPIBasedWACC!E:E,RealRPIBasedWACC!$A:$A,InpR!$F$88,RealRPIBasedWACC!$C:$C,InpR!$E105)</f>
        <v>1.920357193840716E-2</v>
      </c>
      <c r="N105" s="239">
        <f>SUMIFS(RealRPIBasedWACC!F:F,RealRPIBasedWACC!$A:$A,InpR!$F$88,RealRPIBasedWACC!$C:$C,InpR!$E105)</f>
        <v>1.920357193840716E-2</v>
      </c>
      <c r="O105" s="239">
        <f>SUMIFS(RealRPIBasedWACC!G:G,RealRPIBasedWACC!$A:$A,InpR!$F$88,RealRPIBasedWACC!$C:$C,InpR!$E105)</f>
        <v>1.920357193840716E-2</v>
      </c>
      <c r="P105" s="239">
        <f>SUMIFS(RealRPIBasedWACC!H:H,RealRPIBasedWACC!$A:$A,InpR!$F$88,RealRPIBasedWACC!$C:$C,InpR!$E105)</f>
        <v>1.920357193840716E-2</v>
      </c>
      <c r="Q105" s="239">
        <f>SUMIFS(RealRPIBasedWACC!I:I,RealRPIBasedWACC!$A:$A,InpR!$F$88,RealRPIBasedWACC!$C:$C,InpR!$E105)</f>
        <v>1.920357193840716E-2</v>
      </c>
      <c r="R105" s="239"/>
    </row>
    <row r="106" spans="1:18" hidden="1" outlineLevel="1" x14ac:dyDescent="0.25">
      <c r="A106" s="232"/>
      <c r="B106" s="61"/>
      <c r="C106" s="272"/>
      <c r="D106" s="55"/>
      <c r="E106" s="7" t="s">
        <v>210</v>
      </c>
      <c r="G106" s="7" t="s">
        <v>365</v>
      </c>
      <c r="I106" s="6"/>
      <c r="M106" s="239">
        <f>SUMIFS(RealRPIBasedWACC!E:E,RealRPIBasedWACC!$A:$A,InpR!$F$88,RealRPIBasedWACC!$C:$C,InpR!$E106)</f>
        <v>1.920357193840716E-2</v>
      </c>
      <c r="N106" s="239">
        <f>SUMIFS(RealRPIBasedWACC!F:F,RealRPIBasedWACC!$A:$A,InpR!$F$88,RealRPIBasedWACC!$C:$C,InpR!$E106)</f>
        <v>1.920357193840716E-2</v>
      </c>
      <c r="O106" s="239">
        <f>SUMIFS(RealRPIBasedWACC!G:G,RealRPIBasedWACC!$A:$A,InpR!$F$88,RealRPIBasedWACC!$C:$C,InpR!$E106)</f>
        <v>1.920357193840716E-2</v>
      </c>
      <c r="P106" s="239">
        <f>SUMIFS(RealRPIBasedWACC!H:H,RealRPIBasedWACC!$A:$A,InpR!$F$88,RealRPIBasedWACC!$C:$C,InpR!$E106)</f>
        <v>1.920357193840716E-2</v>
      </c>
      <c r="Q106" s="239">
        <f>SUMIFS(RealRPIBasedWACC!I:I,RealRPIBasedWACC!$A:$A,InpR!$F$88,RealRPIBasedWACC!$C:$C,InpR!$E106)</f>
        <v>1.920357193840716E-2</v>
      </c>
      <c r="R106" s="239"/>
    </row>
    <row r="107" spans="1:18" hidden="1" outlineLevel="1" x14ac:dyDescent="0.25">
      <c r="A107" s="232"/>
      <c r="B107" s="61"/>
      <c r="C107" s="272"/>
      <c r="D107" s="55"/>
      <c r="E107" s="7" t="s">
        <v>212</v>
      </c>
      <c r="G107" s="7" t="s">
        <v>365</v>
      </c>
      <c r="I107" s="6"/>
      <c r="M107" s="239">
        <f>SUMIFS(RealRPIBasedWACC!E:E,RealRPIBasedWACC!$A:$A,InpR!$F$88,RealRPIBasedWACC!$C:$C,InpR!$E107)</f>
        <v>1.920357193840716E-2</v>
      </c>
      <c r="N107" s="239">
        <f>SUMIFS(RealRPIBasedWACC!F:F,RealRPIBasedWACC!$A:$A,InpR!$F$88,RealRPIBasedWACC!$C:$C,InpR!$E107)</f>
        <v>1.920357193840716E-2</v>
      </c>
      <c r="O107" s="239">
        <f>SUMIFS(RealRPIBasedWACC!G:G,RealRPIBasedWACC!$A:$A,InpR!$F$88,RealRPIBasedWACC!$C:$C,InpR!$E107)</f>
        <v>1.920357193840716E-2</v>
      </c>
      <c r="P107" s="239">
        <f>SUMIFS(RealRPIBasedWACC!H:H,RealRPIBasedWACC!$A:$A,InpR!$F$88,RealRPIBasedWACC!$C:$C,InpR!$E107)</f>
        <v>1.920357193840716E-2</v>
      </c>
      <c r="Q107" s="239">
        <f>SUMIFS(RealRPIBasedWACC!I:I,RealRPIBasedWACC!$A:$A,InpR!$F$88,RealRPIBasedWACC!$C:$C,InpR!$E107)</f>
        <v>1.920357193840716E-2</v>
      </c>
      <c r="R107" s="239"/>
    </row>
    <row r="108" spans="1:18" hidden="1" outlineLevel="1" x14ac:dyDescent="0.25">
      <c r="A108" s="232"/>
      <c r="B108" s="61"/>
      <c r="C108" s="272"/>
      <c r="D108" s="55"/>
      <c r="E108" s="7" t="s">
        <v>214</v>
      </c>
      <c r="G108" s="7" t="s">
        <v>365</v>
      </c>
      <c r="I108" s="6"/>
      <c r="M108" s="239">
        <f>SUMIFS(RealRPIBasedWACC!E:E,RealRPIBasedWACC!$A:$A,InpR!$F$88,RealRPIBasedWACC!$C:$C,InpR!$E108)</f>
        <v>1.920357193840716E-2</v>
      </c>
      <c r="N108" s="239">
        <f>SUMIFS(RealRPIBasedWACC!F:F,RealRPIBasedWACC!$A:$A,InpR!$F$88,RealRPIBasedWACC!$C:$C,InpR!$E108)</f>
        <v>1.920357193840716E-2</v>
      </c>
      <c r="O108" s="239">
        <f>SUMIFS(RealRPIBasedWACC!G:G,RealRPIBasedWACC!$A:$A,InpR!$F$88,RealRPIBasedWACC!$C:$C,InpR!$E108)</f>
        <v>1.920357193840716E-2</v>
      </c>
      <c r="P108" s="239">
        <f>SUMIFS(RealRPIBasedWACC!H:H,RealRPIBasedWACC!$A:$A,InpR!$F$88,RealRPIBasedWACC!$C:$C,InpR!$E108)</f>
        <v>1.920357193840716E-2</v>
      </c>
      <c r="Q108" s="239">
        <f>SUMIFS(RealRPIBasedWACC!I:I,RealRPIBasedWACC!$A:$A,InpR!$F$88,RealRPIBasedWACC!$C:$C,InpR!$E108)</f>
        <v>1.920357193840716E-2</v>
      </c>
      <c r="R108" s="239"/>
    </row>
    <row r="109" spans="1:18" hidden="1" outlineLevel="1" x14ac:dyDescent="0.25">
      <c r="A109" s="232"/>
      <c r="B109" s="61"/>
      <c r="C109" s="272"/>
      <c r="D109" s="55"/>
      <c r="E109" s="7" t="s">
        <v>216</v>
      </c>
      <c r="G109" s="7" t="s">
        <v>365</v>
      </c>
      <c r="I109" s="6"/>
      <c r="M109" s="239">
        <f>SUMIFS(RealRPIBasedWACC!E:E,RealRPIBasedWACC!$A:$A,InpR!$F$88,RealRPIBasedWACC!$C:$C,InpR!$E109)</f>
        <v>1.920357193840716E-2</v>
      </c>
      <c r="N109" s="239">
        <f>SUMIFS(RealRPIBasedWACC!F:F,RealRPIBasedWACC!$A:$A,InpR!$F$88,RealRPIBasedWACC!$C:$C,InpR!$E109)</f>
        <v>1.920357193840716E-2</v>
      </c>
      <c r="O109" s="239">
        <f>SUMIFS(RealRPIBasedWACC!G:G,RealRPIBasedWACC!$A:$A,InpR!$F$88,RealRPIBasedWACC!$C:$C,InpR!$E109)</f>
        <v>1.920357193840716E-2</v>
      </c>
      <c r="P109" s="239">
        <f>SUMIFS(RealRPIBasedWACC!H:H,RealRPIBasedWACC!$A:$A,InpR!$F$88,RealRPIBasedWACC!$C:$C,InpR!$E109)</f>
        <v>1.920357193840716E-2</v>
      </c>
      <c r="Q109" s="239">
        <f>SUMIFS(RealRPIBasedWACC!I:I,RealRPIBasedWACC!$A:$A,InpR!$F$88,RealRPIBasedWACC!$C:$C,InpR!$E109)</f>
        <v>1.920357193840716E-2</v>
      </c>
      <c r="R109" s="239"/>
    </row>
    <row r="110" spans="1:18" hidden="1" outlineLevel="1" x14ac:dyDescent="0.25">
      <c r="A110" s="232"/>
      <c r="B110" s="61"/>
      <c r="C110" s="116"/>
      <c r="D110" s="55"/>
      <c r="I110" s="6"/>
      <c r="M110" s="207"/>
      <c r="N110" s="207"/>
      <c r="O110" s="207"/>
      <c r="P110" s="207"/>
      <c r="Q110" s="207"/>
      <c r="R110" s="207"/>
    </row>
    <row r="111" spans="1:18" hidden="1" outlineLevel="1" x14ac:dyDescent="0.25">
      <c r="A111" s="232"/>
      <c r="B111" s="61" t="s">
        <v>367</v>
      </c>
      <c r="C111" s="116"/>
      <c r="D111" s="55"/>
      <c r="I111" s="6"/>
      <c r="M111" s="207"/>
      <c r="N111" s="207"/>
      <c r="O111" s="207"/>
      <c r="P111" s="207"/>
      <c r="Q111" s="207"/>
      <c r="R111" s="207"/>
    </row>
    <row r="112" spans="1:18" hidden="1" outlineLevel="1" x14ac:dyDescent="0.25">
      <c r="A112" s="232"/>
      <c r="B112" s="61"/>
      <c r="C112" s="116"/>
      <c r="D112" s="55"/>
      <c r="E112" s="7" t="s">
        <v>218</v>
      </c>
      <c r="G112" s="7" t="s">
        <v>365</v>
      </c>
      <c r="I112" s="6"/>
      <c r="M112" s="239">
        <f>SUMIFS(RealCPIHBasedWACC!E:E,RealCPIHBasedWACC!$A:$A,InpR!$F$88,RealCPIHBasedWACC!$C:$C,InpR!$E112)</f>
        <v>2.9195763820156317E-2</v>
      </c>
      <c r="N112" s="239">
        <f>SUMIFS(RealCPIHBasedWACC!F:F,RealCPIHBasedWACC!$A:$A,InpR!$F$88,RealCPIHBasedWACC!$C:$C,InpR!$E112)</f>
        <v>2.9195763820156317E-2</v>
      </c>
      <c r="O112" s="239">
        <f>SUMIFS(RealCPIHBasedWACC!G:G,RealCPIHBasedWACC!$A:$A,InpR!$F$88,RealCPIHBasedWACC!$C:$C,InpR!$E112)</f>
        <v>2.9195763820156317E-2</v>
      </c>
      <c r="P112" s="239">
        <f>SUMIFS(RealCPIHBasedWACC!H:H,RealCPIHBasedWACC!$A:$A,InpR!$F$88,RealCPIHBasedWACC!$C:$C,InpR!$E112)</f>
        <v>2.9195763820156317E-2</v>
      </c>
      <c r="Q112" s="239">
        <f>SUMIFS(RealCPIHBasedWACC!I:I,RealCPIHBasedWACC!$A:$A,InpR!$F$88,RealCPIHBasedWACC!$C:$C,InpR!$E112)</f>
        <v>2.9195763820156317E-2</v>
      </c>
      <c r="R112" s="239"/>
    </row>
    <row r="113" spans="1:18" hidden="1" outlineLevel="1" x14ac:dyDescent="0.25">
      <c r="A113" s="232"/>
      <c r="B113" s="61"/>
      <c r="C113" s="116"/>
      <c r="D113" s="55"/>
      <c r="E113" s="7" t="s">
        <v>220</v>
      </c>
      <c r="G113" s="7" t="s">
        <v>365</v>
      </c>
      <c r="I113" s="6"/>
      <c r="M113" s="239">
        <f>SUMIFS(RealCPIHBasedWACC!E:E,RealCPIHBasedWACC!$A:$A,InpR!$F$88,RealCPIHBasedWACC!$C:$C,InpR!$E113)</f>
        <v>2.9195763820156317E-2</v>
      </c>
      <c r="N113" s="239">
        <f>SUMIFS(RealCPIHBasedWACC!F:F,RealCPIHBasedWACC!$A:$A,InpR!$F$88,RealCPIHBasedWACC!$C:$C,InpR!$E113)</f>
        <v>2.9195763820156317E-2</v>
      </c>
      <c r="O113" s="239">
        <f>SUMIFS(RealCPIHBasedWACC!G:G,RealCPIHBasedWACC!$A:$A,InpR!$F$88,RealCPIHBasedWACC!$C:$C,InpR!$E113)</f>
        <v>2.9195763820156317E-2</v>
      </c>
      <c r="P113" s="239">
        <f>SUMIFS(RealCPIHBasedWACC!H:H,RealCPIHBasedWACC!$A:$A,InpR!$F$88,RealCPIHBasedWACC!$C:$C,InpR!$E113)</f>
        <v>2.9195763820156317E-2</v>
      </c>
      <c r="Q113" s="239">
        <f>SUMIFS(RealCPIHBasedWACC!I:I,RealCPIHBasedWACC!$A:$A,InpR!$F$88,RealCPIHBasedWACC!$C:$C,InpR!$E113)</f>
        <v>2.9195763820156317E-2</v>
      </c>
      <c r="R113" s="239"/>
    </row>
    <row r="114" spans="1:18" hidden="1" outlineLevel="1" x14ac:dyDescent="0.25">
      <c r="A114" s="232"/>
      <c r="B114" s="61"/>
      <c r="C114" s="116"/>
      <c r="D114" s="55"/>
      <c r="E114" s="7" t="s">
        <v>222</v>
      </c>
      <c r="G114" s="7" t="s">
        <v>365</v>
      </c>
      <c r="I114" s="6"/>
      <c r="M114" s="239">
        <f>SUMIFS(RealCPIHBasedWACC!E:E,RealCPIHBasedWACC!$A:$A,InpR!$F$88,RealCPIHBasedWACC!$C:$C,InpR!$E114)</f>
        <v>2.9195763820156317E-2</v>
      </c>
      <c r="N114" s="239">
        <f>SUMIFS(RealCPIHBasedWACC!F:F,RealCPIHBasedWACC!$A:$A,InpR!$F$88,RealCPIHBasedWACC!$C:$C,InpR!$E114)</f>
        <v>2.9195763820156317E-2</v>
      </c>
      <c r="O114" s="239">
        <f>SUMIFS(RealCPIHBasedWACC!G:G,RealCPIHBasedWACC!$A:$A,InpR!$F$88,RealCPIHBasedWACC!$C:$C,InpR!$E114)</f>
        <v>2.9195763820156317E-2</v>
      </c>
      <c r="P114" s="239">
        <f>SUMIFS(RealCPIHBasedWACC!H:H,RealCPIHBasedWACC!$A:$A,InpR!$F$88,RealCPIHBasedWACC!$C:$C,InpR!$E114)</f>
        <v>2.9195763820156317E-2</v>
      </c>
      <c r="Q114" s="239">
        <f>SUMIFS(RealCPIHBasedWACC!I:I,RealCPIHBasedWACC!$A:$A,InpR!$F$88,RealCPIHBasedWACC!$C:$C,InpR!$E114)</f>
        <v>2.9195763820156317E-2</v>
      </c>
      <c r="R114" s="239"/>
    </row>
    <row r="115" spans="1:18" hidden="1" outlineLevel="1" x14ac:dyDescent="0.25">
      <c r="A115" s="232"/>
      <c r="B115" s="61"/>
      <c r="C115" s="116"/>
      <c r="D115" s="55"/>
      <c r="E115" s="7" t="s">
        <v>224</v>
      </c>
      <c r="G115" s="7" t="s">
        <v>365</v>
      </c>
      <c r="I115" s="6"/>
      <c r="M115" s="239">
        <f>SUMIFS(RealCPIHBasedWACC!E:E,RealCPIHBasedWACC!$A:$A,InpR!$F$88,RealCPIHBasedWACC!$C:$C,InpR!$E115)</f>
        <v>2.9195763820156317E-2</v>
      </c>
      <c r="N115" s="239">
        <f>SUMIFS(RealCPIHBasedWACC!F:F,RealCPIHBasedWACC!$A:$A,InpR!$F$88,RealCPIHBasedWACC!$C:$C,InpR!$E115)</f>
        <v>2.9195763820156317E-2</v>
      </c>
      <c r="O115" s="239">
        <f>SUMIFS(RealCPIHBasedWACC!G:G,RealCPIHBasedWACC!$A:$A,InpR!$F$88,RealCPIHBasedWACC!$C:$C,InpR!$E115)</f>
        <v>2.9195763820156317E-2</v>
      </c>
      <c r="P115" s="239">
        <f>SUMIFS(RealCPIHBasedWACC!H:H,RealCPIHBasedWACC!$A:$A,InpR!$F$88,RealCPIHBasedWACC!$C:$C,InpR!$E115)</f>
        <v>2.9195763820156317E-2</v>
      </c>
      <c r="Q115" s="239">
        <f>SUMIFS(RealCPIHBasedWACC!I:I,RealCPIHBasedWACC!$A:$A,InpR!$F$88,RealCPIHBasedWACC!$C:$C,InpR!$E115)</f>
        <v>2.9195763820156317E-2</v>
      </c>
      <c r="R115" s="239"/>
    </row>
    <row r="116" spans="1:18" hidden="1" outlineLevel="1" x14ac:dyDescent="0.25">
      <c r="A116" s="232"/>
      <c r="B116" s="61"/>
      <c r="C116" s="116"/>
      <c r="D116" s="55"/>
      <c r="E116" s="7" t="s">
        <v>226</v>
      </c>
      <c r="G116" s="7" t="s">
        <v>365</v>
      </c>
      <c r="I116" s="6"/>
      <c r="M116" s="239">
        <f>SUMIFS(RealCPIHBasedWACC!E:E,RealCPIHBasedWACC!$A:$A,InpR!$F$88,RealCPIHBasedWACC!$C:$C,InpR!$E116)</f>
        <v>2.9195763820156317E-2</v>
      </c>
      <c r="N116" s="239">
        <f>SUMIFS(RealCPIHBasedWACC!F:F,RealCPIHBasedWACC!$A:$A,InpR!$F$88,RealCPIHBasedWACC!$C:$C,InpR!$E116)</f>
        <v>2.9195763820156317E-2</v>
      </c>
      <c r="O116" s="239">
        <f>SUMIFS(RealCPIHBasedWACC!G:G,RealCPIHBasedWACC!$A:$A,InpR!$F$88,RealCPIHBasedWACC!$C:$C,InpR!$E116)</f>
        <v>2.9195763820156317E-2</v>
      </c>
      <c r="P116" s="239">
        <f>SUMIFS(RealCPIHBasedWACC!H:H,RealCPIHBasedWACC!$A:$A,InpR!$F$88,RealCPIHBasedWACC!$C:$C,InpR!$E116)</f>
        <v>2.9195763820156317E-2</v>
      </c>
      <c r="Q116" s="239">
        <f>SUMIFS(RealCPIHBasedWACC!I:I,RealCPIHBasedWACC!$A:$A,InpR!$F$88,RealCPIHBasedWACC!$C:$C,InpR!$E116)</f>
        <v>2.9195763820156317E-2</v>
      </c>
      <c r="R116" s="239"/>
    </row>
    <row r="117" spans="1:18" hidden="1" outlineLevel="1" x14ac:dyDescent="0.25">
      <c r="A117" s="232"/>
      <c r="B117" s="61"/>
      <c r="C117" s="116"/>
      <c r="D117" s="55"/>
      <c r="I117" s="6"/>
      <c r="M117" s="207"/>
      <c r="N117" s="207"/>
      <c r="O117" s="207"/>
      <c r="P117" s="207"/>
      <c r="Q117" s="207"/>
      <c r="R117" s="207"/>
    </row>
    <row r="118" spans="1:18" hidden="1" outlineLevel="1" x14ac:dyDescent="0.25">
      <c r="A118" s="232"/>
      <c r="B118" s="61" t="s">
        <v>368</v>
      </c>
      <c r="C118" s="272"/>
      <c r="D118" s="55"/>
      <c r="I118" s="6"/>
    </row>
    <row r="119" spans="1:18" hidden="1" outlineLevel="1" x14ac:dyDescent="0.25">
      <c r="A119" s="232"/>
      <c r="B119" s="61"/>
      <c r="C119" s="272"/>
      <c r="D119" s="55"/>
      <c r="E119" s="7" t="s">
        <v>260</v>
      </c>
      <c r="F119" s="278">
        <f>SUMIFS(BYR!$G:$G, BYR!$A:$A, InpR!$F$88, BYR!$C:$C, InpR!$E119)</f>
        <v>5.4691091242536197E-2</v>
      </c>
      <c r="G119" s="7" t="s">
        <v>238</v>
      </c>
      <c r="I119" s="6"/>
    </row>
    <row r="120" spans="1:18" hidden="1" outlineLevel="1" x14ac:dyDescent="0.25">
      <c r="A120" s="232"/>
      <c r="B120" s="61"/>
      <c r="C120" s="272"/>
      <c r="D120" s="55"/>
      <c r="E120" s="7" t="s">
        <v>262</v>
      </c>
      <c r="F120" s="278">
        <f>SUMIFS(BYR!$G:$G, BYR!$A:$A, InpR!$F$88, BYR!$C:$C, InpR!$E120)</f>
        <v>0.62658749139338799</v>
      </c>
      <c r="G120" s="7" t="s">
        <v>238</v>
      </c>
      <c r="I120" s="6"/>
    </row>
    <row r="121" spans="1:18" hidden="1" outlineLevel="1" x14ac:dyDescent="0.25">
      <c r="A121" s="232"/>
      <c r="B121" s="61"/>
      <c r="C121" s="272"/>
      <c r="D121" s="55"/>
      <c r="E121" s="7" t="s">
        <v>264</v>
      </c>
      <c r="F121" s="278">
        <f>SUMIFS(BYR!$G:$G, BYR!$A:$A, InpR!$F$88, BYR!$C:$C, InpR!$E121)</f>
        <v>2.2677644800615302</v>
      </c>
      <c r="G121" s="7" t="s">
        <v>238</v>
      </c>
      <c r="I121" s="6"/>
    </row>
    <row r="122" spans="1:18" hidden="1" outlineLevel="1" x14ac:dyDescent="0.25">
      <c r="A122" s="232"/>
      <c r="B122" s="61"/>
      <c r="C122" s="272"/>
      <c r="D122" s="55"/>
      <c r="E122" s="7" t="s">
        <v>266</v>
      </c>
      <c r="F122" s="278">
        <f>SUMIFS(BYR!$G:$G, BYR!$A:$A, InpR!$F$88, BYR!$C:$C, InpR!$E122)</f>
        <v>0.12823457359118601</v>
      </c>
      <c r="G122" s="7" t="s">
        <v>238</v>
      </c>
      <c r="I122" s="6"/>
    </row>
    <row r="123" spans="1:18" hidden="1" outlineLevel="1" x14ac:dyDescent="0.25">
      <c r="A123" s="232"/>
      <c r="B123" s="61"/>
      <c r="C123" s="272"/>
      <c r="D123" s="55"/>
      <c r="E123" s="7" t="s">
        <v>268</v>
      </c>
      <c r="F123" s="278">
        <f>SUMIFS(BYR!$G:$G, BYR!$A:$A, InpR!$F$88, BYR!$C:$C, InpR!$E123)</f>
        <v>0</v>
      </c>
      <c r="G123" s="7" t="s">
        <v>238</v>
      </c>
      <c r="I123" s="6"/>
    </row>
    <row r="124" spans="1:18" x14ac:dyDescent="0.25">
      <c r="A124" s="232"/>
      <c r="B124" s="61"/>
      <c r="C124" s="116"/>
      <c r="D124" s="55"/>
    </row>
    <row r="125" spans="1:18" collapsed="1" x14ac:dyDescent="0.25">
      <c r="A125" s="274" t="s">
        <v>369</v>
      </c>
      <c r="B125" s="275"/>
      <c r="C125" s="276"/>
      <c r="D125" s="276"/>
      <c r="E125" s="276"/>
      <c r="F125" s="276"/>
      <c r="G125" s="276"/>
      <c r="H125" s="276"/>
      <c r="I125" s="276"/>
      <c r="J125" s="276"/>
      <c r="K125" s="276"/>
      <c r="L125" s="276"/>
      <c r="M125" s="276"/>
      <c r="N125" s="276"/>
      <c r="O125" s="276"/>
      <c r="P125" s="276"/>
      <c r="Q125" s="276"/>
      <c r="R125" s="276"/>
    </row>
    <row r="126" spans="1:18" hidden="1" outlineLevel="1" x14ac:dyDescent="0.25">
      <c r="A126" s="232"/>
      <c r="B126" s="61"/>
      <c r="C126" s="116"/>
      <c r="D126" s="55"/>
    </row>
    <row r="127" spans="1:18" hidden="1" outlineLevel="1" x14ac:dyDescent="0.25">
      <c r="A127" s="232"/>
      <c r="B127" s="61" t="s">
        <v>370</v>
      </c>
      <c r="C127" s="116"/>
      <c r="D127" s="55"/>
    </row>
    <row r="128" spans="1:18" hidden="1" outlineLevel="1" x14ac:dyDescent="0.25">
      <c r="A128" s="232"/>
      <c r="B128" s="61"/>
      <c r="C128" s="116"/>
      <c r="D128" s="55"/>
      <c r="E128" s="7" t="s">
        <v>371</v>
      </c>
      <c r="F128" s="100">
        <v>1E-3</v>
      </c>
      <c r="G128" s="7" t="s">
        <v>372</v>
      </c>
    </row>
    <row r="129" spans="1:27" hidden="1" outlineLevel="1" x14ac:dyDescent="0.25">
      <c r="A129" s="232"/>
      <c r="B129" s="61"/>
      <c r="C129" s="116"/>
      <c r="D129" s="55"/>
      <c r="E129" s="7" t="s">
        <v>373</v>
      </c>
      <c r="F129" s="100">
        <v>1E-3</v>
      </c>
      <c r="G129" s="7" t="s">
        <v>372</v>
      </c>
    </row>
    <row r="130" spans="1:27" hidden="1" outlineLevel="1" x14ac:dyDescent="0.25">
      <c r="A130" s="232"/>
      <c r="B130" s="61"/>
      <c r="C130" s="116"/>
      <c r="D130" s="55"/>
    </row>
    <row r="131" spans="1:27" x14ac:dyDescent="0.25">
      <c r="A131" s="232"/>
      <c r="B131" s="61"/>
      <c r="C131" s="116"/>
      <c r="D131" s="55"/>
    </row>
    <row r="132" spans="1:27" s="161" customFormat="1" x14ac:dyDescent="0.25">
      <c r="A132" s="280"/>
      <c r="B132" s="158"/>
      <c r="C132" s="159"/>
      <c r="D132" s="160"/>
    </row>
    <row r="133" spans="1:27" ht="12.65" customHeight="1" x14ac:dyDescent="0.25">
      <c r="B133" s="61"/>
      <c r="C133" s="116"/>
      <c r="D133" s="55"/>
    </row>
    <row r="134" spans="1:27" hidden="1" x14ac:dyDescent="0.25">
      <c r="A134" s="50"/>
      <c r="B134" s="188"/>
      <c r="C134" s="189"/>
      <c r="D134" s="190"/>
    </row>
    <row r="135" spans="1:27" hidden="1" x14ac:dyDescent="0.25">
      <c r="B135" s="61"/>
      <c r="C135" s="116"/>
      <c r="D135" s="55"/>
    </row>
    <row r="136" spans="1:27" hidden="1" x14ac:dyDescent="0.25">
      <c r="A136" s="50"/>
      <c r="B136" s="188"/>
      <c r="C136" s="189"/>
      <c r="D136" s="190"/>
    </row>
    <row r="137" spans="1:27" hidden="1" x14ac:dyDescent="0.25">
      <c r="B137" s="61"/>
      <c r="C137" s="116"/>
      <c r="D137" s="55"/>
      <c r="M137" s="206"/>
      <c r="N137" s="206"/>
      <c r="O137" s="206"/>
      <c r="P137" s="206"/>
      <c r="Q137" s="206"/>
    </row>
    <row r="138" spans="1:27" s="172" customFormat="1" hidden="1" x14ac:dyDescent="0.25">
      <c r="A138" s="173"/>
      <c r="B138" s="174"/>
      <c r="C138" s="175"/>
      <c r="D138" s="176"/>
      <c r="T138" s="177"/>
      <c r="U138" s="177"/>
      <c r="V138" s="177"/>
      <c r="W138" s="177"/>
      <c r="X138" s="177"/>
      <c r="Y138" s="177"/>
      <c r="Z138" s="177"/>
      <c r="AA138" s="177"/>
    </row>
    <row r="139" spans="1:27" hidden="1" x14ac:dyDescent="0.25">
      <c r="B139" s="61"/>
      <c r="C139" s="116"/>
      <c r="D139" s="55"/>
    </row>
    <row r="140" spans="1:27" hidden="1" x14ac:dyDescent="0.25">
      <c r="B140" s="61"/>
      <c r="C140" s="116"/>
      <c r="D140" s="55"/>
    </row>
    <row r="141" spans="1:27" hidden="1" x14ac:dyDescent="0.25">
      <c r="B141" s="61"/>
      <c r="C141" s="116"/>
      <c r="D141" s="55"/>
    </row>
    <row r="142" spans="1:27" hidden="1" x14ac:dyDescent="0.25">
      <c r="B142" s="61"/>
      <c r="C142" s="116"/>
      <c r="D142" s="55"/>
    </row>
    <row r="143" spans="1:27" hidden="1" x14ac:dyDescent="0.25">
      <c r="B143" s="61"/>
      <c r="C143" s="116"/>
      <c r="D143" s="55"/>
    </row>
    <row r="144" spans="1:27" hidden="1" x14ac:dyDescent="0.25">
      <c r="B144" s="61"/>
      <c r="C144" s="116"/>
      <c r="D144" s="55"/>
    </row>
    <row r="145" spans="2:4" hidden="1" x14ac:dyDescent="0.25">
      <c r="B145" s="61"/>
      <c r="C145" s="116"/>
      <c r="D145" s="55"/>
    </row>
    <row r="146" spans="2:4" hidden="1" x14ac:dyDescent="0.25">
      <c r="B146" s="61"/>
      <c r="C146" s="116"/>
      <c r="D146" s="55"/>
    </row>
    <row r="147" spans="2:4" hidden="1" x14ac:dyDescent="0.25">
      <c r="B147" s="61"/>
      <c r="C147" s="116"/>
      <c r="D147" s="55"/>
    </row>
    <row r="148" spans="2:4" hidden="1" x14ac:dyDescent="0.25">
      <c r="B148" s="61"/>
      <c r="C148" s="116"/>
      <c r="D148" s="55"/>
    </row>
    <row r="149" spans="2:4" hidden="1" x14ac:dyDescent="0.25">
      <c r="B149" s="61"/>
      <c r="C149" s="116"/>
      <c r="D149" s="55"/>
    </row>
    <row r="150" spans="2:4" hidden="1" x14ac:dyDescent="0.25">
      <c r="B150" s="61"/>
      <c r="C150" s="116"/>
      <c r="D150" s="55"/>
    </row>
    <row r="151" spans="2:4" hidden="1" x14ac:dyDescent="0.25">
      <c r="B151" s="61"/>
      <c r="C151" s="116"/>
      <c r="D151" s="55"/>
    </row>
    <row r="152" spans="2:4" hidden="1" x14ac:dyDescent="0.25">
      <c r="B152" s="61"/>
      <c r="C152" s="116"/>
      <c r="D152" s="55"/>
    </row>
    <row r="153" spans="2:4" hidden="1" x14ac:dyDescent="0.25">
      <c r="B153" s="61"/>
      <c r="C153" s="116"/>
      <c r="D153" s="55"/>
    </row>
    <row r="154" spans="2:4" hidden="1" x14ac:dyDescent="0.25">
      <c r="B154" s="61"/>
      <c r="C154" s="116"/>
      <c r="D154" s="55"/>
    </row>
    <row r="155" spans="2:4" hidden="1" x14ac:dyDescent="0.25">
      <c r="B155" s="61"/>
      <c r="C155" s="116"/>
      <c r="D155" s="55"/>
    </row>
    <row r="156" spans="2:4" hidden="1" x14ac:dyDescent="0.25">
      <c r="B156" s="61"/>
      <c r="C156" s="116"/>
      <c r="D156" s="55"/>
    </row>
    <row r="157" spans="2:4" hidden="1" x14ac:dyDescent="0.25">
      <c r="B157" s="61"/>
      <c r="C157" s="116"/>
      <c r="D157" s="55"/>
    </row>
    <row r="158" spans="2:4" hidden="1" x14ac:dyDescent="0.25">
      <c r="B158" s="61"/>
      <c r="C158" s="116"/>
      <c r="D158" s="55"/>
    </row>
    <row r="159" spans="2:4" hidden="1" x14ac:dyDescent="0.25">
      <c r="B159" s="61"/>
      <c r="C159" s="116"/>
      <c r="D159" s="55"/>
    </row>
    <row r="160" spans="2:4" hidden="1" x14ac:dyDescent="0.25">
      <c r="B160" s="61"/>
      <c r="C160" s="116"/>
      <c r="D160" s="55"/>
    </row>
    <row r="161" spans="2:4" hidden="1" x14ac:dyDescent="0.25">
      <c r="B161" s="61"/>
      <c r="C161" s="116"/>
      <c r="D161" s="55"/>
    </row>
    <row r="162" spans="2:4" hidden="1" x14ac:dyDescent="0.25">
      <c r="B162" s="61"/>
      <c r="C162" s="116"/>
      <c r="D162" s="55"/>
    </row>
    <row r="163" spans="2:4" hidden="1" x14ac:dyDescent="0.25">
      <c r="B163" s="61"/>
      <c r="C163" s="116"/>
      <c r="D163" s="55"/>
    </row>
    <row r="164" spans="2:4" hidden="1" x14ac:dyDescent="0.25">
      <c r="B164" s="61"/>
      <c r="C164" s="116"/>
      <c r="D164" s="55"/>
    </row>
    <row r="165" spans="2:4" hidden="1" x14ac:dyDescent="0.25">
      <c r="B165" s="61"/>
      <c r="C165" s="116"/>
      <c r="D165" s="55"/>
    </row>
    <row r="166" spans="2:4" hidden="1" x14ac:dyDescent="0.25">
      <c r="B166" s="61"/>
      <c r="C166" s="116"/>
      <c r="D166" s="55"/>
    </row>
    <row r="167" spans="2:4" hidden="1" x14ac:dyDescent="0.25">
      <c r="B167" s="61"/>
      <c r="C167" s="116"/>
      <c r="D167" s="55"/>
    </row>
    <row r="168" spans="2:4" hidden="1" x14ac:dyDescent="0.25">
      <c r="B168" s="61"/>
      <c r="C168" s="116"/>
      <c r="D168" s="55"/>
    </row>
    <row r="169" spans="2:4" hidden="1" x14ac:dyDescent="0.25">
      <c r="B169" s="61"/>
      <c r="C169" s="116"/>
      <c r="D169" s="55"/>
    </row>
    <row r="170" spans="2:4" hidden="1" x14ac:dyDescent="0.25">
      <c r="B170" s="61"/>
      <c r="C170" s="116"/>
      <c r="D170" s="55"/>
    </row>
    <row r="171" spans="2:4" hidden="1" x14ac:dyDescent="0.25">
      <c r="B171" s="61"/>
      <c r="C171" s="116"/>
      <c r="D171" s="55"/>
    </row>
    <row r="172" spans="2:4" hidden="1" x14ac:dyDescent="0.25">
      <c r="B172" s="61"/>
      <c r="C172" s="116"/>
      <c r="D172" s="55"/>
    </row>
    <row r="173" spans="2:4" hidden="1" x14ac:dyDescent="0.25">
      <c r="B173" s="61"/>
      <c r="C173" s="116"/>
      <c r="D173" s="55"/>
    </row>
    <row r="174" spans="2:4" hidden="1" x14ac:dyDescent="0.25">
      <c r="B174" s="61"/>
      <c r="C174" s="116"/>
      <c r="D174" s="55"/>
    </row>
    <row r="175" spans="2:4" hidden="1" x14ac:dyDescent="0.25">
      <c r="B175" s="61"/>
      <c r="C175" s="116"/>
      <c r="D175" s="55"/>
    </row>
    <row r="176" spans="2:4" hidden="1" x14ac:dyDescent="0.25">
      <c r="B176" s="61"/>
      <c r="C176" s="116"/>
      <c r="D176" s="55"/>
    </row>
    <row r="177" spans="2:4" hidden="1" x14ac:dyDescent="0.25">
      <c r="B177" s="61"/>
      <c r="C177" s="116"/>
      <c r="D177" s="55"/>
    </row>
    <row r="178" spans="2:4" hidden="1" x14ac:dyDescent="0.25">
      <c r="B178" s="61"/>
      <c r="C178" s="116"/>
      <c r="D178" s="55"/>
    </row>
    <row r="179" spans="2:4" hidden="1" x14ac:dyDescent="0.25">
      <c r="B179" s="61"/>
      <c r="C179" s="116"/>
      <c r="D179" s="55"/>
    </row>
    <row r="180" spans="2:4" hidden="1" x14ac:dyDescent="0.25">
      <c r="B180" s="61"/>
      <c r="C180" s="116"/>
      <c r="D180" s="55"/>
    </row>
    <row r="181" spans="2:4" hidden="1" x14ac:dyDescent="0.25">
      <c r="B181" s="61"/>
      <c r="C181" s="116"/>
      <c r="D181" s="55"/>
    </row>
    <row r="182" spans="2:4" hidden="1" x14ac:dyDescent="0.25">
      <c r="B182" s="61"/>
      <c r="C182" s="116"/>
      <c r="D182" s="55"/>
    </row>
    <row r="183" spans="2:4" hidden="1" x14ac:dyDescent="0.25">
      <c r="B183" s="61"/>
      <c r="C183" s="116"/>
      <c r="D183" s="55"/>
    </row>
    <row r="184" spans="2:4" hidden="1" x14ac:dyDescent="0.25">
      <c r="B184" s="61"/>
      <c r="C184" s="116"/>
      <c r="D184" s="55"/>
    </row>
    <row r="185" spans="2:4" hidden="1" x14ac:dyDescent="0.25">
      <c r="B185" s="61"/>
      <c r="C185" s="116"/>
      <c r="D185" s="55"/>
    </row>
    <row r="186" spans="2:4" hidden="1" x14ac:dyDescent="0.25">
      <c r="B186" s="61"/>
      <c r="C186" s="116"/>
      <c r="D186" s="55"/>
    </row>
    <row r="187" spans="2:4" hidden="1" x14ac:dyDescent="0.25">
      <c r="B187" s="61"/>
      <c r="C187" s="116"/>
      <c r="D187" s="55"/>
    </row>
    <row r="188" spans="2:4" hidden="1" x14ac:dyDescent="0.25">
      <c r="B188" s="61"/>
      <c r="C188" s="116"/>
      <c r="D188" s="55"/>
    </row>
    <row r="189" spans="2:4" hidden="1" x14ac:dyDescent="0.25">
      <c r="B189" s="61"/>
      <c r="C189" s="116"/>
      <c r="D189" s="55"/>
    </row>
    <row r="190" spans="2:4" hidden="1" x14ac:dyDescent="0.25">
      <c r="B190" s="61"/>
      <c r="C190" s="116"/>
      <c r="D190" s="55"/>
    </row>
    <row r="191" spans="2:4" hidden="1" x14ac:dyDescent="0.25">
      <c r="B191" s="61"/>
      <c r="C191" s="116"/>
      <c r="D191" s="55"/>
    </row>
    <row r="192" spans="2:4" hidden="1" x14ac:dyDescent="0.25">
      <c r="B192" s="61"/>
      <c r="C192" s="116"/>
      <c r="D192" s="55"/>
    </row>
    <row r="193" spans="2:4" hidden="1" x14ac:dyDescent="0.25">
      <c r="B193" s="61"/>
      <c r="C193" s="116"/>
      <c r="D193" s="55"/>
    </row>
    <row r="194" spans="2:4" hidden="1" x14ac:dyDescent="0.25">
      <c r="B194" s="61"/>
      <c r="C194" s="116"/>
      <c r="D194" s="55"/>
    </row>
    <row r="195" spans="2:4" hidden="1" x14ac:dyDescent="0.25">
      <c r="B195" s="61"/>
      <c r="C195" s="116"/>
      <c r="D195" s="55"/>
    </row>
    <row r="196" spans="2:4" hidden="1" x14ac:dyDescent="0.25">
      <c r="B196" s="61"/>
      <c r="C196" s="116"/>
      <c r="D196" s="55"/>
    </row>
    <row r="197" spans="2:4" hidden="1" x14ac:dyDescent="0.25">
      <c r="B197" s="61"/>
      <c r="C197" s="116"/>
      <c r="D197" s="55"/>
    </row>
    <row r="198" spans="2:4" hidden="1" x14ac:dyDescent="0.25">
      <c r="B198" s="61"/>
      <c r="C198" s="116"/>
      <c r="D198" s="55"/>
    </row>
    <row r="199" spans="2:4" hidden="1" x14ac:dyDescent="0.25">
      <c r="B199" s="61"/>
      <c r="C199" s="116"/>
      <c r="D199" s="55"/>
    </row>
    <row r="200" spans="2:4" hidden="1" x14ac:dyDescent="0.25">
      <c r="B200" s="61"/>
      <c r="C200" s="116"/>
      <c r="D200" s="55"/>
    </row>
    <row r="201" spans="2:4" hidden="1" x14ac:dyDescent="0.25">
      <c r="B201" s="61"/>
      <c r="C201" s="116"/>
      <c r="D201" s="55"/>
    </row>
    <row r="202" spans="2:4" hidden="1" x14ac:dyDescent="0.25">
      <c r="B202" s="61"/>
      <c r="C202" s="116"/>
      <c r="D202" s="55"/>
    </row>
    <row r="203" spans="2:4" hidden="1" x14ac:dyDescent="0.25">
      <c r="B203" s="61"/>
      <c r="C203" s="116"/>
      <c r="D203" s="55"/>
    </row>
    <row r="204" spans="2:4" hidden="1" x14ac:dyDescent="0.25">
      <c r="B204" s="61"/>
      <c r="C204" s="116"/>
      <c r="D204" s="55"/>
    </row>
    <row r="205" spans="2:4" hidden="1" x14ac:dyDescent="0.25">
      <c r="B205" s="61"/>
      <c r="C205" s="116"/>
      <c r="D205" s="55"/>
    </row>
    <row r="206" spans="2:4" hidden="1" x14ac:dyDescent="0.25">
      <c r="B206" s="61"/>
      <c r="C206" s="116"/>
      <c r="D206" s="55"/>
    </row>
    <row r="207" spans="2:4" hidden="1" x14ac:dyDescent="0.25">
      <c r="B207" s="61"/>
      <c r="C207" s="116"/>
      <c r="D207" s="55"/>
    </row>
    <row r="208" spans="2:4" hidden="1" x14ac:dyDescent="0.25">
      <c r="B208" s="61"/>
      <c r="C208" s="116"/>
      <c r="D208" s="55"/>
    </row>
    <row r="209" spans="2:5" hidden="1" x14ac:dyDescent="0.25">
      <c r="B209" s="61"/>
      <c r="C209" s="116"/>
      <c r="D209" s="55"/>
    </row>
    <row r="210" spans="2:5" hidden="1" x14ac:dyDescent="0.25">
      <c r="B210" s="61"/>
      <c r="C210" s="116"/>
      <c r="D210" s="55"/>
    </row>
    <row r="211" spans="2:5" hidden="1" x14ac:dyDescent="0.25">
      <c r="B211" s="61"/>
      <c r="C211" s="116"/>
      <c r="D211" s="55"/>
    </row>
    <row r="212" spans="2:5" hidden="1" x14ac:dyDescent="0.25">
      <c r="B212" s="61"/>
      <c r="C212" s="116"/>
      <c r="D212" s="55"/>
    </row>
    <row r="213" spans="2:5" hidden="1" x14ac:dyDescent="0.25">
      <c r="B213" s="61"/>
      <c r="C213" s="116"/>
      <c r="D213" s="55"/>
    </row>
    <row r="214" spans="2:5" hidden="1" x14ac:dyDescent="0.25">
      <c r="B214" s="61"/>
      <c r="C214" s="116"/>
      <c r="D214" s="55"/>
    </row>
    <row r="215" spans="2:5" hidden="1" x14ac:dyDescent="0.25">
      <c r="B215" s="61"/>
      <c r="C215" s="116"/>
      <c r="D215" s="55"/>
    </row>
    <row r="216" spans="2:5" hidden="1" x14ac:dyDescent="0.25">
      <c r="B216" s="61"/>
      <c r="C216" s="116"/>
      <c r="D216" s="55"/>
    </row>
    <row r="217" spans="2:5" hidden="1" x14ac:dyDescent="0.25">
      <c r="B217" s="61"/>
      <c r="C217" s="116"/>
      <c r="D217" s="55"/>
    </row>
    <row r="218" spans="2:5" hidden="1" x14ac:dyDescent="0.25">
      <c r="B218" s="61"/>
      <c r="C218" s="116"/>
      <c r="D218" s="55"/>
    </row>
    <row r="219" spans="2:5" hidden="1" x14ac:dyDescent="0.25">
      <c r="B219" s="61"/>
      <c r="C219" s="116"/>
      <c r="D219" s="55"/>
    </row>
    <row r="220" spans="2:5" hidden="1" x14ac:dyDescent="0.25">
      <c r="B220" s="61"/>
      <c r="C220" s="116"/>
      <c r="D220" s="55"/>
    </row>
    <row r="221" spans="2:5" hidden="1" x14ac:dyDescent="0.25">
      <c r="B221" s="61"/>
      <c r="C221" s="116"/>
      <c r="D221" s="55"/>
    </row>
    <row r="222" spans="2:5" hidden="1" x14ac:dyDescent="0.25">
      <c r="B222" s="61"/>
      <c r="C222" s="116"/>
      <c r="D222" s="55"/>
    </row>
    <row r="223" spans="2:5" hidden="1" x14ac:dyDescent="0.25">
      <c r="B223" s="61"/>
      <c r="C223" s="116"/>
      <c r="D223" s="55"/>
    </row>
    <row r="224" spans="2:5" hidden="1" x14ac:dyDescent="0.25">
      <c r="B224" s="61"/>
      <c r="C224" s="116"/>
      <c r="D224" s="55"/>
      <c r="E224" s="102"/>
    </row>
    <row r="225" spans="2:4" hidden="1" x14ac:dyDescent="0.25">
      <c r="B225" s="61"/>
      <c r="C225" s="116"/>
      <c r="D225" s="55"/>
    </row>
    <row r="226" spans="2:4" hidden="1" x14ac:dyDescent="0.25">
      <c r="B226" s="61"/>
      <c r="C226" s="116"/>
      <c r="D226" s="55"/>
    </row>
    <row r="227" spans="2:4" hidden="1" x14ac:dyDescent="0.25">
      <c r="B227" s="61"/>
      <c r="C227" s="116"/>
      <c r="D227" s="55"/>
    </row>
    <row r="228" spans="2:4" hidden="1" x14ac:dyDescent="0.25">
      <c r="B228" s="61"/>
      <c r="C228" s="116"/>
      <c r="D228" s="55"/>
    </row>
    <row r="229" spans="2:4" hidden="1" x14ac:dyDescent="0.25">
      <c r="B229" s="61"/>
      <c r="C229" s="116"/>
      <c r="D229" s="55"/>
    </row>
    <row r="230" spans="2:4" hidden="1" x14ac:dyDescent="0.25">
      <c r="B230" s="61"/>
      <c r="C230" s="116"/>
      <c r="D230" s="55"/>
    </row>
    <row r="231" spans="2:4" hidden="1" x14ac:dyDescent="0.25">
      <c r="B231" s="61"/>
      <c r="C231" s="116"/>
      <c r="D231" s="55"/>
    </row>
    <row r="232" spans="2:4" hidden="1" x14ac:dyDescent="0.25">
      <c r="B232" s="61"/>
      <c r="C232" s="116"/>
      <c r="D232" s="55"/>
    </row>
    <row r="233" spans="2:4" hidden="1" x14ac:dyDescent="0.25">
      <c r="B233" s="61"/>
      <c r="C233" s="116"/>
      <c r="D233" s="55"/>
    </row>
    <row r="234" spans="2:4" hidden="1" x14ac:dyDescent="0.25">
      <c r="B234" s="61"/>
      <c r="C234" s="116"/>
      <c r="D234" s="55"/>
    </row>
    <row r="235" spans="2:4" hidden="1" x14ac:dyDescent="0.25">
      <c r="B235" s="61"/>
      <c r="C235" s="116"/>
      <c r="D235" s="55"/>
    </row>
    <row r="236" spans="2:4" hidden="1" x14ac:dyDescent="0.25">
      <c r="B236" s="61"/>
      <c r="C236" s="116"/>
      <c r="D236" s="55"/>
    </row>
    <row r="237" spans="2:4" hidden="1" x14ac:dyDescent="0.25">
      <c r="B237" s="61"/>
      <c r="C237" s="116"/>
      <c r="D237" s="55"/>
    </row>
    <row r="238" spans="2:4" hidden="1" x14ac:dyDescent="0.25">
      <c r="B238" s="61"/>
      <c r="C238" s="116"/>
      <c r="D238" s="55"/>
    </row>
    <row r="239" spans="2:4" hidden="1" x14ac:dyDescent="0.25">
      <c r="B239" s="61"/>
      <c r="C239" s="116"/>
      <c r="D239" s="55"/>
    </row>
    <row r="240" spans="2:4" hidden="1" x14ac:dyDescent="0.25">
      <c r="B240" s="61"/>
      <c r="C240" s="116"/>
      <c r="D240" s="55"/>
    </row>
    <row r="241" spans="2:4" hidden="1" x14ac:dyDescent="0.25">
      <c r="B241" s="61"/>
      <c r="C241" s="116"/>
      <c r="D241" s="55"/>
    </row>
    <row r="242" spans="2:4" hidden="1" x14ac:dyDescent="0.25">
      <c r="B242" s="61"/>
      <c r="C242" s="116"/>
      <c r="D242" s="55"/>
    </row>
    <row r="243" spans="2:4" hidden="1" x14ac:dyDescent="0.25">
      <c r="B243" s="61"/>
      <c r="C243" s="116"/>
      <c r="D243" s="55"/>
    </row>
    <row r="244" spans="2:4" hidden="1" x14ac:dyDescent="0.25">
      <c r="B244" s="61"/>
      <c r="C244" s="116"/>
      <c r="D244" s="55"/>
    </row>
    <row r="245" spans="2:4" hidden="1" x14ac:dyDescent="0.25">
      <c r="B245" s="61"/>
      <c r="C245" s="116"/>
      <c r="D245" s="55"/>
    </row>
    <row r="246" spans="2:4" hidden="1" x14ac:dyDescent="0.25">
      <c r="B246" s="61"/>
      <c r="C246" s="116"/>
      <c r="D246" s="55"/>
    </row>
    <row r="247" spans="2:4" hidden="1" x14ac:dyDescent="0.25">
      <c r="B247" s="61"/>
      <c r="C247" s="116"/>
      <c r="D247" s="55"/>
    </row>
    <row r="248" spans="2:4" hidden="1" x14ac:dyDescent="0.25">
      <c r="B248" s="61"/>
      <c r="C248" s="116"/>
      <c r="D248" s="55"/>
    </row>
    <row r="249" spans="2:4" hidden="1" x14ac:dyDescent="0.25">
      <c r="B249" s="61"/>
      <c r="C249" s="116"/>
      <c r="D249" s="55"/>
    </row>
    <row r="250" spans="2:4" hidden="1" x14ac:dyDescent="0.25">
      <c r="B250" s="61"/>
      <c r="C250" s="116"/>
      <c r="D250" s="55"/>
    </row>
    <row r="251" spans="2:4" hidden="1" x14ac:dyDescent="0.25">
      <c r="B251" s="61"/>
      <c r="C251" s="116"/>
      <c r="D251" s="55"/>
    </row>
    <row r="252" spans="2:4" hidden="1" x14ac:dyDescent="0.25">
      <c r="B252" s="61"/>
      <c r="C252" s="116"/>
      <c r="D252" s="55"/>
    </row>
    <row r="253" spans="2:4" hidden="1" x14ac:dyDescent="0.25">
      <c r="B253" s="61"/>
      <c r="C253" s="116"/>
      <c r="D253" s="55"/>
    </row>
    <row r="254" spans="2:4" hidden="1" x14ac:dyDescent="0.25">
      <c r="B254" s="61"/>
      <c r="C254" s="116"/>
      <c r="D254" s="55"/>
    </row>
    <row r="255" spans="2:4" hidden="1" x14ac:dyDescent="0.25">
      <c r="B255" s="61"/>
      <c r="C255" s="116"/>
      <c r="D255" s="55"/>
    </row>
    <row r="256" spans="2:4" hidden="1" x14ac:dyDescent="0.25">
      <c r="B256" s="61"/>
      <c r="C256" s="116"/>
      <c r="D256" s="55"/>
    </row>
    <row r="257" spans="2:4" hidden="1" x14ac:dyDescent="0.25">
      <c r="B257" s="61"/>
      <c r="C257" s="116"/>
      <c r="D257" s="55"/>
    </row>
    <row r="258" spans="2:4" hidden="1" x14ac:dyDescent="0.25">
      <c r="B258" s="61"/>
      <c r="C258" s="116"/>
      <c r="D258" s="55"/>
    </row>
    <row r="259" spans="2:4" hidden="1" x14ac:dyDescent="0.25">
      <c r="B259" s="61"/>
      <c r="C259" s="116"/>
      <c r="D259" s="55"/>
    </row>
    <row r="260" spans="2:4" hidden="1" x14ac:dyDescent="0.25">
      <c r="B260" s="61"/>
      <c r="C260" s="116"/>
      <c r="D260" s="55"/>
    </row>
    <row r="261" spans="2:4" hidden="1" x14ac:dyDescent="0.25">
      <c r="B261" s="61"/>
      <c r="C261" s="116"/>
      <c r="D261" s="55"/>
    </row>
    <row r="262" spans="2:4" hidden="1" x14ac:dyDescent="0.25">
      <c r="B262" s="61"/>
      <c r="C262" s="116"/>
      <c r="D262" s="55"/>
    </row>
    <row r="263" spans="2:4" hidden="1" x14ac:dyDescent="0.25">
      <c r="B263" s="61"/>
      <c r="C263" s="116"/>
      <c r="D263" s="55"/>
    </row>
    <row r="264" spans="2:4" hidden="1" x14ac:dyDescent="0.25">
      <c r="B264" s="61"/>
      <c r="C264" s="116"/>
      <c r="D264" s="55"/>
    </row>
    <row r="265" spans="2:4" hidden="1" x14ac:dyDescent="0.25">
      <c r="B265" s="61"/>
      <c r="C265" s="116"/>
      <c r="D265" s="55"/>
    </row>
    <row r="266" spans="2:4" hidden="1" x14ac:dyDescent="0.25">
      <c r="B266" s="61"/>
      <c r="C266" s="116"/>
      <c r="D266" s="55"/>
    </row>
    <row r="267" spans="2:4" hidden="1" x14ac:dyDescent="0.25">
      <c r="B267" s="61"/>
      <c r="C267" s="116"/>
      <c r="D267" s="55"/>
    </row>
    <row r="268" spans="2:4" hidden="1" x14ac:dyDescent="0.25">
      <c r="B268" s="61"/>
      <c r="C268" s="116"/>
      <c r="D268" s="55"/>
    </row>
    <row r="269" spans="2:4" hidden="1" x14ac:dyDescent="0.25">
      <c r="B269" s="61"/>
      <c r="C269" s="116"/>
      <c r="D269" s="55"/>
    </row>
    <row r="270" spans="2:4" hidden="1" x14ac:dyDescent="0.25">
      <c r="B270" s="61"/>
      <c r="C270" s="116"/>
      <c r="D270" s="55"/>
    </row>
    <row r="271" spans="2:4" hidden="1" x14ac:dyDescent="0.25">
      <c r="B271" s="61"/>
      <c r="C271" s="116"/>
      <c r="D271" s="55"/>
    </row>
    <row r="272" spans="2:4" hidden="1" x14ac:dyDescent="0.25">
      <c r="B272" s="61"/>
      <c r="C272" s="116"/>
      <c r="D272" s="55"/>
    </row>
    <row r="273" spans="2:4" hidden="1" x14ac:dyDescent="0.25">
      <c r="B273" s="61"/>
      <c r="C273" s="116"/>
      <c r="D273" s="55"/>
    </row>
    <row r="274" spans="2:4" hidden="1" x14ac:dyDescent="0.25">
      <c r="B274" s="61"/>
      <c r="C274" s="116"/>
      <c r="D274" s="55"/>
    </row>
    <row r="275" spans="2:4" hidden="1" x14ac:dyDescent="0.25">
      <c r="B275" s="61"/>
      <c r="C275" s="116"/>
      <c r="D275" s="55"/>
    </row>
    <row r="276" spans="2:4" hidden="1" x14ac:dyDescent="0.25">
      <c r="B276" s="61"/>
      <c r="C276" s="116"/>
      <c r="D276" s="55"/>
    </row>
    <row r="277" spans="2:4" hidden="1" x14ac:dyDescent="0.25">
      <c r="B277" s="61"/>
      <c r="C277" s="116"/>
      <c r="D277" s="55"/>
    </row>
    <row r="278" spans="2:4" hidden="1" x14ac:dyDescent="0.25">
      <c r="B278" s="61"/>
      <c r="C278" s="116"/>
      <c r="D278" s="55"/>
    </row>
    <row r="279" spans="2:4" hidden="1" x14ac:dyDescent="0.25">
      <c r="B279" s="61"/>
      <c r="C279" s="116"/>
      <c r="D279" s="55"/>
    </row>
    <row r="280" spans="2:4" hidden="1" x14ac:dyDescent="0.25">
      <c r="B280" s="61"/>
      <c r="C280" s="116"/>
      <c r="D280" s="55"/>
    </row>
    <row r="281" spans="2:4" hidden="1" x14ac:dyDescent="0.25">
      <c r="B281" s="61"/>
      <c r="C281" s="116"/>
      <c r="D281" s="55"/>
    </row>
    <row r="282" spans="2:4" hidden="1" x14ac:dyDescent="0.25">
      <c r="B282" s="61"/>
      <c r="C282" s="116"/>
      <c r="D282" s="55"/>
    </row>
    <row r="283" spans="2:4" hidden="1" x14ac:dyDescent="0.25">
      <c r="B283" s="61"/>
      <c r="C283" s="116"/>
      <c r="D283" s="55"/>
    </row>
    <row r="284" spans="2:4" hidden="1" x14ac:dyDescent="0.25">
      <c r="B284" s="61"/>
      <c r="C284" s="116"/>
      <c r="D284" s="55"/>
    </row>
    <row r="285" spans="2:4" hidden="1" x14ac:dyDescent="0.25">
      <c r="B285" s="61"/>
      <c r="C285" s="116"/>
      <c r="D285" s="55"/>
    </row>
    <row r="286" spans="2:4" hidden="1" x14ac:dyDescent="0.25">
      <c r="B286" s="61"/>
      <c r="C286" s="116"/>
      <c r="D286" s="55"/>
    </row>
    <row r="287" spans="2:4" hidden="1" x14ac:dyDescent="0.25">
      <c r="B287" s="61"/>
      <c r="C287" s="116"/>
      <c r="D287" s="55"/>
    </row>
    <row r="288" spans="2:4" hidden="1" x14ac:dyDescent="0.25">
      <c r="B288" s="61"/>
      <c r="C288" s="116"/>
      <c r="D288" s="55"/>
    </row>
    <row r="289" spans="2:4" hidden="1" x14ac:dyDescent="0.25">
      <c r="B289" s="61"/>
      <c r="C289" s="116"/>
      <c r="D289" s="55"/>
    </row>
    <row r="290" spans="2:4" hidden="1" x14ac:dyDescent="0.25">
      <c r="B290" s="61"/>
      <c r="C290" s="116"/>
      <c r="D290" s="55"/>
    </row>
    <row r="291" spans="2:4" hidden="1" x14ac:dyDescent="0.25">
      <c r="B291" s="61"/>
      <c r="C291" s="116"/>
      <c r="D291" s="55"/>
    </row>
    <row r="292" spans="2:4" hidden="1" x14ac:dyDescent="0.25">
      <c r="B292" s="61"/>
      <c r="C292" s="116"/>
      <c r="D292" s="55"/>
    </row>
    <row r="293" spans="2:4" hidden="1" x14ac:dyDescent="0.25">
      <c r="B293" s="61"/>
      <c r="C293" s="116"/>
      <c r="D293" s="55"/>
    </row>
    <row r="294" spans="2:4" hidden="1" x14ac:dyDescent="0.25">
      <c r="B294" s="61"/>
      <c r="C294" s="116"/>
      <c r="D294" s="55"/>
    </row>
    <row r="295" spans="2:4" hidden="1" x14ac:dyDescent="0.25">
      <c r="B295" s="61"/>
      <c r="C295" s="116"/>
      <c r="D295" s="55"/>
    </row>
    <row r="296" spans="2:4" hidden="1" x14ac:dyDescent="0.25">
      <c r="B296" s="61"/>
      <c r="C296" s="116"/>
      <c r="D296" s="55"/>
    </row>
    <row r="297" spans="2:4" hidden="1" x14ac:dyDescent="0.25">
      <c r="B297" s="61"/>
      <c r="C297" s="116"/>
      <c r="D297" s="55"/>
    </row>
    <row r="298" spans="2:4" hidden="1" x14ac:dyDescent="0.25">
      <c r="B298" s="61"/>
      <c r="C298" s="116"/>
      <c r="D298" s="55"/>
    </row>
    <row r="299" spans="2:4" hidden="1" x14ac:dyDescent="0.25">
      <c r="B299" s="61"/>
      <c r="C299" s="116"/>
      <c r="D299" s="55"/>
    </row>
    <row r="300" spans="2:4" hidden="1" x14ac:dyDescent="0.25">
      <c r="B300" s="61"/>
      <c r="C300" s="116"/>
      <c r="D300" s="55"/>
    </row>
    <row r="301" spans="2:4" hidden="1" x14ac:dyDescent="0.25">
      <c r="B301" s="61"/>
      <c r="C301" s="116"/>
      <c r="D301" s="55"/>
    </row>
    <row r="302" spans="2:4" hidden="1" x14ac:dyDescent="0.25">
      <c r="B302" s="61"/>
      <c r="C302" s="116"/>
      <c r="D302" s="55"/>
    </row>
    <row r="303" spans="2:4" hidden="1" x14ac:dyDescent="0.25">
      <c r="B303" s="61"/>
      <c r="C303" s="116"/>
      <c r="D303" s="55"/>
    </row>
    <row r="304" spans="2:4" hidden="1" x14ac:dyDescent="0.25">
      <c r="B304" s="61"/>
      <c r="C304" s="116"/>
      <c r="D304" s="55"/>
    </row>
    <row r="305" spans="2:4" hidden="1" x14ac:dyDescent="0.25">
      <c r="B305" s="61"/>
      <c r="C305" s="116"/>
      <c r="D305" s="55"/>
    </row>
    <row r="306" spans="2:4" hidden="1" x14ac:dyDescent="0.25">
      <c r="B306" s="61"/>
      <c r="C306" s="116"/>
      <c r="D306" s="55"/>
    </row>
    <row r="307" spans="2:4" hidden="1" x14ac:dyDescent="0.25">
      <c r="B307" s="61"/>
      <c r="C307" s="116"/>
      <c r="D307" s="55"/>
    </row>
    <row r="308" spans="2:4" hidden="1" x14ac:dyDescent="0.25">
      <c r="B308" s="61"/>
      <c r="C308" s="116"/>
      <c r="D308" s="55"/>
    </row>
    <row r="309" spans="2:4" hidden="1" x14ac:dyDescent="0.25">
      <c r="B309" s="61"/>
      <c r="C309" s="116"/>
      <c r="D309" s="55"/>
    </row>
    <row r="310" spans="2:4" hidden="1" x14ac:dyDescent="0.25">
      <c r="B310" s="61"/>
      <c r="C310" s="116"/>
      <c r="D310" s="55"/>
    </row>
    <row r="311" spans="2:4" hidden="1" x14ac:dyDescent="0.25">
      <c r="B311" s="61"/>
      <c r="C311" s="116"/>
      <c r="D311" s="55"/>
    </row>
    <row r="312" spans="2:4" hidden="1" x14ac:dyDescent="0.25">
      <c r="B312" s="61"/>
      <c r="C312" s="116"/>
      <c r="D312" s="55"/>
    </row>
    <row r="313" spans="2:4" hidden="1" x14ac:dyDescent="0.25">
      <c r="B313" s="61"/>
      <c r="C313" s="116"/>
      <c r="D313" s="55"/>
    </row>
    <row r="314" spans="2:4" hidden="1" x14ac:dyDescent="0.25">
      <c r="B314" s="61"/>
      <c r="C314" s="116"/>
      <c r="D314" s="55"/>
    </row>
    <row r="315" spans="2:4" hidden="1" x14ac:dyDescent="0.25">
      <c r="B315" s="61"/>
      <c r="C315" s="116"/>
      <c r="D315" s="55"/>
    </row>
    <row r="316" spans="2:4" hidden="1" x14ac:dyDescent="0.25">
      <c r="B316" s="61"/>
      <c r="C316" s="116"/>
      <c r="D316" s="55"/>
    </row>
    <row r="317" spans="2:4" hidden="1" x14ac:dyDescent="0.25">
      <c r="B317" s="61"/>
      <c r="C317" s="116"/>
      <c r="D317" s="55"/>
    </row>
    <row r="318" spans="2:4" hidden="1" x14ac:dyDescent="0.25">
      <c r="B318" s="61"/>
      <c r="C318" s="116"/>
      <c r="D318" s="55"/>
    </row>
    <row r="319" spans="2:4" hidden="1" x14ac:dyDescent="0.25">
      <c r="B319" s="61"/>
      <c r="C319" s="116"/>
      <c r="D319" s="55"/>
    </row>
  </sheetData>
  <phoneticPr fontId="48" type="noConversion"/>
  <conditionalFormatting sqref="F2">
    <cfRule type="cellIs" dxfId="75" priority="8" stopIfTrue="1" operator="notEqual">
      <formula>0</formula>
    </cfRule>
    <cfRule type="cellIs" dxfId="74" priority="9" stopIfTrue="1" operator="equal">
      <formula>""</formula>
    </cfRule>
  </conditionalFormatting>
  <conditionalFormatting sqref="J4:CA4">
    <cfRule type="cellIs" dxfId="73" priority="10" operator="equal">
      <formula>"Post-Fcst"</formula>
    </cfRule>
    <cfRule type="cellIs" dxfId="72" priority="11" operator="equal">
      <formula>"Forecast"</formula>
    </cfRule>
    <cfRule type="cellIs" dxfId="71" priority="12" operator="equal">
      <formula>"Pre Fcst"</formula>
    </cfRule>
  </conditionalFormatting>
  <pageMargins left="0.70866141732283472" right="0.70866141732283472" top="0.74803149606299213" bottom="0.74803149606299213" header="0.31496062992125984" footer="0.31496062992125984"/>
  <pageSetup paperSize="8" scale="70" fitToHeight="0" orientation="landscape"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36D6-835A-40D2-BF16-4C9BDF444DB4}">
  <sheetPr codeName="Sheet6">
    <outlinePr summaryBelow="0" summaryRight="0"/>
    <pageSetUpPr fitToPage="1"/>
  </sheetPr>
  <dimension ref="A1:DB90"/>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453125" style="50" customWidth="1"/>
    <col min="2" max="2" width="1.453125" style="61" customWidth="1"/>
    <col min="3" max="3" width="1.453125" style="110" customWidth="1"/>
    <col min="4" max="4" width="1.453125" style="55" customWidth="1"/>
    <col min="5" max="5" width="40.54296875" style="91" customWidth="1"/>
    <col min="6" max="6" width="12.54296875" style="7" customWidth="1"/>
    <col min="7" max="8" width="11.54296875" style="7" customWidth="1"/>
    <col min="9" max="9" width="2.54296875" style="7" customWidth="1"/>
    <col min="10" max="18" width="11.54296875" style="7" customWidth="1"/>
    <col min="19" max="78" width="11.54296875" style="7" hidden="1" customWidth="1"/>
    <col min="79" max="106" width="0" style="7" hidden="1" customWidth="1"/>
    <col min="107" max="16384" width="9.1796875" style="7" hidden="1"/>
  </cols>
  <sheetData>
    <row r="1" spans="1:78" s="122" customFormat="1" ht="25" x14ac:dyDescent="0.5">
      <c r="A1" s="118" t="str">
        <f ca="1" xml:space="preserve"> RIGHT(CELL("filename", $A$1), LEN(CELL("filename", $A$1)) - SEARCH("]", CELL("filename", $A$1)))</f>
        <v>Time</v>
      </c>
      <c r="C1" s="132"/>
      <c r="E1" s="131"/>
    </row>
    <row r="2" spans="1:78" s="28" customFormat="1" x14ac:dyDescent="0.25">
      <c r="A2" s="62"/>
      <c r="B2" s="58"/>
      <c r="C2" s="107"/>
      <c r="D2" s="52"/>
      <c r="E2" s="45"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25">
      <c r="A3" s="48"/>
      <c r="B3" s="59"/>
      <c r="C3" s="108"/>
      <c r="D3" s="53"/>
      <c r="E3" s="45" t="str">
        <f>Time!E$59</f>
        <v>Pre Forecast vs Forecast</v>
      </c>
      <c r="F3" s="90"/>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25">
      <c r="A4" s="50"/>
      <c r="B4" s="64"/>
      <c r="C4" s="124"/>
      <c r="D4" s="55"/>
      <c r="E4" s="90"/>
      <c r="F4" s="90"/>
      <c r="G4" s="226"/>
      <c r="H4" s="21"/>
      <c r="J4" s="11">
        <f>Time!J$86</f>
        <v>2018</v>
      </c>
      <c r="K4" s="11">
        <f>Time!K$86</f>
        <v>2019</v>
      </c>
      <c r="L4" s="11">
        <f>Time!L$86</f>
        <v>2020</v>
      </c>
      <c r="M4" s="11">
        <f>Time!M$86</f>
        <v>2021</v>
      </c>
      <c r="N4" s="11">
        <f>Time!N$86</f>
        <v>2022</v>
      </c>
      <c r="O4" s="11">
        <f>Time!O$86</f>
        <v>2023</v>
      </c>
      <c r="P4" s="11">
        <f>Time!P$86</f>
        <v>2024</v>
      </c>
      <c r="Q4" s="11">
        <f>Time!Q$86</f>
        <v>2025</v>
      </c>
      <c r="R4" s="11">
        <f>Time!R$86</f>
        <v>2026</v>
      </c>
    </row>
    <row r="5" spans="1:78" s="11" customFormat="1" x14ac:dyDescent="0.25">
      <c r="A5" s="50"/>
      <c r="B5" s="64"/>
      <c r="C5" s="124"/>
      <c r="D5" s="55"/>
      <c r="E5" s="90"/>
      <c r="F5" s="90"/>
      <c r="G5" s="226"/>
      <c r="H5" s="21"/>
    </row>
    <row r="6" spans="1:78" s="24" customFormat="1" x14ac:dyDescent="0.25">
      <c r="A6" s="63"/>
      <c r="B6" s="60"/>
      <c r="C6" s="109"/>
      <c r="D6" s="54"/>
      <c r="E6" s="45"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7" spans="1:78" x14ac:dyDescent="0.25"/>
    <row r="8" spans="1:78" x14ac:dyDescent="0.25">
      <c r="A8" s="49" t="s">
        <v>374</v>
      </c>
      <c r="D8" s="57"/>
      <c r="E8" s="92"/>
    </row>
    <row r="9" spans="1:78" x14ac:dyDescent="0.25">
      <c r="A9" s="49"/>
      <c r="D9" s="57"/>
      <c r="E9" s="92"/>
    </row>
    <row r="10" spans="1:78" s="65" customFormat="1" x14ac:dyDescent="0.25">
      <c r="A10" s="48"/>
      <c r="B10" s="59" t="s">
        <v>375</v>
      </c>
      <c r="C10" s="108"/>
      <c r="D10" s="53"/>
      <c r="E10" s="93"/>
      <c r="G10" s="37"/>
    </row>
    <row r="11" spans="1:78" s="42" customFormat="1" x14ac:dyDescent="0.25">
      <c r="A11" s="66"/>
      <c r="B11" s="67"/>
      <c r="C11" s="125"/>
      <c r="D11" s="68"/>
      <c r="E11" s="91" t="s">
        <v>376</v>
      </c>
      <c r="G11" s="42" t="s">
        <v>377</v>
      </c>
      <c r="I11" s="43"/>
      <c r="J11" s="42">
        <f t="shared" ref="J11:R11" si="0" xml:space="preserve"> I11 + 1</f>
        <v>1</v>
      </c>
      <c r="K11" s="42">
        <f t="shared" si="0"/>
        <v>2</v>
      </c>
      <c r="L11" s="42">
        <f t="shared" si="0"/>
        <v>3</v>
      </c>
      <c r="M11" s="42">
        <f t="shared" si="0"/>
        <v>4</v>
      </c>
      <c r="N11" s="42">
        <f t="shared" si="0"/>
        <v>5</v>
      </c>
      <c r="O11" s="42">
        <f t="shared" si="0"/>
        <v>6</v>
      </c>
      <c r="P11" s="42">
        <f t="shared" si="0"/>
        <v>7</v>
      </c>
      <c r="Q11" s="42">
        <f t="shared" si="0"/>
        <v>8</v>
      </c>
      <c r="R11" s="42">
        <f t="shared" si="0"/>
        <v>9</v>
      </c>
    </row>
    <row r="12" spans="1:78" x14ac:dyDescent="0.25">
      <c r="A12" s="49"/>
      <c r="D12" s="57"/>
      <c r="E12" s="92" t="s">
        <v>378</v>
      </c>
      <c r="F12" s="7">
        <f xml:space="preserve"> MAX(J11:BZ11)</f>
        <v>9</v>
      </c>
      <c r="G12" s="7" t="s">
        <v>379</v>
      </c>
    </row>
    <row r="13" spans="1:78" x14ac:dyDescent="0.25">
      <c r="A13" s="49"/>
      <c r="D13" s="57"/>
      <c r="E13" s="92"/>
    </row>
    <row r="14" spans="1:78" s="41" customFormat="1" x14ac:dyDescent="0.25">
      <c r="A14" s="69"/>
      <c r="B14" s="70"/>
      <c r="C14" s="112"/>
      <c r="D14" s="71"/>
      <c r="E14" s="92" t="str">
        <f t="shared" ref="E14:R14" si="1" xml:space="preserve"> E$11</f>
        <v>Model column counter</v>
      </c>
      <c r="F14" s="41">
        <f t="shared" si="1"/>
        <v>0</v>
      </c>
      <c r="G14" s="41" t="str">
        <f t="shared" si="1"/>
        <v>counter</v>
      </c>
      <c r="H14" s="41">
        <f t="shared" si="1"/>
        <v>0</v>
      </c>
      <c r="I14" s="41">
        <f t="shared" si="1"/>
        <v>0</v>
      </c>
      <c r="J14" s="41">
        <f t="shared" si="1"/>
        <v>1</v>
      </c>
      <c r="K14" s="41">
        <f t="shared" si="1"/>
        <v>2</v>
      </c>
      <c r="L14" s="41">
        <f t="shared" si="1"/>
        <v>3</v>
      </c>
      <c r="M14" s="41">
        <f t="shared" si="1"/>
        <v>4</v>
      </c>
      <c r="N14" s="41">
        <f t="shared" si="1"/>
        <v>5</v>
      </c>
      <c r="O14" s="41">
        <f t="shared" si="1"/>
        <v>6</v>
      </c>
      <c r="P14" s="41">
        <f t="shared" si="1"/>
        <v>7</v>
      </c>
      <c r="Q14" s="41">
        <f t="shared" si="1"/>
        <v>8</v>
      </c>
      <c r="R14" s="41">
        <f t="shared" si="1"/>
        <v>9</v>
      </c>
    </row>
    <row r="15" spans="1:78" x14ac:dyDescent="0.25">
      <c r="A15" s="49"/>
      <c r="B15" s="64"/>
      <c r="C15" s="124"/>
      <c r="E15" s="91" t="s">
        <v>380</v>
      </c>
      <c r="G15" s="7" t="s">
        <v>381</v>
      </c>
      <c r="H15" s="7">
        <f xml:space="preserve"> SUM(J15:BZ15)</f>
        <v>1</v>
      </c>
      <c r="J15" s="7">
        <f t="shared" ref="J15:R15" si="2" xml:space="preserve"> IF( J14 = 1, 1, 0)</f>
        <v>1</v>
      </c>
      <c r="K15" s="7">
        <f t="shared" si="2"/>
        <v>0</v>
      </c>
      <c r="L15" s="7">
        <f t="shared" si="2"/>
        <v>0</v>
      </c>
      <c r="M15" s="7">
        <f t="shared" si="2"/>
        <v>0</v>
      </c>
      <c r="N15" s="7">
        <f t="shared" si="2"/>
        <v>0</v>
      </c>
      <c r="O15" s="7">
        <f t="shared" si="2"/>
        <v>0</v>
      </c>
      <c r="P15" s="7">
        <f t="shared" si="2"/>
        <v>0</v>
      </c>
      <c r="Q15" s="7">
        <f t="shared" si="2"/>
        <v>0</v>
      </c>
      <c r="R15" s="7">
        <f t="shared" si="2"/>
        <v>0</v>
      </c>
    </row>
    <row r="16" spans="1:78" x14ac:dyDescent="0.25">
      <c r="A16" s="49"/>
      <c r="B16" s="64"/>
      <c r="C16" s="124"/>
    </row>
    <row r="17" spans="1:78" s="36" customFormat="1" x14ac:dyDescent="0.25">
      <c r="A17" s="72"/>
      <c r="B17" s="73"/>
      <c r="C17" s="126"/>
      <c r="D17" s="74"/>
      <c r="E17" s="94" t="str">
        <f xml:space="preserve"> InpR!E$11</f>
        <v>First date of time ruler</v>
      </c>
      <c r="F17" s="36">
        <f xml:space="preserve"> InpR!F$11</f>
        <v>42826</v>
      </c>
      <c r="G17" s="36" t="str">
        <f xml:space="preserve"> InpR!G$11</f>
        <v>date</v>
      </c>
      <c r="I17" s="32"/>
    </row>
    <row r="18" spans="1:78" s="25" customFormat="1" x14ac:dyDescent="0.25">
      <c r="A18" s="72"/>
      <c r="B18" s="73"/>
      <c r="C18" s="126"/>
      <c r="D18" s="74"/>
      <c r="E18" s="91" t="s">
        <v>382</v>
      </c>
      <c r="F18" s="25">
        <f xml:space="preserve"> DATE(YEAR(F17), MONTH(F17), 1)</f>
        <v>42826</v>
      </c>
      <c r="G18" s="25" t="s">
        <v>383</v>
      </c>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s="36" customFormat="1" x14ac:dyDescent="0.25">
      <c r="A19" s="72"/>
      <c r="B19" s="73"/>
      <c r="C19" s="126"/>
      <c r="D19" s="74"/>
      <c r="E19" s="94"/>
      <c r="I19" s="32"/>
    </row>
    <row r="20" spans="1:78" s="25" customFormat="1" x14ac:dyDescent="0.25">
      <c r="A20" s="72"/>
      <c r="B20" s="73"/>
      <c r="C20" s="126"/>
      <c r="D20" s="74"/>
      <c r="E20" s="91" t="str">
        <f xml:space="preserve"> E$18</f>
        <v>First model period BEG</v>
      </c>
      <c r="F20" s="25">
        <f xml:space="preserve"> F$18</f>
        <v>42826</v>
      </c>
      <c r="G20" s="25" t="str">
        <f xml:space="preserve"> G$18</f>
        <v>month</v>
      </c>
      <c r="I20" s="18"/>
    </row>
    <row r="21" spans="1:78" x14ac:dyDescent="0.25">
      <c r="A21" s="49"/>
      <c r="B21" s="64"/>
      <c r="C21" s="124"/>
      <c r="E21" s="91" t="str">
        <f t="shared" ref="E21:R21" si="3" xml:space="preserve"> E$15</f>
        <v>First model column flag</v>
      </c>
      <c r="F21" s="7">
        <f t="shared" si="3"/>
        <v>0</v>
      </c>
      <c r="G21" s="7" t="str">
        <f t="shared" si="3"/>
        <v>flag</v>
      </c>
      <c r="H21" s="7">
        <f t="shared" si="3"/>
        <v>1</v>
      </c>
      <c r="I21" s="7">
        <f t="shared" si="3"/>
        <v>0</v>
      </c>
      <c r="J21" s="7">
        <f t="shared" si="3"/>
        <v>1</v>
      </c>
      <c r="K21" s="7">
        <f t="shared" si="3"/>
        <v>0</v>
      </c>
      <c r="L21" s="7">
        <f t="shared" si="3"/>
        <v>0</v>
      </c>
      <c r="M21" s="7">
        <f t="shared" si="3"/>
        <v>0</v>
      </c>
      <c r="N21" s="7">
        <f t="shared" si="3"/>
        <v>0</v>
      </c>
      <c r="O21" s="7">
        <f t="shared" si="3"/>
        <v>0</v>
      </c>
      <c r="P21" s="7">
        <f t="shared" si="3"/>
        <v>0</v>
      </c>
      <c r="Q21" s="7">
        <f t="shared" si="3"/>
        <v>0</v>
      </c>
      <c r="R21" s="7">
        <f t="shared" si="3"/>
        <v>0</v>
      </c>
    </row>
    <row r="22" spans="1:78" s="17" customFormat="1" x14ac:dyDescent="0.25">
      <c r="A22" s="75"/>
      <c r="B22" s="76"/>
      <c r="C22" s="127"/>
      <c r="D22" s="77"/>
      <c r="E22" s="91" t="s">
        <v>384</v>
      </c>
      <c r="G22" s="17" t="s">
        <v>292</v>
      </c>
      <c r="J22" s="17">
        <f t="shared" ref="J22:R22" si="4" xml:space="preserve"> IF( J21 = 1, $F20, I23 + 1)</f>
        <v>42826</v>
      </c>
      <c r="K22" s="17">
        <f t="shared" si="4"/>
        <v>43191</v>
      </c>
      <c r="L22" s="17">
        <f t="shared" si="4"/>
        <v>43556</v>
      </c>
      <c r="M22" s="17">
        <f t="shared" si="4"/>
        <v>43922</v>
      </c>
      <c r="N22" s="17">
        <f t="shared" si="4"/>
        <v>44287</v>
      </c>
      <c r="O22" s="17">
        <f t="shared" si="4"/>
        <v>44652</v>
      </c>
      <c r="P22" s="17">
        <f t="shared" si="4"/>
        <v>45017</v>
      </c>
      <c r="Q22" s="17">
        <f t="shared" si="4"/>
        <v>45383</v>
      </c>
      <c r="R22" s="17">
        <f t="shared" si="4"/>
        <v>45748</v>
      </c>
    </row>
    <row r="23" spans="1:78" s="39" customFormat="1" x14ac:dyDescent="0.25">
      <c r="A23" s="75"/>
      <c r="B23" s="78"/>
      <c r="C23" s="128"/>
      <c r="D23" s="79"/>
      <c r="E23" s="95" t="s">
        <v>385</v>
      </c>
      <c r="F23" s="34"/>
      <c r="G23" s="39" t="s">
        <v>292</v>
      </c>
      <c r="I23" s="40"/>
      <c r="J23" s="39">
        <f t="shared" ref="J23:R23" si="5" xml:space="preserve"> DATE(YEAR(J22), MONTH(J22) + 12, DAY(1) - 1)</f>
        <v>43190</v>
      </c>
      <c r="K23" s="39">
        <f t="shared" si="5"/>
        <v>43555</v>
      </c>
      <c r="L23" s="39">
        <f t="shared" si="5"/>
        <v>43921</v>
      </c>
      <c r="M23" s="39">
        <f t="shared" si="5"/>
        <v>44286</v>
      </c>
      <c r="N23" s="39">
        <f t="shared" si="5"/>
        <v>44651</v>
      </c>
      <c r="O23" s="39">
        <f t="shared" si="5"/>
        <v>45016</v>
      </c>
      <c r="P23" s="39">
        <f t="shared" si="5"/>
        <v>45382</v>
      </c>
      <c r="Q23" s="39">
        <f t="shared" si="5"/>
        <v>45747</v>
      </c>
      <c r="R23" s="39">
        <f t="shared" si="5"/>
        <v>46112</v>
      </c>
    </row>
    <row r="24" spans="1:78" s="31" customFormat="1" x14ac:dyDescent="0.25">
      <c r="A24" s="75"/>
      <c r="B24" s="78"/>
      <c r="C24" s="128"/>
      <c r="D24" s="79"/>
      <c r="E24" s="92"/>
    </row>
    <row r="25" spans="1:78" s="31" customFormat="1" x14ac:dyDescent="0.25">
      <c r="A25" s="75"/>
      <c r="B25" s="78"/>
      <c r="C25" s="128"/>
      <c r="D25" s="79"/>
      <c r="E25" s="92" t="str">
        <f t="shared" ref="E25:R25" si="6" xml:space="preserve"> E$23</f>
        <v>Model Period END</v>
      </c>
      <c r="F25" s="31">
        <f t="shared" si="6"/>
        <v>0</v>
      </c>
      <c r="G25" s="31" t="str">
        <f t="shared" si="6"/>
        <v>date</v>
      </c>
      <c r="H25" s="31">
        <f t="shared" si="6"/>
        <v>0</v>
      </c>
      <c r="I25" s="31">
        <f t="shared" si="6"/>
        <v>0</v>
      </c>
      <c r="J25" s="31">
        <f t="shared" si="6"/>
        <v>43190</v>
      </c>
      <c r="K25" s="31">
        <f t="shared" si="6"/>
        <v>43555</v>
      </c>
      <c r="L25" s="31">
        <f t="shared" si="6"/>
        <v>43921</v>
      </c>
      <c r="M25" s="31">
        <f t="shared" si="6"/>
        <v>44286</v>
      </c>
      <c r="N25" s="31">
        <f t="shared" si="6"/>
        <v>44651</v>
      </c>
      <c r="O25" s="31">
        <f t="shared" si="6"/>
        <v>45016</v>
      </c>
      <c r="P25" s="31">
        <f t="shared" si="6"/>
        <v>45382</v>
      </c>
      <c r="Q25" s="31">
        <f t="shared" si="6"/>
        <v>45747</v>
      </c>
      <c r="R25" s="31">
        <f t="shared" si="6"/>
        <v>46112</v>
      </c>
    </row>
    <row r="26" spans="1:78" s="31" customFormat="1" x14ac:dyDescent="0.25">
      <c r="A26" s="75"/>
      <c r="B26" s="78"/>
      <c r="C26" s="128"/>
      <c r="D26" s="79" t="s">
        <v>386</v>
      </c>
      <c r="E26" s="92" t="str">
        <f t="shared" ref="E26:R26" si="7" xml:space="preserve"> E$22</f>
        <v>Model Period BEG</v>
      </c>
      <c r="F26" s="31">
        <f t="shared" si="7"/>
        <v>0</v>
      </c>
      <c r="G26" s="31" t="str">
        <f t="shared" si="7"/>
        <v>date</v>
      </c>
      <c r="H26" s="31">
        <f t="shared" si="7"/>
        <v>0</v>
      </c>
      <c r="I26" s="31">
        <f t="shared" si="7"/>
        <v>0</v>
      </c>
      <c r="J26" s="31">
        <f t="shared" si="7"/>
        <v>42826</v>
      </c>
      <c r="K26" s="31">
        <f t="shared" si="7"/>
        <v>43191</v>
      </c>
      <c r="L26" s="31">
        <f t="shared" si="7"/>
        <v>43556</v>
      </c>
      <c r="M26" s="31">
        <f t="shared" si="7"/>
        <v>43922</v>
      </c>
      <c r="N26" s="31">
        <f t="shared" si="7"/>
        <v>44287</v>
      </c>
      <c r="O26" s="31">
        <f t="shared" si="7"/>
        <v>44652</v>
      </c>
      <c r="P26" s="31">
        <f t="shared" si="7"/>
        <v>45017</v>
      </c>
      <c r="Q26" s="31">
        <f t="shared" si="7"/>
        <v>45383</v>
      </c>
      <c r="R26" s="31">
        <f t="shared" si="7"/>
        <v>45748</v>
      </c>
    </row>
    <row r="27" spans="1:78" s="38" customFormat="1" x14ac:dyDescent="0.25">
      <c r="A27" s="80"/>
      <c r="B27" s="81"/>
      <c r="C27" s="129"/>
      <c r="D27" s="82"/>
      <c r="E27" s="92" t="s">
        <v>387</v>
      </c>
      <c r="G27" s="38" t="s">
        <v>388</v>
      </c>
      <c r="H27" s="21">
        <f xml:space="preserve"> SUM(J27:BZ27)</f>
        <v>3287</v>
      </c>
      <c r="J27" s="21">
        <f t="shared" ref="J27:R27" si="8" xml:space="preserve"> J25 - J26 + 1</f>
        <v>365</v>
      </c>
      <c r="K27" s="21">
        <f t="shared" si="8"/>
        <v>365</v>
      </c>
      <c r="L27" s="21">
        <f t="shared" si="8"/>
        <v>366</v>
      </c>
      <c r="M27" s="21">
        <f t="shared" si="8"/>
        <v>365</v>
      </c>
      <c r="N27" s="21">
        <f t="shared" si="8"/>
        <v>365</v>
      </c>
      <c r="O27" s="21">
        <f t="shared" si="8"/>
        <v>365</v>
      </c>
      <c r="P27" s="21">
        <f t="shared" si="8"/>
        <v>366</v>
      </c>
      <c r="Q27" s="21">
        <f t="shared" si="8"/>
        <v>365</v>
      </c>
      <c r="R27" s="21">
        <f t="shared" si="8"/>
        <v>365</v>
      </c>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row>
    <row r="28" spans="1:78" s="65" customFormat="1" x14ac:dyDescent="0.25">
      <c r="A28" s="47"/>
      <c r="B28" s="59"/>
      <c r="C28" s="108"/>
      <c r="D28" s="53"/>
      <c r="E28" s="93"/>
      <c r="G28" s="37"/>
    </row>
    <row r="29" spans="1:78" s="65" customFormat="1" x14ac:dyDescent="0.25">
      <c r="A29" s="47"/>
      <c r="B29" s="59"/>
      <c r="C29" s="108"/>
      <c r="D29" s="53"/>
      <c r="E29" s="93"/>
      <c r="G29" s="37"/>
    </row>
    <row r="30" spans="1:78" s="31" customFormat="1" x14ac:dyDescent="0.25">
      <c r="A30" s="75" t="s">
        <v>389</v>
      </c>
      <c r="B30" s="78"/>
      <c r="C30" s="128"/>
      <c r="D30" s="79"/>
      <c r="E30" s="92"/>
    </row>
    <row r="31" spans="1:78" s="31" customFormat="1" x14ac:dyDescent="0.25">
      <c r="A31" s="75"/>
      <c r="B31" s="78"/>
      <c r="C31" s="128"/>
      <c r="D31" s="79"/>
      <c r="E31" s="92"/>
    </row>
    <row r="32" spans="1:78" s="32" customFormat="1" x14ac:dyDescent="0.25">
      <c r="A32" s="72"/>
      <c r="B32" s="83"/>
      <c r="C32" s="130"/>
      <c r="D32" s="84"/>
      <c r="E32" s="96" t="str">
        <f xml:space="preserve"> InpR!E$13</f>
        <v>Last Pre Forecast Date</v>
      </c>
      <c r="F32" s="32">
        <f xml:space="preserve"> InpR!F$13</f>
        <v>43921</v>
      </c>
      <c r="G32" s="32" t="str">
        <f xml:space="preserve"> InpR!G$13</f>
        <v>date</v>
      </c>
    </row>
    <row r="33" spans="1:18" s="85" customFormat="1" x14ac:dyDescent="0.25">
      <c r="A33" s="75"/>
      <c r="B33" s="76"/>
      <c r="C33" s="127"/>
      <c r="D33" s="77"/>
      <c r="E33" s="97" t="str">
        <f t="shared" ref="E33:R33" si="9" xml:space="preserve"> E$23</f>
        <v>Model Period END</v>
      </c>
      <c r="F33" s="85">
        <f t="shared" si="9"/>
        <v>0</v>
      </c>
      <c r="G33" s="85" t="str">
        <f t="shared" si="9"/>
        <v>date</v>
      </c>
      <c r="H33" s="85">
        <f t="shared" si="9"/>
        <v>0</v>
      </c>
      <c r="I33" s="85">
        <f t="shared" si="9"/>
        <v>0</v>
      </c>
      <c r="J33" s="85">
        <f t="shared" si="9"/>
        <v>43190</v>
      </c>
      <c r="K33" s="85">
        <f t="shared" si="9"/>
        <v>43555</v>
      </c>
      <c r="L33" s="85">
        <f t="shared" si="9"/>
        <v>43921</v>
      </c>
      <c r="M33" s="85">
        <f t="shared" si="9"/>
        <v>44286</v>
      </c>
      <c r="N33" s="85">
        <f t="shared" si="9"/>
        <v>44651</v>
      </c>
      <c r="O33" s="85">
        <f t="shared" si="9"/>
        <v>45016</v>
      </c>
      <c r="P33" s="85">
        <f t="shared" si="9"/>
        <v>45382</v>
      </c>
      <c r="Q33" s="85">
        <f t="shared" si="9"/>
        <v>45747</v>
      </c>
      <c r="R33" s="85">
        <f t="shared" si="9"/>
        <v>46112</v>
      </c>
    </row>
    <row r="34" spans="1:18" x14ac:dyDescent="0.25">
      <c r="A34" s="49"/>
      <c r="B34" s="64"/>
      <c r="C34" s="124"/>
      <c r="E34" s="91" t="s">
        <v>390</v>
      </c>
      <c r="G34" s="7" t="s">
        <v>381</v>
      </c>
      <c r="H34" s="7">
        <f xml:space="preserve"> SUM(J34:BZ34)</f>
        <v>1</v>
      </c>
      <c r="J34" s="7">
        <f t="shared" ref="J34:R34" si="10" xml:space="preserve"> IF(J33 = $F32, 1, 0)</f>
        <v>0</v>
      </c>
      <c r="K34" s="7">
        <f t="shared" si="10"/>
        <v>0</v>
      </c>
      <c r="L34" s="7">
        <f t="shared" si="10"/>
        <v>1</v>
      </c>
      <c r="M34" s="7">
        <f t="shared" si="10"/>
        <v>0</v>
      </c>
      <c r="N34" s="7">
        <f t="shared" si="10"/>
        <v>0</v>
      </c>
      <c r="O34" s="7">
        <f t="shared" si="10"/>
        <v>0</v>
      </c>
      <c r="P34" s="7">
        <f t="shared" si="10"/>
        <v>0</v>
      </c>
      <c r="Q34" s="7">
        <f t="shared" si="10"/>
        <v>0</v>
      </c>
      <c r="R34" s="7">
        <f t="shared" si="10"/>
        <v>0</v>
      </c>
    </row>
    <row r="35" spans="1:18" x14ac:dyDescent="0.25">
      <c r="A35" s="49"/>
      <c r="B35" s="64"/>
      <c r="C35" s="124"/>
      <c r="E35" s="91" t="s">
        <v>391</v>
      </c>
      <c r="G35" s="7" t="s">
        <v>381</v>
      </c>
      <c r="H35" s="7">
        <f xml:space="preserve"> SUM(J35:BZ35)</f>
        <v>3</v>
      </c>
      <c r="J35" s="7">
        <f t="shared" ref="J35:R35" si="11" xml:space="preserve"> IF($F32 &gt;= J33, 1, 0)</f>
        <v>1</v>
      </c>
      <c r="K35" s="7">
        <f t="shared" si="11"/>
        <v>1</v>
      </c>
      <c r="L35" s="7">
        <f t="shared" si="11"/>
        <v>1</v>
      </c>
      <c r="M35" s="7">
        <f t="shared" si="11"/>
        <v>0</v>
      </c>
      <c r="N35" s="7">
        <f t="shared" si="11"/>
        <v>0</v>
      </c>
      <c r="O35" s="7">
        <f t="shared" si="11"/>
        <v>0</v>
      </c>
      <c r="P35" s="7">
        <f t="shared" si="11"/>
        <v>0</v>
      </c>
      <c r="Q35" s="7">
        <f t="shared" si="11"/>
        <v>0</v>
      </c>
      <c r="R35" s="7">
        <f t="shared" si="11"/>
        <v>0</v>
      </c>
    </row>
    <row r="36" spans="1:18" x14ac:dyDescent="0.25">
      <c r="A36" s="49"/>
      <c r="D36" s="57"/>
      <c r="E36" s="92" t="s">
        <v>392</v>
      </c>
      <c r="F36" s="21">
        <f xml:space="preserve"> SUM(J35:BZ35)</f>
        <v>3</v>
      </c>
      <c r="G36" s="7" t="s">
        <v>393</v>
      </c>
    </row>
    <row r="37" spans="1:18" x14ac:dyDescent="0.25">
      <c r="A37" s="49"/>
      <c r="D37" s="57"/>
      <c r="E37" s="92"/>
    </row>
    <row r="38" spans="1:18" s="36" customFormat="1" x14ac:dyDescent="0.25">
      <c r="A38" s="86"/>
      <c r="B38" s="73"/>
      <c r="C38" s="126"/>
      <c r="D38" s="74"/>
      <c r="E38" s="94" t="str">
        <f xml:space="preserve"> InpR!E$15</f>
        <v>Acquisition date (midnight)</v>
      </c>
      <c r="F38" s="36">
        <f xml:space="preserve"> InpR!F$15</f>
        <v>43921</v>
      </c>
      <c r="G38" s="36" t="str">
        <f xml:space="preserve"> InpR!G$15</f>
        <v>date</v>
      </c>
    </row>
    <row r="39" spans="1:18" s="85" customFormat="1" x14ac:dyDescent="0.25">
      <c r="A39" s="75"/>
      <c r="B39" s="76"/>
      <c r="C39" s="127"/>
      <c r="D39" s="77"/>
      <c r="E39" s="97" t="str">
        <f t="shared" ref="E39:R39" si="12" xml:space="preserve"> E$23</f>
        <v>Model Period END</v>
      </c>
      <c r="F39" s="85">
        <f t="shared" si="12"/>
        <v>0</v>
      </c>
      <c r="G39" s="85" t="str">
        <f t="shared" si="12"/>
        <v>date</v>
      </c>
      <c r="H39" s="85">
        <f t="shared" si="12"/>
        <v>0</v>
      </c>
      <c r="I39" s="85">
        <f t="shared" si="12"/>
        <v>0</v>
      </c>
      <c r="J39" s="85">
        <f t="shared" si="12"/>
        <v>43190</v>
      </c>
      <c r="K39" s="85">
        <f t="shared" si="12"/>
        <v>43555</v>
      </c>
      <c r="L39" s="85">
        <f t="shared" si="12"/>
        <v>43921</v>
      </c>
      <c r="M39" s="85">
        <f t="shared" si="12"/>
        <v>44286</v>
      </c>
      <c r="N39" s="85">
        <f t="shared" si="12"/>
        <v>44651</v>
      </c>
      <c r="O39" s="85">
        <f t="shared" si="12"/>
        <v>45016</v>
      </c>
      <c r="P39" s="85">
        <f t="shared" si="12"/>
        <v>45382</v>
      </c>
      <c r="Q39" s="85">
        <f t="shared" si="12"/>
        <v>45747</v>
      </c>
      <c r="R39" s="85">
        <f t="shared" si="12"/>
        <v>46112</v>
      </c>
    </row>
    <row r="40" spans="1:18" s="2" customFormat="1" x14ac:dyDescent="0.25">
      <c r="A40" s="49"/>
      <c r="B40" s="64"/>
      <c r="C40" s="124"/>
      <c r="D40" s="55"/>
      <c r="E40" s="98" t="s">
        <v>394</v>
      </c>
      <c r="G40" s="2" t="s">
        <v>381</v>
      </c>
      <c r="H40" s="2">
        <f xml:space="preserve"> SUM(J40:BZ40)</f>
        <v>1</v>
      </c>
      <c r="J40" s="2">
        <f t="shared" ref="J40:R40" si="13" xml:space="preserve"> IF(J39 = $F38, 1, 0)</f>
        <v>0</v>
      </c>
      <c r="K40" s="2">
        <f t="shared" si="13"/>
        <v>0</v>
      </c>
      <c r="L40" s="2">
        <f t="shared" si="13"/>
        <v>1</v>
      </c>
      <c r="M40" s="2">
        <f t="shared" si="13"/>
        <v>0</v>
      </c>
      <c r="N40" s="2">
        <f t="shared" si="13"/>
        <v>0</v>
      </c>
      <c r="O40" s="2">
        <f t="shared" si="13"/>
        <v>0</v>
      </c>
      <c r="P40" s="2">
        <f t="shared" si="13"/>
        <v>0</v>
      </c>
      <c r="Q40" s="2">
        <f t="shared" si="13"/>
        <v>0</v>
      </c>
      <c r="R40" s="2">
        <f t="shared" si="13"/>
        <v>0</v>
      </c>
    </row>
    <row r="41" spans="1:18" s="31" customFormat="1" x14ac:dyDescent="0.25">
      <c r="A41" s="75"/>
      <c r="B41" s="78"/>
      <c r="C41" s="128"/>
      <c r="D41" s="79"/>
      <c r="E41" s="92"/>
    </row>
    <row r="42" spans="1:18" s="31" customFormat="1" x14ac:dyDescent="0.25">
      <c r="A42" s="75"/>
      <c r="B42" s="78"/>
      <c r="C42" s="128"/>
      <c r="D42" s="79"/>
      <c r="E42" s="92"/>
    </row>
    <row r="43" spans="1:18" x14ac:dyDescent="0.25">
      <c r="A43" s="49" t="s">
        <v>395</v>
      </c>
      <c r="D43" s="57"/>
      <c r="E43" s="92"/>
    </row>
    <row r="44" spans="1:18" x14ac:dyDescent="0.25">
      <c r="A44" s="49"/>
      <c r="D44" s="57"/>
      <c r="E44" s="92"/>
    </row>
    <row r="45" spans="1:18" x14ac:dyDescent="0.25">
      <c r="E45" s="91" t="str">
        <f t="shared" ref="E45:R45" si="14" xml:space="preserve"> E$34</f>
        <v>Last Pre Forecast Flag</v>
      </c>
      <c r="F45" s="7">
        <f t="shared" si="14"/>
        <v>0</v>
      </c>
      <c r="G45" s="7" t="str">
        <f t="shared" si="14"/>
        <v>flag</v>
      </c>
      <c r="H45" s="7">
        <f t="shared" si="14"/>
        <v>1</v>
      </c>
      <c r="I45" s="7">
        <f t="shared" si="14"/>
        <v>0</v>
      </c>
      <c r="J45" s="7">
        <f t="shared" si="14"/>
        <v>0</v>
      </c>
      <c r="K45" s="7">
        <f t="shared" si="14"/>
        <v>0</v>
      </c>
      <c r="L45" s="7">
        <f t="shared" si="14"/>
        <v>1</v>
      </c>
      <c r="M45" s="7">
        <f t="shared" si="14"/>
        <v>0</v>
      </c>
      <c r="N45" s="7">
        <f t="shared" si="14"/>
        <v>0</v>
      </c>
      <c r="O45" s="7">
        <f t="shared" si="14"/>
        <v>0</v>
      </c>
      <c r="P45" s="7">
        <f t="shared" si="14"/>
        <v>0</v>
      </c>
      <c r="Q45" s="7">
        <f t="shared" si="14"/>
        <v>0</v>
      </c>
      <c r="R45" s="7">
        <f t="shared" si="14"/>
        <v>0</v>
      </c>
    </row>
    <row r="46" spans="1:18" x14ac:dyDescent="0.25">
      <c r="E46" s="91" t="s">
        <v>396</v>
      </c>
      <c r="G46" s="7" t="s">
        <v>381</v>
      </c>
      <c r="H46" s="7">
        <f xml:space="preserve"> SUM(J46:BZ46)</f>
        <v>1</v>
      </c>
      <c r="J46" s="7">
        <f t="shared" ref="J46:R46" si="15" xml:space="preserve"> I45</f>
        <v>0</v>
      </c>
      <c r="K46" s="7">
        <f t="shared" si="15"/>
        <v>0</v>
      </c>
      <c r="L46" s="7">
        <f t="shared" si="15"/>
        <v>0</v>
      </c>
      <c r="M46" s="7">
        <f t="shared" si="15"/>
        <v>1</v>
      </c>
      <c r="N46" s="7">
        <f t="shared" si="15"/>
        <v>0</v>
      </c>
      <c r="O46" s="7">
        <f t="shared" si="15"/>
        <v>0</v>
      </c>
      <c r="P46" s="7">
        <f t="shared" si="15"/>
        <v>0</v>
      </c>
      <c r="Q46" s="7">
        <f t="shared" si="15"/>
        <v>0</v>
      </c>
      <c r="R46" s="7">
        <f t="shared" si="15"/>
        <v>0</v>
      </c>
    </row>
    <row r="47" spans="1:18" x14ac:dyDescent="0.25"/>
    <row r="48" spans="1:18" s="32" customFormat="1" x14ac:dyDescent="0.25">
      <c r="A48" s="72"/>
      <c r="B48" s="83"/>
      <c r="C48" s="130"/>
      <c r="D48" s="84"/>
      <c r="E48" s="96" t="str">
        <f>InpR!E$17</f>
        <v>Last forecast date</v>
      </c>
      <c r="F48" s="32">
        <f>InpR!F$17</f>
        <v>45747</v>
      </c>
      <c r="G48" s="32" t="str">
        <f>InpR!G$17</f>
        <v>date</v>
      </c>
    </row>
    <row r="49" spans="1:78" x14ac:dyDescent="0.25">
      <c r="E49" s="99" t="str">
        <f t="shared" ref="E49:R49" si="16" xml:space="preserve"> E$23</f>
        <v>Model Period END</v>
      </c>
      <c r="F49" s="87">
        <f t="shared" si="16"/>
        <v>0</v>
      </c>
      <c r="G49" s="87" t="str">
        <f t="shared" si="16"/>
        <v>date</v>
      </c>
      <c r="H49" s="87">
        <f t="shared" si="16"/>
        <v>0</v>
      </c>
      <c r="I49" s="88">
        <f t="shared" si="16"/>
        <v>0</v>
      </c>
      <c r="J49" s="87">
        <f t="shared" si="16"/>
        <v>43190</v>
      </c>
      <c r="K49" s="87">
        <f t="shared" si="16"/>
        <v>43555</v>
      </c>
      <c r="L49" s="87">
        <f t="shared" si="16"/>
        <v>43921</v>
      </c>
      <c r="M49" s="87">
        <f t="shared" si="16"/>
        <v>44286</v>
      </c>
      <c r="N49" s="87">
        <f t="shared" si="16"/>
        <v>44651</v>
      </c>
      <c r="O49" s="87">
        <f t="shared" si="16"/>
        <v>45016</v>
      </c>
      <c r="P49" s="87">
        <f t="shared" si="16"/>
        <v>45382</v>
      </c>
      <c r="Q49" s="87">
        <f t="shared" si="16"/>
        <v>45747</v>
      </c>
      <c r="R49" s="87">
        <f t="shared" si="16"/>
        <v>46112</v>
      </c>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row>
    <row r="50" spans="1:78" x14ac:dyDescent="0.25">
      <c r="E50" s="92" t="s">
        <v>397</v>
      </c>
      <c r="G50" s="7" t="s">
        <v>381</v>
      </c>
      <c r="H50" s="7">
        <f xml:space="preserve"> SUM(J50:BZ50)</f>
        <v>1</v>
      </c>
      <c r="J50" s="7">
        <f t="shared" ref="J50:R50" si="17" xml:space="preserve"> IF(AND($F48 &gt; I49, $F48 &lt;= J49), 1, 0)</f>
        <v>0</v>
      </c>
      <c r="K50" s="7">
        <f t="shared" si="17"/>
        <v>0</v>
      </c>
      <c r="L50" s="7">
        <f t="shared" si="17"/>
        <v>0</v>
      </c>
      <c r="M50" s="7">
        <f t="shared" si="17"/>
        <v>0</v>
      </c>
      <c r="N50" s="7">
        <f t="shared" si="17"/>
        <v>0</v>
      </c>
      <c r="O50" s="7">
        <f t="shared" si="17"/>
        <v>0</v>
      </c>
      <c r="P50" s="7">
        <f t="shared" si="17"/>
        <v>0</v>
      </c>
      <c r="Q50" s="7">
        <f t="shared" si="17"/>
        <v>1</v>
      </c>
      <c r="R50" s="7">
        <f t="shared" si="17"/>
        <v>0</v>
      </c>
    </row>
    <row r="51" spans="1:78" x14ac:dyDescent="0.25">
      <c r="E51" s="92"/>
    </row>
    <row r="52" spans="1:78" x14ac:dyDescent="0.25">
      <c r="E52" s="92" t="str">
        <f t="shared" ref="E52:R52" si="18" xml:space="preserve"> E$46</f>
        <v>1st Forecast Period Flag</v>
      </c>
      <c r="F52" s="7">
        <f t="shared" si="18"/>
        <v>0</v>
      </c>
      <c r="G52" s="7" t="str">
        <f t="shared" si="18"/>
        <v>flag</v>
      </c>
      <c r="H52" s="7">
        <f t="shared" si="18"/>
        <v>1</v>
      </c>
      <c r="I52" s="7">
        <f t="shared" si="18"/>
        <v>0</v>
      </c>
      <c r="J52" s="7">
        <f t="shared" si="18"/>
        <v>0</v>
      </c>
      <c r="K52" s="7">
        <f t="shared" si="18"/>
        <v>0</v>
      </c>
      <c r="L52" s="7">
        <f t="shared" si="18"/>
        <v>0</v>
      </c>
      <c r="M52" s="7">
        <f t="shared" si="18"/>
        <v>1</v>
      </c>
      <c r="N52" s="7">
        <f t="shared" si="18"/>
        <v>0</v>
      </c>
      <c r="O52" s="7">
        <f t="shared" si="18"/>
        <v>0</v>
      </c>
      <c r="P52" s="7">
        <f t="shared" si="18"/>
        <v>0</v>
      </c>
      <c r="Q52" s="7">
        <f t="shared" si="18"/>
        <v>0</v>
      </c>
      <c r="R52" s="7">
        <f t="shared" si="18"/>
        <v>0</v>
      </c>
    </row>
    <row r="53" spans="1:78" x14ac:dyDescent="0.25">
      <c r="E53" s="92" t="str">
        <f t="shared" ref="E53:R53" si="19" xml:space="preserve"> E$50</f>
        <v>Last Forecast Period Flag</v>
      </c>
      <c r="F53" s="7">
        <f t="shared" si="19"/>
        <v>0</v>
      </c>
      <c r="G53" s="7" t="str">
        <f t="shared" si="19"/>
        <v>flag</v>
      </c>
      <c r="H53" s="7">
        <f t="shared" si="19"/>
        <v>1</v>
      </c>
      <c r="I53" s="12">
        <f t="shared" si="19"/>
        <v>0</v>
      </c>
      <c r="J53" s="7">
        <f t="shared" si="19"/>
        <v>0</v>
      </c>
      <c r="K53" s="7">
        <f t="shared" si="19"/>
        <v>0</v>
      </c>
      <c r="L53" s="7">
        <f t="shared" si="19"/>
        <v>0</v>
      </c>
      <c r="M53" s="7">
        <f t="shared" si="19"/>
        <v>0</v>
      </c>
      <c r="N53" s="7">
        <f t="shared" si="19"/>
        <v>0</v>
      </c>
      <c r="O53" s="7">
        <f t="shared" si="19"/>
        <v>0</v>
      </c>
      <c r="P53" s="7">
        <f t="shared" si="19"/>
        <v>0</v>
      </c>
      <c r="Q53" s="7">
        <f t="shared" si="19"/>
        <v>1</v>
      </c>
      <c r="R53" s="7">
        <f t="shared" si="19"/>
        <v>0</v>
      </c>
    </row>
    <row r="54" spans="1:78" s="34" customFormat="1" x14ac:dyDescent="0.25">
      <c r="A54" s="50"/>
      <c r="B54" s="61"/>
      <c r="C54" s="110"/>
      <c r="D54" s="55"/>
      <c r="E54" s="95" t="s">
        <v>398</v>
      </c>
      <c r="G54" s="34" t="s">
        <v>381</v>
      </c>
      <c r="H54" s="34">
        <f xml:space="preserve"> SUM(J54:BZ54)</f>
        <v>5</v>
      </c>
      <c r="I54" s="35"/>
      <c r="J54" s="34">
        <f t="shared" ref="J54:R54" si="20" xml:space="preserve"> J52 - I53 + I54</f>
        <v>0</v>
      </c>
      <c r="K54" s="34">
        <f t="shared" si="20"/>
        <v>0</v>
      </c>
      <c r="L54" s="34">
        <f t="shared" si="20"/>
        <v>0</v>
      </c>
      <c r="M54" s="34">
        <f t="shared" si="20"/>
        <v>1</v>
      </c>
      <c r="N54" s="34">
        <f t="shared" si="20"/>
        <v>1</v>
      </c>
      <c r="O54" s="34">
        <f t="shared" si="20"/>
        <v>1</v>
      </c>
      <c r="P54" s="34">
        <f t="shared" si="20"/>
        <v>1</v>
      </c>
      <c r="Q54" s="34">
        <f t="shared" si="20"/>
        <v>1</v>
      </c>
      <c r="R54" s="34">
        <f t="shared" si="20"/>
        <v>0</v>
      </c>
    </row>
    <row r="55" spans="1:78" x14ac:dyDescent="0.25">
      <c r="A55" s="49"/>
      <c r="D55" s="57"/>
      <c r="E55" s="92" t="s">
        <v>399</v>
      </c>
      <c r="F55" s="7">
        <f xml:space="preserve"> SUM(J54:BZ54)</f>
        <v>5</v>
      </c>
      <c r="G55" s="7" t="s">
        <v>393</v>
      </c>
    </row>
    <row r="56" spans="1:78" x14ac:dyDescent="0.25">
      <c r="A56" s="49"/>
      <c r="D56" s="57"/>
      <c r="E56" s="92"/>
    </row>
    <row r="57" spans="1:78" x14ac:dyDescent="0.25">
      <c r="A57" s="49"/>
      <c r="D57" s="57"/>
      <c r="E57" s="92" t="str">
        <f t="shared" ref="E57:R57" si="21" xml:space="preserve"> E$35</f>
        <v>Pre Forecast Period Flag</v>
      </c>
      <c r="F57" s="7">
        <f t="shared" si="21"/>
        <v>0</v>
      </c>
      <c r="G57" s="7" t="str">
        <f t="shared" si="21"/>
        <v>flag</v>
      </c>
      <c r="H57" s="7">
        <f t="shared" si="21"/>
        <v>3</v>
      </c>
      <c r="I57" s="7">
        <f t="shared" si="21"/>
        <v>0</v>
      </c>
      <c r="J57" s="7">
        <f t="shared" si="21"/>
        <v>1</v>
      </c>
      <c r="K57" s="7">
        <f t="shared" si="21"/>
        <v>1</v>
      </c>
      <c r="L57" s="7">
        <f t="shared" si="21"/>
        <v>1</v>
      </c>
      <c r="M57" s="7">
        <f t="shared" si="21"/>
        <v>0</v>
      </c>
      <c r="N57" s="7">
        <f t="shared" si="21"/>
        <v>0</v>
      </c>
      <c r="O57" s="7">
        <f t="shared" si="21"/>
        <v>0</v>
      </c>
      <c r="P57" s="7">
        <f t="shared" si="21"/>
        <v>0</v>
      </c>
      <c r="Q57" s="7">
        <f t="shared" si="21"/>
        <v>0</v>
      </c>
      <c r="R57" s="7">
        <f t="shared" si="21"/>
        <v>0</v>
      </c>
    </row>
    <row r="58" spans="1:78" x14ac:dyDescent="0.25">
      <c r="A58" s="49"/>
      <c r="D58" s="57"/>
      <c r="E58" s="92" t="str">
        <f t="shared" ref="E58:R58" si="22" xml:space="preserve"> E$54</f>
        <v>Forecast Period Flag</v>
      </c>
      <c r="F58" s="7">
        <f t="shared" si="22"/>
        <v>0</v>
      </c>
      <c r="G58" s="7" t="str">
        <f t="shared" si="22"/>
        <v>flag</v>
      </c>
      <c r="H58" s="7">
        <f t="shared" si="22"/>
        <v>5</v>
      </c>
      <c r="I58" s="7">
        <f t="shared" si="22"/>
        <v>0</v>
      </c>
      <c r="J58" s="7">
        <f t="shared" si="22"/>
        <v>0</v>
      </c>
      <c r="K58" s="7">
        <f t="shared" si="22"/>
        <v>0</v>
      </c>
      <c r="L58" s="7">
        <f t="shared" si="22"/>
        <v>0</v>
      </c>
      <c r="M58" s="7">
        <f t="shared" si="22"/>
        <v>1</v>
      </c>
      <c r="N58" s="7">
        <f t="shared" si="22"/>
        <v>1</v>
      </c>
      <c r="O58" s="7">
        <f t="shared" si="22"/>
        <v>1</v>
      </c>
      <c r="P58" s="7">
        <f t="shared" si="22"/>
        <v>1</v>
      </c>
      <c r="Q58" s="7">
        <f t="shared" si="22"/>
        <v>1</v>
      </c>
      <c r="R58" s="7">
        <f t="shared" si="22"/>
        <v>0</v>
      </c>
    </row>
    <row r="59" spans="1:78" x14ac:dyDescent="0.25">
      <c r="A59" s="49"/>
      <c r="D59" s="57"/>
      <c r="E59" s="92" t="s">
        <v>400</v>
      </c>
      <c r="G59" s="7" t="s">
        <v>381</v>
      </c>
      <c r="J59" s="7" t="str">
        <f t="shared" ref="J59:R59" si="23" xml:space="preserve"> IF(J57 = 1, "Pre Fcst", IF(J58 = 1, "Forecast", "Post-Fcst"))</f>
        <v>Pre Fcst</v>
      </c>
      <c r="K59" s="7" t="str">
        <f t="shared" si="23"/>
        <v>Pre Fcst</v>
      </c>
      <c r="L59" s="7" t="str">
        <f t="shared" si="23"/>
        <v>Pre Fcst</v>
      </c>
      <c r="M59" s="7" t="str">
        <f t="shared" si="23"/>
        <v>Forecast</v>
      </c>
      <c r="N59" s="7" t="str">
        <f t="shared" si="23"/>
        <v>Forecast</v>
      </c>
      <c r="O59" s="7" t="str">
        <f t="shared" si="23"/>
        <v>Forecast</v>
      </c>
      <c r="P59" s="7" t="str">
        <f t="shared" si="23"/>
        <v>Forecast</v>
      </c>
      <c r="Q59" s="7" t="str">
        <f t="shared" si="23"/>
        <v>Forecast</v>
      </c>
      <c r="R59" s="7" t="str">
        <f t="shared" si="23"/>
        <v>Post-Fcst</v>
      </c>
    </row>
    <row r="60" spans="1:78" x14ac:dyDescent="0.25">
      <c r="A60" s="49"/>
      <c r="D60" s="57"/>
      <c r="E60" s="92"/>
    </row>
    <row r="61" spans="1:78" x14ac:dyDescent="0.25">
      <c r="A61" s="49"/>
      <c r="D61" s="57"/>
      <c r="E61" s="92"/>
    </row>
    <row r="62" spans="1:78" x14ac:dyDescent="0.25">
      <c r="A62" s="49" t="s">
        <v>401</v>
      </c>
      <c r="D62" s="57"/>
      <c r="E62" s="92"/>
    </row>
    <row r="63" spans="1:78" x14ac:dyDescent="0.25">
      <c r="A63" s="49"/>
      <c r="D63" s="57"/>
      <c r="E63" s="92"/>
    </row>
    <row r="64" spans="1:78" x14ac:dyDescent="0.25">
      <c r="E64" s="95" t="str">
        <f t="shared" ref="E64:R64" si="24" xml:space="preserve"> E$50</f>
        <v>Last Forecast Period Flag</v>
      </c>
      <c r="F64" s="34">
        <f t="shared" si="24"/>
        <v>0</v>
      </c>
      <c r="G64" s="34" t="str">
        <f t="shared" si="24"/>
        <v>flag</v>
      </c>
      <c r="H64" s="34">
        <f t="shared" si="24"/>
        <v>1</v>
      </c>
      <c r="I64" s="12">
        <f t="shared" si="24"/>
        <v>0</v>
      </c>
      <c r="J64" s="34">
        <f t="shared" si="24"/>
        <v>0</v>
      </c>
      <c r="K64" s="34">
        <f t="shared" si="24"/>
        <v>0</v>
      </c>
      <c r="L64" s="34">
        <f t="shared" si="24"/>
        <v>0</v>
      </c>
      <c r="M64" s="34">
        <f t="shared" si="24"/>
        <v>0</v>
      </c>
      <c r="N64" s="34">
        <f t="shared" si="24"/>
        <v>0</v>
      </c>
      <c r="O64" s="34">
        <f t="shared" si="24"/>
        <v>0</v>
      </c>
      <c r="P64" s="34">
        <f t="shared" si="24"/>
        <v>0</v>
      </c>
      <c r="Q64" s="34">
        <f t="shared" si="24"/>
        <v>1</v>
      </c>
      <c r="R64" s="34">
        <f t="shared" si="24"/>
        <v>0</v>
      </c>
    </row>
    <row r="65" spans="1:18" x14ac:dyDescent="0.25">
      <c r="A65" s="49"/>
      <c r="D65" s="57"/>
      <c r="E65" s="92" t="s">
        <v>402</v>
      </c>
      <c r="G65" s="7" t="s">
        <v>381</v>
      </c>
      <c r="H65" s="7">
        <f xml:space="preserve"> SUM(J65:BZ65)</f>
        <v>1</v>
      </c>
      <c r="J65" s="7">
        <f t="shared" ref="J65:R65" si="25" xml:space="preserve"> I64</f>
        <v>0</v>
      </c>
      <c r="K65" s="7">
        <f t="shared" si="25"/>
        <v>0</v>
      </c>
      <c r="L65" s="7">
        <f t="shared" si="25"/>
        <v>0</v>
      </c>
      <c r="M65" s="7">
        <f t="shared" si="25"/>
        <v>0</v>
      </c>
      <c r="N65" s="7">
        <f t="shared" si="25"/>
        <v>0</v>
      </c>
      <c r="O65" s="7">
        <f t="shared" si="25"/>
        <v>0</v>
      </c>
      <c r="P65" s="7">
        <f t="shared" si="25"/>
        <v>0</v>
      </c>
      <c r="Q65" s="7">
        <f t="shared" si="25"/>
        <v>0</v>
      </c>
      <c r="R65" s="7">
        <f t="shared" si="25"/>
        <v>1</v>
      </c>
    </row>
    <row r="66" spans="1:18" x14ac:dyDescent="0.25">
      <c r="A66" s="49"/>
      <c r="D66" s="57"/>
      <c r="E66" s="92"/>
    </row>
    <row r="67" spans="1:18" x14ac:dyDescent="0.25">
      <c r="A67" s="49"/>
      <c r="D67" s="57"/>
      <c r="E67" s="92" t="str">
        <f t="shared" ref="E67:R67" si="26" xml:space="preserve"> E$65</f>
        <v>1st Post Last Forecast Period Flag</v>
      </c>
      <c r="F67" s="7">
        <f t="shared" si="26"/>
        <v>0</v>
      </c>
      <c r="G67" s="7" t="str">
        <f t="shared" si="26"/>
        <v>flag</v>
      </c>
      <c r="H67" s="7">
        <f t="shared" si="26"/>
        <v>1</v>
      </c>
      <c r="I67" s="7">
        <f t="shared" si="26"/>
        <v>0</v>
      </c>
      <c r="J67" s="7">
        <f t="shared" si="26"/>
        <v>0</v>
      </c>
      <c r="K67" s="7">
        <f t="shared" si="26"/>
        <v>0</v>
      </c>
      <c r="L67" s="7">
        <f t="shared" si="26"/>
        <v>0</v>
      </c>
      <c r="M67" s="7">
        <f t="shared" si="26"/>
        <v>0</v>
      </c>
      <c r="N67" s="7">
        <f t="shared" si="26"/>
        <v>0</v>
      </c>
      <c r="O67" s="7">
        <f t="shared" si="26"/>
        <v>0</v>
      </c>
      <c r="P67" s="7">
        <f t="shared" si="26"/>
        <v>0</v>
      </c>
      <c r="Q67" s="7">
        <f t="shared" si="26"/>
        <v>0</v>
      </c>
      <c r="R67" s="7">
        <f t="shared" si="26"/>
        <v>1</v>
      </c>
    </row>
    <row r="68" spans="1:18" x14ac:dyDescent="0.25">
      <c r="A68" s="49"/>
      <c r="D68" s="57"/>
      <c r="E68" s="92" t="s">
        <v>403</v>
      </c>
      <c r="G68" s="7" t="s">
        <v>381</v>
      </c>
      <c r="H68" s="7">
        <f xml:space="preserve"> SUM(J68:BZ68)</f>
        <v>1</v>
      </c>
      <c r="I68" s="12"/>
      <c r="J68" s="7">
        <f t="shared" ref="J68:R68" si="27" xml:space="preserve"> I68 + J67</f>
        <v>0</v>
      </c>
      <c r="K68" s="7">
        <f t="shared" si="27"/>
        <v>0</v>
      </c>
      <c r="L68" s="7">
        <f t="shared" si="27"/>
        <v>0</v>
      </c>
      <c r="M68" s="7">
        <f t="shared" si="27"/>
        <v>0</v>
      </c>
      <c r="N68" s="7">
        <f t="shared" si="27"/>
        <v>0</v>
      </c>
      <c r="O68" s="7">
        <f t="shared" si="27"/>
        <v>0</v>
      </c>
      <c r="P68" s="7">
        <f t="shared" si="27"/>
        <v>0</v>
      </c>
      <c r="Q68" s="7">
        <f t="shared" si="27"/>
        <v>0</v>
      </c>
      <c r="R68" s="7">
        <f t="shared" si="27"/>
        <v>1</v>
      </c>
    </row>
    <row r="69" spans="1:18" x14ac:dyDescent="0.25">
      <c r="A69" s="49"/>
      <c r="D69" s="57"/>
      <c r="E69" s="92" t="s">
        <v>404</v>
      </c>
      <c r="F69" s="7">
        <f xml:space="preserve"> SUM(J68:BZ68)</f>
        <v>1</v>
      </c>
      <c r="G69" s="7" t="s">
        <v>393</v>
      </c>
    </row>
    <row r="70" spans="1:18" x14ac:dyDescent="0.25"/>
    <row r="71" spans="1:18" x14ac:dyDescent="0.25"/>
    <row r="72" spans="1:18" x14ac:dyDescent="0.25">
      <c r="A72" s="49" t="s">
        <v>405</v>
      </c>
      <c r="D72" s="57"/>
      <c r="E72" s="92"/>
    </row>
    <row r="73" spans="1:18" x14ac:dyDescent="0.25"/>
    <row r="74" spans="1:18" x14ac:dyDescent="0.25">
      <c r="E74" s="91" t="str">
        <f xml:space="preserve"> E$12</f>
        <v>Model Column Total</v>
      </c>
      <c r="F74" s="7">
        <f xml:space="preserve"> F$12</f>
        <v>9</v>
      </c>
      <c r="G74" s="7" t="str">
        <f xml:space="preserve"> G$12</f>
        <v>column</v>
      </c>
    </row>
    <row r="75" spans="1:18" x14ac:dyDescent="0.25">
      <c r="D75" s="55" t="s">
        <v>386</v>
      </c>
      <c r="E75" s="91" t="str">
        <f xml:space="preserve"> E$36</f>
        <v>Pre Forecast Period Total</v>
      </c>
      <c r="F75" s="7">
        <f xml:space="preserve"> F$36</f>
        <v>3</v>
      </c>
      <c r="G75" s="7" t="str">
        <f xml:space="preserve"> G$36</f>
        <v>columns</v>
      </c>
    </row>
    <row r="76" spans="1:18" x14ac:dyDescent="0.25">
      <c r="D76" s="55" t="s">
        <v>386</v>
      </c>
      <c r="E76" s="91" t="str">
        <f xml:space="preserve"> E$55</f>
        <v xml:space="preserve">Forecast Period Total </v>
      </c>
      <c r="F76" s="7">
        <f xml:space="preserve"> F$55</f>
        <v>5</v>
      </c>
      <c r="G76" s="7" t="str">
        <f xml:space="preserve"> G$55</f>
        <v>columns</v>
      </c>
    </row>
    <row r="77" spans="1:18" x14ac:dyDescent="0.25">
      <c r="D77" s="55" t="s">
        <v>386</v>
      </c>
      <c r="E77" s="91" t="str">
        <f xml:space="preserve"> E$69</f>
        <v>Post Forecast Period Total</v>
      </c>
      <c r="F77" s="7">
        <f xml:space="preserve"> F$69</f>
        <v>1</v>
      </c>
      <c r="G77" s="7" t="str">
        <f xml:space="preserve"> G$69</f>
        <v>columns</v>
      </c>
    </row>
    <row r="78" spans="1:18" x14ac:dyDescent="0.25">
      <c r="A78" s="49"/>
      <c r="D78" s="57"/>
      <c r="E78" s="92" t="s">
        <v>406</v>
      </c>
      <c r="F78" s="33">
        <f xml:space="preserve"> IF(F74 - SUM(F75:F77) &lt;&gt; 0, 1, 0)</f>
        <v>0</v>
      </c>
      <c r="G78" s="7" t="s">
        <v>407</v>
      </c>
    </row>
    <row r="79" spans="1:18" x14ac:dyDescent="0.25"/>
    <row r="80" spans="1:18" x14ac:dyDescent="0.25">
      <c r="A80" s="133" t="s">
        <v>408</v>
      </c>
      <c r="D80" s="57"/>
      <c r="E80" s="92"/>
    </row>
    <row r="81" spans="1:18" x14ac:dyDescent="0.25"/>
    <row r="82" spans="1:18" x14ac:dyDescent="0.25">
      <c r="E82" s="96" t="str">
        <f>InpR!E$22</f>
        <v>First Modelling Column Financial Year Number</v>
      </c>
      <c r="F82" s="4">
        <f>InpR!F$22</f>
        <v>2018</v>
      </c>
      <c r="G82" s="101" t="str">
        <f>InpR!G$22</f>
        <v>year</v>
      </c>
    </row>
    <row r="83" spans="1:18" x14ac:dyDescent="0.25">
      <c r="E83" s="96" t="str">
        <f>InpR!E$23</f>
        <v>Financial Year End Month Number</v>
      </c>
      <c r="F83" s="273">
        <f>InpR!F$23</f>
        <v>3</v>
      </c>
      <c r="G83" s="101" t="str">
        <f>InpR!G$23</f>
        <v>month #</v>
      </c>
    </row>
    <row r="84" spans="1:18" s="17" customFormat="1" x14ac:dyDescent="0.25">
      <c r="A84" s="89"/>
      <c r="B84" s="78"/>
      <c r="C84" s="128"/>
      <c r="D84" s="77"/>
      <c r="E84" s="91" t="str">
        <f t="shared" ref="E84:R84" si="28" xml:space="preserve"> E$23</f>
        <v>Model Period END</v>
      </c>
      <c r="F84" s="17">
        <f t="shared" si="28"/>
        <v>0</v>
      </c>
      <c r="G84" s="17" t="str">
        <f t="shared" si="28"/>
        <v>date</v>
      </c>
      <c r="H84" s="17">
        <f t="shared" si="28"/>
        <v>0</v>
      </c>
      <c r="I84" s="17">
        <f t="shared" si="28"/>
        <v>0</v>
      </c>
      <c r="J84" s="17">
        <f t="shared" si="28"/>
        <v>43190</v>
      </c>
      <c r="K84" s="17">
        <f t="shared" si="28"/>
        <v>43555</v>
      </c>
      <c r="L84" s="17">
        <f t="shared" si="28"/>
        <v>43921</v>
      </c>
      <c r="M84" s="17">
        <f t="shared" si="28"/>
        <v>44286</v>
      </c>
      <c r="N84" s="17">
        <f t="shared" si="28"/>
        <v>44651</v>
      </c>
      <c r="O84" s="17">
        <f t="shared" si="28"/>
        <v>45016</v>
      </c>
      <c r="P84" s="17">
        <f t="shared" si="28"/>
        <v>45382</v>
      </c>
      <c r="Q84" s="17">
        <f t="shared" si="28"/>
        <v>45747</v>
      </c>
      <c r="R84" s="17">
        <f t="shared" si="28"/>
        <v>46112</v>
      </c>
    </row>
    <row r="85" spans="1:18" x14ac:dyDescent="0.25">
      <c r="E85" s="91" t="str">
        <f t="shared" ref="E85:R85" si="29" xml:space="preserve"> E$15</f>
        <v>First model column flag</v>
      </c>
      <c r="F85" s="7">
        <f t="shared" si="29"/>
        <v>0</v>
      </c>
      <c r="G85" s="7" t="str">
        <f t="shared" si="29"/>
        <v>flag</v>
      </c>
      <c r="H85" s="7">
        <f t="shared" si="29"/>
        <v>1</v>
      </c>
      <c r="I85" s="7">
        <f t="shared" si="29"/>
        <v>0</v>
      </c>
      <c r="J85" s="7">
        <f t="shared" si="29"/>
        <v>1</v>
      </c>
      <c r="K85" s="7">
        <f t="shared" si="29"/>
        <v>0</v>
      </c>
      <c r="L85" s="7">
        <f t="shared" si="29"/>
        <v>0</v>
      </c>
      <c r="M85" s="7">
        <f t="shared" si="29"/>
        <v>0</v>
      </c>
      <c r="N85" s="7">
        <f t="shared" si="29"/>
        <v>0</v>
      </c>
      <c r="O85" s="7">
        <f t="shared" si="29"/>
        <v>0</v>
      </c>
      <c r="P85" s="7">
        <f t="shared" si="29"/>
        <v>0</v>
      </c>
      <c r="Q85" s="7">
        <f t="shared" si="29"/>
        <v>0</v>
      </c>
      <c r="R85" s="7">
        <f t="shared" si="29"/>
        <v>0</v>
      </c>
    </row>
    <row r="86" spans="1:18" x14ac:dyDescent="0.25">
      <c r="E86" s="91" t="s">
        <v>409</v>
      </c>
      <c r="G86" s="7" t="s">
        <v>410</v>
      </c>
      <c r="I86" s="12"/>
      <c r="J86" s="7">
        <f xml:space="preserve"> IF(J85 = 1, $F82, IF(J84 &gt; (DATE(I86, $F83 + 1, 1) - 1), I86 + 1, I86))</f>
        <v>2018</v>
      </c>
      <c r="K86" s="7">
        <f t="shared" ref="K86:R86" si="30" xml:space="preserve"> IF(K85 = 1, $F82, IF(K84 &gt; (DATE(J86, $F83 + 1, 1) - 1), J86 + 1, J86))</f>
        <v>2019</v>
      </c>
      <c r="L86" s="7">
        <f t="shared" si="30"/>
        <v>2020</v>
      </c>
      <c r="M86" s="7">
        <f t="shared" si="30"/>
        <v>2021</v>
      </c>
      <c r="N86" s="7">
        <f t="shared" si="30"/>
        <v>2022</v>
      </c>
      <c r="O86" s="7">
        <f t="shared" si="30"/>
        <v>2023</v>
      </c>
      <c r="P86" s="7">
        <f t="shared" si="30"/>
        <v>2024</v>
      </c>
      <c r="Q86" s="7">
        <f t="shared" si="30"/>
        <v>2025</v>
      </c>
      <c r="R86" s="7">
        <f t="shared" si="30"/>
        <v>2026</v>
      </c>
    </row>
    <row r="87" spans="1:18" x14ac:dyDescent="0.25"/>
    <row r="88" spans="1:18" x14ac:dyDescent="0.25"/>
    <row r="89" spans="1:18" s="1" customFormat="1" x14ac:dyDescent="0.3">
      <c r="A89" s="10" t="s">
        <v>62</v>
      </c>
    </row>
    <row r="90" spans="1:18" x14ac:dyDescent="0.25"/>
  </sheetData>
  <conditionalFormatting sqref="F2">
    <cfRule type="cellIs" dxfId="70" priority="2" stopIfTrue="1" operator="notEqual">
      <formula>0</formula>
    </cfRule>
    <cfRule type="cellIs" dxfId="69" priority="3" stopIfTrue="1" operator="equal">
      <formula>""</formula>
    </cfRule>
  </conditionalFormatting>
  <conditionalFormatting sqref="F78">
    <cfRule type="cellIs" dxfId="68" priority="13" stopIfTrue="1" operator="notEqual">
      <formula>0</formula>
    </cfRule>
    <cfRule type="cellIs" dxfId="67" priority="14" stopIfTrue="1" operator="equal">
      <formula>""</formula>
    </cfRule>
  </conditionalFormatting>
  <conditionalFormatting sqref="J3:BZ3">
    <cfRule type="cellIs" dxfId="66" priority="10" operator="equal">
      <formula>"Post-Fcst"</formula>
    </cfRule>
    <cfRule type="cellIs" dxfId="65" priority="11" operator="equal">
      <formula>"Forecast"</formula>
    </cfRule>
    <cfRule type="cellIs" dxfId="64" priority="12" operator="equal">
      <formula>"Pre Fcst"</formula>
    </cfRule>
  </conditionalFormatting>
  <pageMargins left="0.70866141732283472" right="0.70866141732283472" top="0.74803149606299213" bottom="0.74803149606299213" header="0.31496062992125984" footer="0.31496062992125984"/>
  <pageSetup paperSize="8" scale="79" fitToHeight="0" orientation="landscape"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433C-E8EF-45D3-A3E8-A1440EF442E0}">
  <sheetPr codeName="Sheet10">
    <outlinePr summaryBelow="0" summaryRight="0"/>
    <pageSetUpPr fitToPage="1"/>
  </sheetPr>
  <dimension ref="A1:DB139"/>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453125" style="50" customWidth="1"/>
    <col min="2" max="2" width="1.453125" style="61" customWidth="1"/>
    <col min="3" max="3" width="1.453125" style="110" customWidth="1"/>
    <col min="4" max="4" width="1.453125" style="55" customWidth="1"/>
    <col min="5" max="5" width="40.54296875" style="91" customWidth="1"/>
    <col min="6" max="6" width="12.54296875" style="7" customWidth="1"/>
    <col min="7" max="7" width="11.54296875" style="7" customWidth="1"/>
    <col min="8" max="8" width="51.81640625" style="7" bestFit="1" customWidth="1"/>
    <col min="9" max="9" width="2.54296875" style="7" customWidth="1"/>
    <col min="10" max="18" width="11.54296875" style="7" customWidth="1"/>
    <col min="19" max="78" width="11.54296875" style="7" hidden="1" customWidth="1"/>
    <col min="79" max="106" width="0" style="7" hidden="1" customWidth="1"/>
    <col min="107" max="16384" width="9.1796875" style="7" hidden="1"/>
  </cols>
  <sheetData>
    <row r="1" spans="1:78" s="122" customFormat="1" ht="25" x14ac:dyDescent="0.5">
      <c r="A1" s="118" t="str">
        <f ca="1" xml:space="preserve"> RIGHT(CELL("filename", $A$1), LEN(CELL("filename", $A$1)) - SEARCH("]", CELL("filename", $A$1)))</f>
        <v>Index</v>
      </c>
      <c r="C1" s="132"/>
      <c r="E1" s="131"/>
    </row>
    <row r="2" spans="1:78"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25">
      <c r="A4" s="24"/>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row>
    <row r="5" spans="1:78" s="11" customFormat="1" x14ac:dyDescent="0.25">
      <c r="A5" s="24"/>
      <c r="B5" s="60"/>
      <c r="C5" s="109"/>
      <c r="D5" s="54"/>
      <c r="E5" s="21"/>
      <c r="F5" s="21"/>
      <c r="G5" s="226"/>
      <c r="H5" s="21"/>
      <c r="I5" s="21"/>
      <c r="J5" s="7"/>
      <c r="K5" s="7"/>
      <c r="L5" s="7"/>
      <c r="M5" s="7"/>
      <c r="N5" s="7"/>
      <c r="O5" s="7"/>
      <c r="P5" s="7"/>
      <c r="Q5" s="7"/>
      <c r="R5" s="7"/>
    </row>
    <row r="6" spans="1:78"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7" spans="1:78" x14ac:dyDescent="0.25"/>
    <row r="8" spans="1:78" x14ac:dyDescent="0.25"/>
    <row r="9" spans="1:78" x14ac:dyDescent="0.25">
      <c r="A9" s="274" t="s">
        <v>411</v>
      </c>
      <c r="B9" s="275"/>
      <c r="C9" s="276"/>
      <c r="D9" s="276"/>
      <c r="E9" s="276"/>
      <c r="F9" s="276"/>
      <c r="G9" s="276"/>
      <c r="H9" s="276"/>
      <c r="I9" s="276"/>
      <c r="J9" s="276"/>
      <c r="K9" s="276"/>
      <c r="L9" s="276"/>
      <c r="M9" s="276"/>
      <c r="N9" s="276"/>
      <c r="O9" s="276"/>
      <c r="P9" s="276"/>
      <c r="Q9" s="276"/>
      <c r="R9" s="276"/>
    </row>
    <row r="10" spans="1:78" x14ac:dyDescent="0.25">
      <c r="B10" s="61" t="s">
        <v>305</v>
      </c>
      <c r="C10" s="116"/>
      <c r="E10" s="92"/>
    </row>
    <row r="11" spans="1:78" s="65" customFormat="1" x14ac:dyDescent="0.25">
      <c r="A11" s="50"/>
      <c r="B11" s="61"/>
      <c r="C11" s="116"/>
      <c r="D11" s="53"/>
      <c r="E11" s="230" t="str">
        <f xml:space="preserve"> InpR!E$27</f>
        <v>RPI: April - index - final determination</v>
      </c>
      <c r="F11" s="230"/>
      <c r="G11" s="230" t="str">
        <f xml:space="preserve"> InpR!G$27</f>
        <v>index</v>
      </c>
      <c r="H11" s="230"/>
      <c r="I11" s="230"/>
      <c r="J11" s="230">
        <f xml:space="preserve"> InpR!J$27</f>
        <v>0</v>
      </c>
      <c r="K11" s="230">
        <f xml:space="preserve"> InpR!K$27</f>
        <v>279.7</v>
      </c>
      <c r="L11" s="230">
        <f xml:space="preserve"> InpR!L$27</f>
        <v>288.2</v>
      </c>
      <c r="M11" s="230">
        <f xml:space="preserve"> InpR!M$27</f>
        <v>296.81994379694203</v>
      </c>
      <c r="N11" s="230">
        <f xml:space="preserve"> InpR!N$27</f>
        <v>305.32865399748601</v>
      </c>
      <c r="O11" s="230">
        <f xml:space="preserve"> InpR!O$27</f>
        <v>314.691934446201</v>
      </c>
      <c r="P11" s="230">
        <f xml:space="preserve"> InpR!P$27</f>
        <v>324.76207634847901</v>
      </c>
      <c r="Q11" s="230">
        <f xml:space="preserve"> InpR!Q$27</f>
        <v>335.15446279163098</v>
      </c>
      <c r="R11" s="230">
        <f xml:space="preserve"> InpR!R$27</f>
        <v>345.20909667538001</v>
      </c>
    </row>
    <row r="12" spans="1:78" s="65" customFormat="1" x14ac:dyDescent="0.25">
      <c r="A12" s="50"/>
      <c r="B12" s="61"/>
      <c r="C12" s="116"/>
      <c r="D12" s="53"/>
      <c r="E12" s="230" t="str">
        <f xml:space="preserve"> InpR!E$28</f>
        <v>RPI: May - index - final determination</v>
      </c>
      <c r="F12" s="230"/>
      <c r="G12" s="230" t="str">
        <f xml:space="preserve"> InpR!G$28</f>
        <v>index</v>
      </c>
      <c r="H12" s="230"/>
      <c r="I12" s="230"/>
      <c r="J12" s="230">
        <f xml:space="preserve"> InpR!J$28</f>
        <v>0</v>
      </c>
      <c r="K12" s="230">
        <f xml:space="preserve"> InpR!K$28</f>
        <v>280.7</v>
      </c>
      <c r="L12" s="230">
        <f xml:space="preserve"> InpR!L$28</f>
        <v>289.2</v>
      </c>
      <c r="M12" s="230">
        <f xml:space="preserve"> InpR!M$28</f>
        <v>297.50379137925398</v>
      </c>
      <c r="N12" s="230">
        <f xml:space="preserve"> InpR!N$28</f>
        <v>306.08167682745898</v>
      </c>
      <c r="O12" s="230">
        <f xml:space="preserve"> InpR!O$28</f>
        <v>315.51905088813697</v>
      </c>
      <c r="P12" s="230">
        <f xml:space="preserve"> InpR!P$28</f>
        <v>325.61566051655802</v>
      </c>
      <c r="Q12" s="230">
        <f xml:space="preserve"> InpR!Q$28</f>
        <v>336.03536165308702</v>
      </c>
      <c r="R12" s="230">
        <f xml:space="preserve"> InpR!R$28</f>
        <v>346.11642250268</v>
      </c>
    </row>
    <row r="13" spans="1:78" s="65" customFormat="1" x14ac:dyDescent="0.25">
      <c r="A13" s="50"/>
      <c r="B13" s="61"/>
      <c r="C13" s="116"/>
      <c r="D13" s="53"/>
      <c r="E13" s="230" t="str">
        <f xml:space="preserve"> InpR!E$29</f>
        <v>RPI: June - index - final determination</v>
      </c>
      <c r="F13" s="230"/>
      <c r="G13" s="230" t="str">
        <f xml:space="preserve"> InpR!G$29</f>
        <v>index</v>
      </c>
      <c r="H13" s="230"/>
      <c r="I13" s="230"/>
      <c r="J13" s="230">
        <f xml:space="preserve"> InpR!J$29</f>
        <v>0</v>
      </c>
      <c r="K13" s="230">
        <f xml:space="preserve"> InpR!K$29</f>
        <v>281.5</v>
      </c>
      <c r="L13" s="230">
        <f xml:space="preserve"> InpR!L$29</f>
        <v>289.60000000000002</v>
      </c>
      <c r="M13" s="230">
        <f xml:space="preserve"> InpR!M$29</f>
        <v>298.18921448748898</v>
      </c>
      <c r="N13" s="230">
        <f xml:space="preserve"> InpR!N$29</f>
        <v>306.83655681487397</v>
      </c>
      <c r="O13" s="230">
        <f xml:space="preserve"> InpR!O$29</f>
        <v>316.34834127078699</v>
      </c>
      <c r="P13" s="230">
        <f xml:space="preserve"> InpR!P$29</f>
        <v>326.47148819145201</v>
      </c>
      <c r="Q13" s="230">
        <f xml:space="preserve"> InpR!Q$29</f>
        <v>336.91857581357903</v>
      </c>
      <c r="R13" s="230">
        <f xml:space="preserve"> InpR!R$29</f>
        <v>347.02613308798601</v>
      </c>
    </row>
    <row r="14" spans="1:78" s="65" customFormat="1" x14ac:dyDescent="0.25">
      <c r="A14" s="50"/>
      <c r="B14" s="61"/>
      <c r="C14" s="116"/>
      <c r="D14" s="53"/>
      <c r="E14" s="230" t="str">
        <f xml:space="preserve"> InpR!E$30</f>
        <v>RPI: July - index - final determination</v>
      </c>
      <c r="F14" s="230"/>
      <c r="G14" s="230" t="str">
        <f xml:space="preserve"> InpR!G$30</f>
        <v>index</v>
      </c>
      <c r="H14" s="230"/>
      <c r="I14" s="230"/>
      <c r="J14" s="230">
        <f xml:space="preserve"> InpR!J$30</f>
        <v>0</v>
      </c>
      <c r="K14" s="230">
        <f xml:space="preserve"> InpR!K$30</f>
        <v>281.7</v>
      </c>
      <c r="L14" s="230">
        <f xml:space="preserve"> InpR!L$30</f>
        <v>289.5</v>
      </c>
      <c r="M14" s="230">
        <f xml:space="preserve"> InpR!M$30</f>
        <v>298.87621675152297</v>
      </c>
      <c r="N14" s="230">
        <f xml:space="preserve"> InpR!N$30</f>
        <v>307.593298539984</v>
      </c>
      <c r="O14" s="230">
        <f xml:space="preserve"> InpR!O$30</f>
        <v>317.17981130799899</v>
      </c>
      <c r="P14" s="230">
        <f xml:space="preserve"> InpR!P$30</f>
        <v>327.32956526985498</v>
      </c>
      <c r="Q14" s="230">
        <f xml:space="preserve"> InpR!Q$30</f>
        <v>337.80411135849101</v>
      </c>
      <c r="R14" s="230">
        <f xml:space="preserve"> InpR!R$30</f>
        <v>347.93823469924502</v>
      </c>
    </row>
    <row r="15" spans="1:78" s="65" customFormat="1" x14ac:dyDescent="0.25">
      <c r="A15" s="50"/>
      <c r="B15" s="61"/>
      <c r="C15" s="116"/>
      <c r="D15" s="53"/>
      <c r="E15" s="230" t="str">
        <f xml:space="preserve"> InpR!E$31</f>
        <v>RPI: August - index - final determination</v>
      </c>
      <c r="F15" s="230"/>
      <c r="G15" s="230" t="str">
        <f xml:space="preserve"> InpR!G$31</f>
        <v>index</v>
      </c>
      <c r="H15" s="230"/>
      <c r="I15" s="230"/>
      <c r="J15" s="230">
        <f xml:space="preserve"> InpR!J$31</f>
        <v>0</v>
      </c>
      <c r="K15" s="230">
        <f xml:space="preserve"> InpR!K$31</f>
        <v>284.2</v>
      </c>
      <c r="L15" s="230">
        <f xml:space="preserve"> InpR!L$31</f>
        <v>291.5</v>
      </c>
      <c r="M15" s="230">
        <f xml:space="preserve"> InpR!M$31</f>
        <v>299.56480180959397</v>
      </c>
      <c r="N15" s="230">
        <f xml:space="preserve"> InpR!N$31</f>
        <v>308.35190659433698</v>
      </c>
      <c r="O15" s="230">
        <f xml:space="preserve"> InpR!O$31</f>
        <v>318.01346672864003</v>
      </c>
      <c r="P15" s="230">
        <f xml:space="preserve"> InpR!P$31</f>
        <v>328.18989766395703</v>
      </c>
      <c r="Q15" s="230">
        <f xml:space="preserve"> InpR!Q$31</f>
        <v>338.69197438920298</v>
      </c>
      <c r="R15" s="230">
        <f xml:space="preserve"> InpR!R$31</f>
        <v>348.85273362087997</v>
      </c>
    </row>
    <row r="16" spans="1:78" s="65" customFormat="1" x14ac:dyDescent="0.25">
      <c r="A16" s="50"/>
      <c r="B16" s="61"/>
      <c r="C16" s="116"/>
      <c r="D16" s="53"/>
      <c r="E16" s="230" t="str">
        <f xml:space="preserve"> InpR!E$32</f>
        <v>RPI: September - index - final determination</v>
      </c>
      <c r="F16" s="230"/>
      <c r="G16" s="230" t="str">
        <f xml:space="preserve"> InpR!G$32</f>
        <v>index</v>
      </c>
      <c r="H16" s="230"/>
      <c r="I16" s="230"/>
      <c r="J16" s="230">
        <f xml:space="preserve"> InpR!J$32</f>
        <v>0</v>
      </c>
      <c r="K16" s="230">
        <f xml:space="preserve"> InpR!K$32</f>
        <v>284.10000000000002</v>
      </c>
      <c r="L16" s="230">
        <f xml:space="preserve"> InpR!L$32</f>
        <v>292.14789585630501</v>
      </c>
      <c r="M16" s="230">
        <f xml:space="preserve"> InpR!M$32</f>
        <v>300.254973308324</v>
      </c>
      <c r="N16" s="230">
        <f xml:space="preserve"> InpR!N$32</f>
        <v>309.11238558080299</v>
      </c>
      <c r="O16" s="230">
        <f xml:space="preserve"> InpR!O$32</f>
        <v>318.84931327663401</v>
      </c>
      <c r="P16" s="230">
        <f xml:space="preserve"> InpR!P$32</f>
        <v>329.05249130148701</v>
      </c>
      <c r="Q16" s="230">
        <f xml:space="preserve"> InpR!Q$32</f>
        <v>339.58217102313398</v>
      </c>
      <c r="R16" s="230">
        <f xml:space="preserve"> InpR!R$32</f>
        <v>349.769636153828</v>
      </c>
    </row>
    <row r="17" spans="1:18" s="65" customFormat="1" x14ac:dyDescent="0.25">
      <c r="A17" s="50"/>
      <c r="B17" s="61"/>
      <c r="C17" s="116"/>
      <c r="D17" s="53"/>
      <c r="E17" s="230" t="str">
        <f xml:space="preserve"> InpR!E$33</f>
        <v>RPI: October - index - final determination</v>
      </c>
      <c r="F17" s="230"/>
      <c r="G17" s="230" t="str">
        <f xml:space="preserve"> InpR!G$33</f>
        <v>index</v>
      </c>
      <c r="H17" s="230"/>
      <c r="I17" s="230"/>
      <c r="J17" s="230">
        <f xml:space="preserve"> InpR!J$33</f>
        <v>0</v>
      </c>
      <c r="K17" s="230">
        <f xml:space="preserve"> InpR!K$33</f>
        <v>284.5</v>
      </c>
      <c r="L17" s="230">
        <f xml:space="preserve"> InpR!L$33</f>
        <v>292.79723174362402</v>
      </c>
      <c r="M17" s="230">
        <f xml:space="preserve"> InpR!M$33</f>
        <v>300.94673490273601</v>
      </c>
      <c r="N17" s="230">
        <f xml:space="preserve"> InpR!N$33</f>
        <v>309.87474011360501</v>
      </c>
      <c r="O17" s="230">
        <f xml:space="preserve"> InpR!O$33</f>
        <v>319.687356711002</v>
      </c>
      <c r="P17" s="230">
        <f xml:space="preserve"> InpR!P$33</f>
        <v>329.91735212575401</v>
      </c>
      <c r="Q17" s="230">
        <f xml:space="preserve"> InpR!Q$33</f>
        <v>340.474707393779</v>
      </c>
      <c r="R17" s="230">
        <f xml:space="preserve"> InpR!R$33</f>
        <v>350.68894861559198</v>
      </c>
    </row>
    <row r="18" spans="1:18" s="65" customFormat="1" x14ac:dyDescent="0.25">
      <c r="A18" s="50"/>
      <c r="B18" s="61"/>
      <c r="C18" s="116"/>
      <c r="D18" s="53"/>
      <c r="E18" s="230" t="str">
        <f xml:space="preserve"> InpR!E$34</f>
        <v>RPI: November - index - final determination</v>
      </c>
      <c r="F18" s="230"/>
      <c r="G18" s="230" t="str">
        <f xml:space="preserve"> InpR!G$34</f>
        <v>index</v>
      </c>
      <c r="H18" s="230"/>
      <c r="I18" s="230"/>
      <c r="J18" s="230">
        <f xml:space="preserve"> InpR!J$34</f>
        <v>0</v>
      </c>
      <c r="K18" s="230">
        <f xml:space="preserve"> InpR!K$34</f>
        <v>284.60000000000002</v>
      </c>
      <c r="L18" s="230">
        <f xml:space="preserve"> InpR!L$34</f>
        <v>293.44801086260998</v>
      </c>
      <c r="M18" s="230">
        <f xml:space="preserve"> InpR!M$34</f>
        <v>301.640090256272</v>
      </c>
      <c r="N18" s="230">
        <f xml:space="preserve"> InpR!N$34</f>
        <v>310.638974818348</v>
      </c>
      <c r="O18" s="230">
        <f xml:space="preserve"> InpR!O$34</f>
        <v>320.52760280590201</v>
      </c>
      <c r="P18" s="230">
        <f xml:space="preserve"> InpR!P$34</f>
        <v>330.78448609569102</v>
      </c>
      <c r="Q18" s="230">
        <f xml:space="preserve"> InpR!Q$34</f>
        <v>341.36958965075303</v>
      </c>
      <c r="R18" s="230">
        <f xml:space="preserve"> InpR!R$34</f>
        <v>351.61067734027603</v>
      </c>
    </row>
    <row r="19" spans="1:18" s="65" customFormat="1" x14ac:dyDescent="0.25">
      <c r="A19" s="50"/>
      <c r="B19" s="61"/>
      <c r="C19" s="116"/>
      <c r="D19" s="53"/>
      <c r="E19" s="230" t="str">
        <f xml:space="preserve"> InpR!E$35</f>
        <v>RPI: December - index - final determination</v>
      </c>
      <c r="F19" s="230"/>
      <c r="G19" s="230" t="str">
        <f xml:space="preserve"> InpR!G$35</f>
        <v>index</v>
      </c>
      <c r="H19" s="230"/>
      <c r="I19" s="230"/>
      <c r="J19" s="230">
        <f xml:space="preserve"> InpR!J$35</f>
        <v>0</v>
      </c>
      <c r="K19" s="230">
        <f xml:space="preserve"> InpR!K$35</f>
        <v>285.60000000000002</v>
      </c>
      <c r="L19" s="230">
        <f xml:space="preserve"> InpR!L$35</f>
        <v>294.100236421028</v>
      </c>
      <c r="M19" s="230">
        <f xml:space="preserve"> InpR!M$35</f>
        <v>302.33504304081703</v>
      </c>
      <c r="N19" s="230">
        <f xml:space="preserve"> InpR!N$35</f>
        <v>311.40509433204198</v>
      </c>
      <c r="O19" s="230">
        <f xml:space="preserve"> InpR!O$35</f>
        <v>321.37005735066703</v>
      </c>
      <c r="P19" s="230">
        <f xml:space="preserve"> InpR!P$35</f>
        <v>331.65389918588897</v>
      </c>
      <c r="Q19" s="230">
        <f xml:space="preserve"> InpR!Q$35</f>
        <v>342.26682395983698</v>
      </c>
      <c r="R19" s="230">
        <f xml:space="preserve"> InpR!R$35</f>
        <v>352.53482867863198</v>
      </c>
    </row>
    <row r="20" spans="1:18" s="65" customFormat="1" x14ac:dyDescent="0.25">
      <c r="A20" s="50"/>
      <c r="B20" s="61"/>
      <c r="C20" s="116"/>
      <c r="D20" s="53"/>
      <c r="E20" s="230" t="str">
        <f xml:space="preserve"> InpR!E$36</f>
        <v>RPI: January - index - final determination</v>
      </c>
      <c r="F20" s="230"/>
      <c r="G20" s="230" t="str">
        <f xml:space="preserve"> InpR!G$36</f>
        <v>index</v>
      </c>
      <c r="H20" s="230"/>
      <c r="I20" s="230"/>
      <c r="J20" s="230">
        <f xml:space="preserve"> InpR!J$36</f>
        <v>0</v>
      </c>
      <c r="K20" s="230">
        <f xml:space="preserve"> InpR!K$36</f>
        <v>283</v>
      </c>
      <c r="L20" s="230">
        <f xml:space="preserve"> InpR!L$36</f>
        <v>294.77781803182302</v>
      </c>
      <c r="M20" s="230">
        <f xml:space="preserve"> InpR!M$36</f>
        <v>303.08068281857697</v>
      </c>
      <c r="N20" s="230">
        <f xml:space="preserve"> InpR!N$36</f>
        <v>312.22357185062901</v>
      </c>
      <c r="O20" s="230">
        <f xml:space="preserve"> InpR!O$36</f>
        <v>322.21472614984901</v>
      </c>
      <c r="P20" s="230">
        <f xml:space="preserve"> InpR!P$36</f>
        <v>332.52559738664399</v>
      </c>
      <c r="Q20" s="230">
        <f xml:space="preserve"> InpR!Q$36</f>
        <v>343.16641650301699</v>
      </c>
      <c r="R20" s="230">
        <f xml:space="preserve"> InpR!R$36</f>
        <v>353.461408998107</v>
      </c>
    </row>
    <row r="21" spans="1:18" s="65" customFormat="1" x14ac:dyDescent="0.25">
      <c r="A21" s="50"/>
      <c r="B21" s="61"/>
      <c r="C21" s="116"/>
      <c r="D21" s="53"/>
      <c r="E21" s="230" t="str">
        <f xml:space="preserve"> InpR!E$37</f>
        <v>RPI: February - index - final determination</v>
      </c>
      <c r="F21" s="230"/>
      <c r="G21" s="230" t="str">
        <f xml:space="preserve"> InpR!G$37</f>
        <v>index</v>
      </c>
      <c r="H21" s="230"/>
      <c r="I21" s="230"/>
      <c r="J21" s="230">
        <f xml:space="preserve"> InpR!J$37</f>
        <v>0</v>
      </c>
      <c r="K21" s="230">
        <f xml:space="preserve"> InpR!K$37</f>
        <v>285</v>
      </c>
      <c r="L21" s="230">
        <f xml:space="preserve"> InpR!L$37</f>
        <v>295.45696073228203</v>
      </c>
      <c r="M21" s="230">
        <f xml:space="preserve"> InpR!M$37</f>
        <v>303.82816154518099</v>
      </c>
      <c r="N21" s="230">
        <f xml:space="preserve"> InpR!N$37</f>
        <v>313.04420060392698</v>
      </c>
      <c r="O21" s="230">
        <f xml:space="preserve"> InpR!O$37</f>
        <v>323.06161502325301</v>
      </c>
      <c r="P21" s="230">
        <f xml:space="preserve"> InpR!P$37</f>
        <v>333.39958670399699</v>
      </c>
      <c r="Q21" s="230">
        <f xml:space="preserve"> InpR!Q$37</f>
        <v>344.06837347852502</v>
      </c>
      <c r="R21" s="230">
        <f xml:space="preserve"> InpR!R$37</f>
        <v>354.39042468288102</v>
      </c>
    </row>
    <row r="22" spans="1:18" s="65" customFormat="1" x14ac:dyDescent="0.25">
      <c r="A22" s="50"/>
      <c r="B22" s="61"/>
      <c r="C22" s="116"/>
      <c r="D22" s="53"/>
      <c r="E22" s="230" t="str">
        <f xml:space="preserve"> InpR!E$38</f>
        <v>RPI: March - index - final determination</v>
      </c>
      <c r="F22" s="230"/>
      <c r="G22" s="230" t="str">
        <f xml:space="preserve"> InpR!G$38</f>
        <v>index</v>
      </c>
      <c r="H22" s="230"/>
      <c r="I22" s="230"/>
      <c r="J22" s="230">
        <f xml:space="preserve"> InpR!J$38</f>
        <v>0</v>
      </c>
      <c r="K22" s="230">
        <f xml:space="preserve"> InpR!K$38</f>
        <v>285.10000000000002</v>
      </c>
      <c r="L22" s="230">
        <f xml:space="preserve"> InpR!L$38</f>
        <v>296.13766811902099</v>
      </c>
      <c r="M22" s="230">
        <f xml:space="preserve"> InpR!M$38</f>
        <v>304.57748375597498</v>
      </c>
      <c r="N22" s="230">
        <f xml:space="preserve"> InpR!N$38</f>
        <v>313.86698624610801</v>
      </c>
      <c r="O22" s="230">
        <f xml:space="preserve"> InpR!O$38</f>
        <v>323.91072980598301</v>
      </c>
      <c r="P22" s="230">
        <f xml:space="preserve"> InpR!P$38</f>
        <v>334.27587315977502</v>
      </c>
      <c r="Q22" s="230">
        <f xml:space="preserve"> InpR!Q$38</f>
        <v>344.972701100888</v>
      </c>
      <c r="R22" s="230">
        <f xml:space="preserve"> InpR!R$38</f>
        <v>355.32188213391402</v>
      </c>
    </row>
    <row r="23" spans="1:18" s="65" customFormat="1" x14ac:dyDescent="0.25">
      <c r="A23" s="49"/>
      <c r="B23" s="61"/>
      <c r="C23" s="116"/>
      <c r="D23" s="53"/>
      <c r="E23" s="93"/>
      <c r="F23" s="93"/>
      <c r="G23" s="93"/>
      <c r="H23" s="93"/>
      <c r="I23" s="93"/>
      <c r="J23" s="93"/>
      <c r="K23" s="93"/>
      <c r="L23" s="93"/>
      <c r="M23" s="93"/>
      <c r="N23" s="93"/>
      <c r="O23" s="93"/>
      <c r="P23" s="93"/>
      <c r="Q23" s="93"/>
      <c r="R23" s="93"/>
    </row>
    <row r="24" spans="1:18" s="65" customFormat="1" x14ac:dyDescent="0.25">
      <c r="A24" s="50"/>
      <c r="B24" s="61"/>
      <c r="C24" s="116"/>
      <c r="D24" s="55"/>
      <c r="E24" s="91" t="s">
        <v>412</v>
      </c>
      <c r="F24" s="91"/>
      <c r="G24" s="91" t="s">
        <v>307</v>
      </c>
      <c r="H24" s="7"/>
      <c r="I24" s="7"/>
      <c r="J24" s="91">
        <f xml:space="preserve"> SUM(J11:J22) / 12</f>
        <v>0</v>
      </c>
      <c r="K24" s="91">
        <f t="shared" ref="K24:R24" si="0" xml:space="preserve"> SUM(K11:K22) / 12</f>
        <v>283.30833333333334</v>
      </c>
      <c r="L24" s="91">
        <f t="shared" si="0"/>
        <v>292.23881848055777</v>
      </c>
      <c r="M24" s="91">
        <f t="shared" si="0"/>
        <v>300.63476148772367</v>
      </c>
      <c r="N24" s="91">
        <f t="shared" si="0"/>
        <v>309.52983719330018</v>
      </c>
      <c r="O24" s="91">
        <f t="shared" si="0"/>
        <v>319.28116714708784</v>
      </c>
      <c r="P24" s="91">
        <f t="shared" si="0"/>
        <v>329.49816449579487</v>
      </c>
      <c r="Q24" s="91">
        <f t="shared" si="0"/>
        <v>340.04210575966027</v>
      </c>
      <c r="R24" s="91">
        <f t="shared" si="0"/>
        <v>350.24336893245004</v>
      </c>
    </row>
    <row r="25" spans="1:18" s="65" customFormat="1" x14ac:dyDescent="0.25">
      <c r="A25" s="50"/>
      <c r="B25" s="61"/>
      <c r="C25" s="116"/>
      <c r="D25" s="55"/>
      <c r="E25" s="91" t="s">
        <v>413</v>
      </c>
      <c r="F25" s="7"/>
      <c r="G25" s="91" t="s">
        <v>365</v>
      </c>
      <c r="H25" s="7"/>
      <c r="I25" s="7"/>
      <c r="J25" s="231">
        <f xml:space="preserve"> IF(I$24 = 0, 0, J$24 / I$24 - 1)</f>
        <v>0</v>
      </c>
      <c r="K25" s="231">
        <f t="shared" ref="K25:R25" si="1" xml:space="preserve"> IF(J$24 = 0, 0, K$24 / J$24 - 1)</f>
        <v>0</v>
      </c>
      <c r="L25" s="231">
        <f t="shared" si="1"/>
        <v>3.1522140708501789E-2</v>
      </c>
      <c r="M25" s="231">
        <f t="shared" si="1"/>
        <v>2.8729732247136264E-2</v>
      </c>
      <c r="N25" s="231">
        <f t="shared" si="1"/>
        <v>2.9587648685595269E-2</v>
      </c>
      <c r="O25" s="231">
        <f t="shared" si="1"/>
        <v>3.150368327076003E-2</v>
      </c>
      <c r="P25" s="231">
        <f t="shared" si="1"/>
        <v>3.2000000000000695E-2</v>
      </c>
      <c r="Q25" s="231">
        <f t="shared" si="1"/>
        <v>3.1999999999999806E-2</v>
      </c>
      <c r="R25" s="231">
        <f t="shared" si="1"/>
        <v>2.9999999999999805E-2</v>
      </c>
    </row>
    <row r="26" spans="1:18" s="65" customFormat="1" x14ac:dyDescent="0.25">
      <c r="A26" s="50"/>
      <c r="B26" s="61"/>
      <c r="C26" s="116"/>
      <c r="D26" s="55"/>
      <c r="E26" s="91"/>
      <c r="F26" s="91"/>
      <c r="G26" s="91"/>
      <c r="H26" s="91"/>
      <c r="I26" s="91"/>
      <c r="J26" s="7"/>
      <c r="K26" s="7"/>
      <c r="L26" s="7"/>
      <c r="M26" s="7"/>
      <c r="N26" s="7"/>
      <c r="O26" s="7"/>
      <c r="P26" s="7"/>
      <c r="Q26" s="7"/>
      <c r="R26" s="7"/>
    </row>
    <row r="27" spans="1:18" s="65" customFormat="1" x14ac:dyDescent="0.25">
      <c r="A27" s="50"/>
      <c r="B27" s="61"/>
      <c r="C27" s="116"/>
      <c r="D27" s="55"/>
      <c r="E27" s="91" t="str">
        <f t="shared" ref="E27:R27" si="2">E$22</f>
        <v>RPI: March - index - final determination</v>
      </c>
      <c r="F27" s="91"/>
      <c r="G27" s="91" t="str">
        <f t="shared" si="2"/>
        <v>index</v>
      </c>
      <c r="H27" s="91"/>
      <c r="I27" s="91"/>
      <c r="J27" s="91">
        <f t="shared" si="2"/>
        <v>0</v>
      </c>
      <c r="K27" s="91">
        <f t="shared" si="2"/>
        <v>285.10000000000002</v>
      </c>
      <c r="L27" s="91">
        <f t="shared" si="2"/>
        <v>296.13766811902099</v>
      </c>
      <c r="M27" s="91">
        <f t="shared" si="2"/>
        <v>304.57748375597498</v>
      </c>
      <c r="N27" s="91">
        <f t="shared" si="2"/>
        <v>313.86698624610801</v>
      </c>
      <c r="O27" s="91">
        <f t="shared" si="2"/>
        <v>323.91072980598301</v>
      </c>
      <c r="P27" s="91">
        <f t="shared" si="2"/>
        <v>334.27587315977502</v>
      </c>
      <c r="Q27" s="91">
        <f t="shared" si="2"/>
        <v>344.972701100888</v>
      </c>
      <c r="R27" s="91">
        <f t="shared" si="2"/>
        <v>355.32188213391402</v>
      </c>
    </row>
    <row r="28" spans="1:18" s="65" customFormat="1" x14ac:dyDescent="0.25">
      <c r="A28" s="5"/>
      <c r="B28" s="9"/>
      <c r="C28" s="117"/>
      <c r="D28" s="6"/>
      <c r="E28" s="168" t="str">
        <f>E$24</f>
        <v>RPI: Financial year average - index - final determination</v>
      </c>
      <c r="F28" s="7"/>
      <c r="G28" s="91" t="str">
        <f t="shared" ref="G28:R28" si="3">G$24</f>
        <v>index</v>
      </c>
      <c r="H28" s="91"/>
      <c r="I28" s="91"/>
      <c r="J28" s="91">
        <f t="shared" si="3"/>
        <v>0</v>
      </c>
      <c r="K28" s="91">
        <f t="shared" si="3"/>
        <v>283.30833333333334</v>
      </c>
      <c r="L28" s="91">
        <f t="shared" si="3"/>
        <v>292.23881848055777</v>
      </c>
      <c r="M28" s="91">
        <f t="shared" si="3"/>
        <v>300.63476148772367</v>
      </c>
      <c r="N28" s="91">
        <f t="shared" si="3"/>
        <v>309.52983719330018</v>
      </c>
      <c r="O28" s="91">
        <f t="shared" si="3"/>
        <v>319.28116714708784</v>
      </c>
      <c r="P28" s="91">
        <f t="shared" si="3"/>
        <v>329.49816449579487</v>
      </c>
      <c r="Q28" s="91">
        <f t="shared" si="3"/>
        <v>340.04210575966027</v>
      </c>
      <c r="R28" s="91">
        <f t="shared" si="3"/>
        <v>350.24336893245004</v>
      </c>
    </row>
    <row r="29" spans="1:18" s="65" customFormat="1" x14ac:dyDescent="0.25">
      <c r="A29" s="50"/>
      <c r="B29" s="232"/>
      <c r="C29" s="232"/>
      <c r="D29" s="232"/>
      <c r="E29" s="101" t="str">
        <f>Time!E$46</f>
        <v>1st Forecast Period Flag</v>
      </c>
      <c r="F29" s="101"/>
      <c r="G29" s="101" t="str">
        <f>Time!G$46</f>
        <v>flag</v>
      </c>
      <c r="H29" s="101">
        <f>Time!H$46</f>
        <v>1</v>
      </c>
      <c r="I29" s="101">
        <f>Time!I$46</f>
        <v>0</v>
      </c>
      <c r="J29" s="101">
        <f>Time!J$46</f>
        <v>0</v>
      </c>
      <c r="K29" s="101">
        <f>Time!K$46</f>
        <v>0</v>
      </c>
      <c r="L29" s="101">
        <f>Time!L$46</f>
        <v>0</v>
      </c>
      <c r="M29" s="101">
        <f>Time!M$46</f>
        <v>1</v>
      </c>
      <c r="N29" s="101">
        <f>Time!N$46</f>
        <v>0</v>
      </c>
      <c r="O29" s="101">
        <f>Time!O$46</f>
        <v>0</v>
      </c>
      <c r="P29" s="101">
        <f>Time!P$46</f>
        <v>0</v>
      </c>
      <c r="Q29" s="101">
        <f>Time!Q$46</f>
        <v>0</v>
      </c>
      <c r="R29" s="101">
        <f>Time!R$46</f>
        <v>0</v>
      </c>
    </row>
    <row r="30" spans="1:18" s="65" customFormat="1" x14ac:dyDescent="0.25">
      <c r="A30" s="50"/>
      <c r="B30" s="61"/>
      <c r="C30" s="116"/>
      <c r="D30" s="55"/>
      <c r="E30" s="168" t="s">
        <v>414</v>
      </c>
      <c r="F30" s="7"/>
      <c r="G30" s="91" t="s">
        <v>365</v>
      </c>
      <c r="H30" s="7"/>
      <c r="I30" s="7"/>
      <c r="J30" s="231">
        <f xml:space="preserve"> IFERROR((J28 / I27 - 1) * J29, 0)</f>
        <v>0</v>
      </c>
      <c r="K30" s="231">
        <f t="shared" ref="K30:R30" si="4" xml:space="preserve"> IFERROR((K28 / J27 - 1) * K29, 0)</f>
        <v>0</v>
      </c>
      <c r="L30" s="231">
        <f t="shared" si="4"/>
        <v>0</v>
      </c>
      <c r="M30" s="231">
        <f xml:space="preserve"> IFERROR((M28 / L27 - 1) * M29, 0)</f>
        <v>1.5185820153399865E-2</v>
      </c>
      <c r="N30" s="231">
        <f t="shared" si="4"/>
        <v>0</v>
      </c>
      <c r="O30" s="231">
        <f t="shared" si="4"/>
        <v>0</v>
      </c>
      <c r="P30" s="231">
        <f t="shared" si="4"/>
        <v>0</v>
      </c>
      <c r="Q30" s="231">
        <f t="shared" si="4"/>
        <v>0</v>
      </c>
      <c r="R30" s="231">
        <f t="shared" si="4"/>
        <v>0</v>
      </c>
    </row>
    <row r="31" spans="1:18" s="65" customFormat="1" x14ac:dyDescent="0.25">
      <c r="A31" s="49"/>
      <c r="B31" s="61"/>
      <c r="C31" s="116"/>
      <c r="D31" s="53"/>
      <c r="E31" s="93"/>
      <c r="F31" s="93"/>
      <c r="G31" s="93"/>
      <c r="H31" s="93"/>
      <c r="I31" s="93"/>
      <c r="J31" s="93"/>
      <c r="K31" s="93"/>
      <c r="L31" s="93"/>
      <c r="M31" s="93"/>
      <c r="N31" s="93"/>
      <c r="O31" s="93"/>
      <c r="P31" s="93"/>
      <c r="Q31" s="93"/>
      <c r="R31" s="93"/>
    </row>
    <row r="32" spans="1:18" s="65" customFormat="1" x14ac:dyDescent="0.25">
      <c r="A32" s="50"/>
      <c r="B32" s="61" t="s">
        <v>319</v>
      </c>
      <c r="C32" s="116"/>
      <c r="D32" s="53"/>
      <c r="E32" s="93"/>
      <c r="F32" s="93"/>
      <c r="G32" s="93"/>
      <c r="H32" s="93"/>
      <c r="I32" s="93"/>
      <c r="J32" s="93"/>
      <c r="K32" s="93"/>
      <c r="L32" s="93"/>
      <c r="M32" s="93"/>
      <c r="N32" s="93"/>
      <c r="O32" s="93"/>
      <c r="P32" s="93"/>
      <c r="Q32" s="93"/>
      <c r="R32" s="93"/>
    </row>
    <row r="33" spans="1:18" s="65" customFormat="1" x14ac:dyDescent="0.25">
      <c r="A33" s="50"/>
      <c r="B33" s="61"/>
      <c r="C33" s="116"/>
      <c r="D33" s="53"/>
      <c r="E33" s="230" t="str">
        <f>InpR!E$41</f>
        <v>CPI(H): April - index - final determination</v>
      </c>
      <c r="F33" s="230"/>
      <c r="G33" s="230" t="str">
        <f>InpR!G$41</f>
        <v>index</v>
      </c>
      <c r="H33" s="230"/>
      <c r="I33" s="230"/>
      <c r="J33" s="230">
        <f>InpR!J$41</f>
        <v>103.2</v>
      </c>
      <c r="K33" s="230">
        <f>InpR!K$41</f>
        <v>105.5</v>
      </c>
      <c r="L33" s="230">
        <f>InpR!L$41</f>
        <v>107.6</v>
      </c>
      <c r="M33" s="230">
        <f>InpR!M$41</f>
        <v>109.703354739972</v>
      </c>
      <c r="N33" s="230">
        <f>InpR!N$41</f>
        <v>111.897421834771</v>
      </c>
      <c r="O33" s="230">
        <f>InpR!O$41</f>
        <v>114.172657229451</v>
      </c>
      <c r="P33" s="230">
        <f>InpR!P$41</f>
        <v>116.57028303126999</v>
      </c>
      <c r="Q33" s="230">
        <f>InpR!Q$41</f>
        <v>119.01825897492699</v>
      </c>
      <c r="R33" s="230">
        <f>InpR!R$41</f>
        <v>121.39862415442499</v>
      </c>
    </row>
    <row r="34" spans="1:18" s="65" customFormat="1" x14ac:dyDescent="0.25">
      <c r="A34" s="50"/>
      <c r="B34" s="61"/>
      <c r="C34" s="116"/>
      <c r="D34" s="53"/>
      <c r="E34" s="230" t="str">
        <f>InpR!E$42</f>
        <v>CPI(H): May - index - final determination</v>
      </c>
      <c r="F34" s="230"/>
      <c r="G34" s="230" t="str">
        <f>InpR!G$42</f>
        <v>index</v>
      </c>
      <c r="H34" s="230"/>
      <c r="I34" s="230"/>
      <c r="J34" s="230">
        <f>InpR!J$42</f>
        <v>103.5</v>
      </c>
      <c r="K34" s="230">
        <f>InpR!K$42</f>
        <v>105.9</v>
      </c>
      <c r="L34" s="230">
        <f>InpR!L$42</f>
        <v>107.9</v>
      </c>
      <c r="M34" s="230">
        <f>InpR!M$42</f>
        <v>109.884538749418</v>
      </c>
      <c r="N34" s="230">
        <f>InpR!N$42</f>
        <v>112.082229524407</v>
      </c>
      <c r="O34" s="230">
        <f>InpR!O$42</f>
        <v>114.370561696745</v>
      </c>
      <c r="P34" s="230">
        <f>InpR!P$42</f>
        <v>116.772343492377</v>
      </c>
      <c r="Q34" s="230">
        <f>InpR!Q$42</f>
        <v>119.22456270571701</v>
      </c>
      <c r="R34" s="230">
        <f>InpR!R$42</f>
        <v>121.609053959831</v>
      </c>
    </row>
    <row r="35" spans="1:18" s="65" customFormat="1" x14ac:dyDescent="0.25">
      <c r="A35" s="50"/>
      <c r="B35" s="61"/>
      <c r="C35" s="116"/>
      <c r="D35" s="53"/>
      <c r="E35" s="230" t="str">
        <f>InpR!E$43</f>
        <v>CPI(H): June - index - final determination</v>
      </c>
      <c r="F35" s="230"/>
      <c r="G35" s="230" t="str">
        <f>InpR!G$43</f>
        <v>index</v>
      </c>
      <c r="H35" s="230"/>
      <c r="I35" s="230"/>
      <c r="J35" s="230">
        <f>InpR!J$43</f>
        <v>103.5</v>
      </c>
      <c r="K35" s="230">
        <f>InpR!K$43</f>
        <v>105.9</v>
      </c>
      <c r="L35" s="230">
        <f>InpR!L$43</f>
        <v>107.9</v>
      </c>
      <c r="M35" s="230">
        <f>InpR!M$43</f>
        <v>110.066021998987</v>
      </c>
      <c r="N35" s="230">
        <f>InpR!N$43</f>
        <v>112.26734243896701</v>
      </c>
      <c r="O35" s="230">
        <f>InpR!O$43</f>
        <v>114.568809207453</v>
      </c>
      <c r="P35" s="230">
        <f>InpR!P$43</f>
        <v>116.97475420081</v>
      </c>
      <c r="Q35" s="230">
        <f>InpR!Q$43</f>
        <v>119.431224039027</v>
      </c>
      <c r="R35" s="230">
        <f>InpR!R$43</f>
        <v>121.819848519807</v>
      </c>
    </row>
    <row r="36" spans="1:18" s="65" customFormat="1" x14ac:dyDescent="0.25">
      <c r="A36" s="50"/>
      <c r="B36" s="61"/>
      <c r="C36" s="116"/>
      <c r="D36" s="53"/>
      <c r="E36" s="230" t="str">
        <f>InpR!E$44</f>
        <v>CPI(H): July - index - final determination</v>
      </c>
      <c r="F36" s="230"/>
      <c r="G36" s="230" t="str">
        <f>InpR!G$44</f>
        <v>index</v>
      </c>
      <c r="H36" s="230"/>
      <c r="I36" s="230"/>
      <c r="J36" s="230">
        <f>InpR!J$44</f>
        <v>103.5</v>
      </c>
      <c r="K36" s="230">
        <f>InpR!K$44</f>
        <v>105.9</v>
      </c>
      <c r="L36" s="230">
        <f>InpR!L$44</f>
        <v>108</v>
      </c>
      <c r="M36" s="230">
        <f>InpR!M$44</f>
        <v>110.24780498289699</v>
      </c>
      <c r="N36" s="230">
        <f>InpR!N$44</f>
        <v>112.452761082555</v>
      </c>
      <c r="O36" s="230">
        <f>InpR!O$44</f>
        <v>114.7674003562</v>
      </c>
      <c r="P36" s="230">
        <f>InpR!P$44</f>
        <v>117.17751576368001</v>
      </c>
      <c r="Q36" s="230">
        <f>InpR!Q$44</f>
        <v>119.638243594717</v>
      </c>
      <c r="R36" s="230">
        <f>InpR!R$44</f>
        <v>122.03100846661199</v>
      </c>
    </row>
    <row r="37" spans="1:18" s="65" customFormat="1" x14ac:dyDescent="0.25">
      <c r="A37" s="50"/>
      <c r="B37" s="61"/>
      <c r="C37" s="116"/>
      <c r="D37" s="53"/>
      <c r="E37" s="230" t="str">
        <f>InpR!E$45</f>
        <v>CPI(H): August - index - final determination</v>
      </c>
      <c r="F37" s="230"/>
      <c r="G37" s="230" t="str">
        <f>InpR!G$45</f>
        <v>index</v>
      </c>
      <c r="H37" s="230"/>
      <c r="I37" s="230"/>
      <c r="J37" s="230">
        <f>InpR!J$45</f>
        <v>104</v>
      </c>
      <c r="K37" s="230">
        <f>InpR!K$45</f>
        <v>106.5</v>
      </c>
      <c r="L37" s="230">
        <f>InpR!L$45</f>
        <v>108.3</v>
      </c>
      <c r="M37" s="230">
        <f>InpR!M$45</f>
        <v>110.429888196185</v>
      </c>
      <c r="N37" s="230">
        <f>InpR!N$45</f>
        <v>112.638485960108</v>
      </c>
      <c r="O37" s="230">
        <f>InpR!O$45</f>
        <v>114.96633573864</v>
      </c>
      <c r="P37" s="230">
        <f>InpR!P$45</f>
        <v>117.380628789151</v>
      </c>
      <c r="Q37" s="230">
        <f>InpR!Q$45</f>
        <v>119.845621993724</v>
      </c>
      <c r="R37" s="230">
        <f>InpR!R$45</f>
        <v>122.242534433598</v>
      </c>
    </row>
    <row r="38" spans="1:18" s="65" customFormat="1" x14ac:dyDescent="0.25">
      <c r="A38" s="50"/>
      <c r="B38" s="61"/>
      <c r="C38" s="116"/>
      <c r="D38" s="53"/>
      <c r="E38" s="230" t="str">
        <f>InpR!E$46</f>
        <v>CPI(H): September - index - final determination</v>
      </c>
      <c r="F38" s="230"/>
      <c r="G38" s="230" t="str">
        <f>InpR!G$46</f>
        <v>index</v>
      </c>
      <c r="H38" s="230"/>
      <c r="I38" s="230"/>
      <c r="J38" s="230">
        <f>InpR!J$46</f>
        <v>104.3</v>
      </c>
      <c r="K38" s="230">
        <f>InpR!K$46</f>
        <v>106.6</v>
      </c>
      <c r="L38" s="230">
        <f>InpR!L$46</f>
        <v>108.469999617629</v>
      </c>
      <c r="M38" s="230">
        <f>InpR!M$46</f>
        <v>110.61227213470301</v>
      </c>
      <c r="N38" s="230">
        <f>InpR!N$46</f>
        <v>112.824517577397</v>
      </c>
      <c r="O38" s="230">
        <f>InpR!O$46</f>
        <v>115.16561595146101</v>
      </c>
      <c r="P38" s="230">
        <f>InpR!P$46</f>
        <v>117.58409388644201</v>
      </c>
      <c r="Q38" s="230">
        <f>InpR!Q$46</f>
        <v>120.05335985805699</v>
      </c>
      <c r="R38" s="230">
        <f>InpR!R$46</f>
        <v>122.45442705521801</v>
      </c>
    </row>
    <row r="39" spans="1:18" s="65" customFormat="1" x14ac:dyDescent="0.25">
      <c r="A39" s="50"/>
      <c r="B39" s="61"/>
      <c r="C39" s="116"/>
      <c r="D39" s="53"/>
      <c r="E39" s="230" t="str">
        <f>InpR!E$47</f>
        <v>CPI(H): October - index - final determination</v>
      </c>
      <c r="F39" s="230"/>
      <c r="G39" s="230" t="str">
        <f>InpR!G$47</f>
        <v>index</v>
      </c>
      <c r="H39" s="230"/>
      <c r="I39" s="230"/>
      <c r="J39" s="230">
        <f>InpR!J$47</f>
        <v>104.4</v>
      </c>
      <c r="K39" s="230">
        <f>InpR!K$47</f>
        <v>106.7</v>
      </c>
      <c r="L39" s="230">
        <f>InpR!L$47</f>
        <v>108.64026608539599</v>
      </c>
      <c r="M39" s="230">
        <f>InpR!M$47</f>
        <v>110.794957295123</v>
      </c>
      <c r="N39" s="230">
        <f>InpR!N$47</f>
        <v>113.01085644102599</v>
      </c>
      <c r="O39" s="230">
        <f>InpR!O$47</f>
        <v>115.365241592385</v>
      </c>
      <c r="P39" s="230">
        <f>InpR!P$47</f>
        <v>117.78791166582501</v>
      </c>
      <c r="Q39" s="230">
        <f>InpR!Q$47</f>
        <v>120.261457810807</v>
      </c>
      <c r="R39" s="230">
        <f>InpR!R$47</f>
        <v>122.66668696702401</v>
      </c>
    </row>
    <row r="40" spans="1:18" s="65" customFormat="1" x14ac:dyDescent="0.25">
      <c r="A40" s="50"/>
      <c r="B40" s="61"/>
      <c r="C40" s="116"/>
      <c r="D40" s="53"/>
      <c r="E40" s="230" t="str">
        <f>InpR!E$48</f>
        <v>CPI(H): November - index - final determination</v>
      </c>
      <c r="F40" s="230"/>
      <c r="G40" s="230" t="str">
        <f>InpR!G$48</f>
        <v>index</v>
      </c>
      <c r="H40" s="230"/>
      <c r="I40" s="230"/>
      <c r="J40" s="230">
        <f>InpR!J$48</f>
        <v>104.7</v>
      </c>
      <c r="K40" s="230">
        <f>InpR!K$48</f>
        <v>106.9</v>
      </c>
      <c r="L40" s="230">
        <f>InpR!L$48</f>
        <v>108.81079982217901</v>
      </c>
      <c r="M40" s="230">
        <f>InpR!M$48</f>
        <v>110.977944174939</v>
      </c>
      <c r="N40" s="230">
        <f>InpR!N$48</f>
        <v>113.197503058438</v>
      </c>
      <c r="O40" s="230">
        <f>InpR!O$48</f>
        <v>115.565213260169</v>
      </c>
      <c r="P40" s="230">
        <f>InpR!P$48</f>
        <v>117.992082738633</v>
      </c>
      <c r="Q40" s="230">
        <f>InpR!Q$48</f>
        <v>120.46991647614399</v>
      </c>
      <c r="R40" s="230">
        <f>InpR!R$48</f>
        <v>122.87931480566699</v>
      </c>
    </row>
    <row r="41" spans="1:18" s="65" customFormat="1" x14ac:dyDescent="0.25">
      <c r="A41" s="50"/>
      <c r="B41" s="61"/>
      <c r="C41" s="116"/>
      <c r="D41" s="53"/>
      <c r="E41" s="230" t="str">
        <f>InpR!E$49</f>
        <v>CPI(H): December - index - final determination</v>
      </c>
      <c r="F41" s="230"/>
      <c r="G41" s="230" t="str">
        <f>InpR!G$49</f>
        <v>index</v>
      </c>
      <c r="H41" s="230"/>
      <c r="I41" s="230"/>
      <c r="J41" s="230">
        <f>InpR!J$49</f>
        <v>105</v>
      </c>
      <c r="K41" s="230">
        <f>InpR!K$49</f>
        <v>107.1</v>
      </c>
      <c r="L41" s="230">
        <f>InpR!L$49</f>
        <v>108.981601247513</v>
      </c>
      <c r="M41" s="230">
        <f>InpR!M$49</f>
        <v>111.161233272464</v>
      </c>
      <c r="N41" s="230">
        <f>InpR!N$49</f>
        <v>113.384457937913</v>
      </c>
      <c r="O41" s="230">
        <f>InpR!O$49</f>
        <v>115.765531554609</v>
      </c>
      <c r="P41" s="230">
        <f>InpR!P$49</f>
        <v>118.196607717256</v>
      </c>
      <c r="Q41" s="230">
        <f>InpR!Q$49</f>
        <v>120.678736479319</v>
      </c>
      <c r="R41" s="230">
        <f>InpR!R$49</f>
        <v>123.092311208905</v>
      </c>
    </row>
    <row r="42" spans="1:18" s="65" customFormat="1" x14ac:dyDescent="0.25">
      <c r="A42" s="50"/>
      <c r="B42" s="61"/>
      <c r="C42" s="116"/>
      <c r="D42" s="53"/>
      <c r="E42" s="230" t="str">
        <f>InpR!E$50</f>
        <v>CPI(H): January - index - final determination</v>
      </c>
      <c r="F42" s="230"/>
      <c r="G42" s="230" t="str">
        <f>InpR!G$50</f>
        <v>index</v>
      </c>
      <c r="H42" s="230"/>
      <c r="I42" s="230"/>
      <c r="J42" s="230">
        <f>InpR!J$50</f>
        <v>104.5</v>
      </c>
      <c r="K42" s="230">
        <f>InpR!K$50</f>
        <v>106.4</v>
      </c>
      <c r="L42" s="230">
        <f>InpR!L$50</f>
        <v>109.161593222387</v>
      </c>
      <c r="M42" s="230">
        <f>InpR!M$50</f>
        <v>111.344825086835</v>
      </c>
      <c r="N42" s="230">
        <f>InpR!N$50</f>
        <v>113.580996157239</v>
      </c>
      <c r="O42" s="230">
        <f>InpR!O$50</f>
        <v>115.96619707654099</v>
      </c>
      <c r="P42" s="230">
        <f>InpR!P$50</f>
        <v>118.40148721514799</v>
      </c>
      <c r="Q42" s="230">
        <f>InpR!Q$50</f>
        <v>120.887918446667</v>
      </c>
      <c r="R42" s="230">
        <f>InpR!R$50</f>
        <v>123.30567681559999</v>
      </c>
    </row>
    <row r="43" spans="1:18" s="65" customFormat="1" x14ac:dyDescent="0.25">
      <c r="A43" s="50"/>
      <c r="B43" s="61"/>
      <c r="C43" s="116"/>
      <c r="D43" s="53"/>
      <c r="E43" s="230" t="str">
        <f>InpR!E$51</f>
        <v>CPI(H): February - index - final determination</v>
      </c>
      <c r="F43" s="230"/>
      <c r="G43" s="230" t="str">
        <f>InpR!G$51</f>
        <v>index</v>
      </c>
      <c r="H43" s="230"/>
      <c r="I43" s="230"/>
      <c r="J43" s="230">
        <f>InpR!J$51</f>
        <v>104.9</v>
      </c>
      <c r="K43" s="230">
        <f>InpR!K$51</f>
        <v>106.8</v>
      </c>
      <c r="L43" s="230">
        <f>InpR!L$51</f>
        <v>109.341882468641</v>
      </c>
      <c r="M43" s="230">
        <f>InpR!M$51</f>
        <v>111.52872011801399</v>
      </c>
      <c r="N43" s="230">
        <f>InpR!N$51</f>
        <v>113.77787505175399</v>
      </c>
      <c r="O43" s="230">
        <f>InpR!O$51</f>
        <v>116.167210427841</v>
      </c>
      <c r="P43" s="230">
        <f>InpR!P$51</f>
        <v>118.606721846825</v>
      </c>
      <c r="Q43" s="230">
        <f>InpR!Q$51</f>
        <v>121.097463005609</v>
      </c>
      <c r="R43" s="230">
        <f>InpR!R$51</f>
        <v>123.519412265721</v>
      </c>
    </row>
    <row r="44" spans="1:18" s="65" customFormat="1" x14ac:dyDescent="0.25">
      <c r="A44" s="50"/>
      <c r="B44" s="61"/>
      <c r="C44" s="116"/>
      <c r="D44" s="53"/>
      <c r="E44" s="230" t="str">
        <f>InpR!E$52</f>
        <v>CPI(H): March - index - final determination</v>
      </c>
      <c r="F44" s="230"/>
      <c r="G44" s="230" t="str">
        <f>InpR!G$52</f>
        <v>index</v>
      </c>
      <c r="H44" s="230"/>
      <c r="I44" s="230"/>
      <c r="J44" s="230">
        <f>InpR!J$52</f>
        <v>105.1</v>
      </c>
      <c r="K44" s="230">
        <f>InpR!K$52</f>
        <v>107</v>
      </c>
      <c r="L44" s="230">
        <f>InpR!L$52</f>
        <v>109.52246947724301</v>
      </c>
      <c r="M44" s="230">
        <f>InpR!M$52</f>
        <v>111.712918866788</v>
      </c>
      <c r="N44" s="230">
        <f>InpR!N$52</f>
        <v>113.97509521197701</v>
      </c>
      <c r="O44" s="230">
        <f>InpR!O$52</f>
        <v>116.368572211429</v>
      </c>
      <c r="P44" s="230">
        <f>InpR!P$52</f>
        <v>118.812312227869</v>
      </c>
      <c r="Q44" s="230">
        <f>InpR!Q$52</f>
        <v>121.307370784654</v>
      </c>
      <c r="R44" s="230">
        <f>InpR!R$52</f>
        <v>123.73351820034701</v>
      </c>
    </row>
    <row r="45" spans="1:18" s="65" customFormat="1" x14ac:dyDescent="0.25">
      <c r="A45" s="50"/>
      <c r="B45" s="61"/>
      <c r="C45" s="116"/>
      <c r="D45" s="53"/>
      <c r="E45" s="230"/>
      <c r="F45" s="230"/>
      <c r="G45" s="230"/>
      <c r="H45" s="230"/>
      <c r="I45" s="230"/>
      <c r="J45" s="230"/>
      <c r="K45" s="230"/>
      <c r="L45" s="230"/>
      <c r="M45" s="230"/>
      <c r="N45" s="230"/>
      <c r="O45" s="230"/>
      <c r="P45" s="230"/>
      <c r="Q45" s="230"/>
      <c r="R45" s="230"/>
    </row>
    <row r="46" spans="1:18" s="65" customFormat="1" x14ac:dyDescent="0.25">
      <c r="A46" s="50"/>
      <c r="B46" s="61"/>
      <c r="C46" s="116"/>
      <c r="D46" s="55"/>
      <c r="E46" s="91" t="s">
        <v>415</v>
      </c>
      <c r="F46" s="91"/>
      <c r="G46" s="91" t="s">
        <v>307</v>
      </c>
      <c r="H46" s="7"/>
      <c r="I46" s="7"/>
      <c r="J46" s="229">
        <f xml:space="preserve"> SUM(J33:J44) / 12</f>
        <v>104.21666666666665</v>
      </c>
      <c r="K46" s="229">
        <f t="shared" ref="K46:R46" si="5" xml:space="preserve"> SUM(K33:K44) / 12</f>
        <v>106.43333333333334</v>
      </c>
      <c r="L46" s="229">
        <f t="shared" si="5"/>
        <v>108.55238432841566</v>
      </c>
      <c r="M46" s="229">
        <f t="shared" si="5"/>
        <v>110.70537330136041</v>
      </c>
      <c r="N46" s="229">
        <f t="shared" si="5"/>
        <v>112.92412852304601</v>
      </c>
      <c r="O46" s="229">
        <f t="shared" si="5"/>
        <v>115.26744552524366</v>
      </c>
      <c r="P46" s="229">
        <f t="shared" si="5"/>
        <v>117.68806188127384</v>
      </c>
      <c r="Q46" s="229">
        <f t="shared" si="5"/>
        <v>120.15951118078074</v>
      </c>
      <c r="R46" s="229">
        <f t="shared" si="5"/>
        <v>122.56270140439625</v>
      </c>
    </row>
    <row r="47" spans="1:18" s="65" customFormat="1" x14ac:dyDescent="0.25">
      <c r="A47" s="50"/>
      <c r="B47" s="61"/>
      <c r="C47" s="116"/>
      <c r="D47" s="55"/>
      <c r="E47" s="236" t="s">
        <v>416</v>
      </c>
      <c r="F47" s="236"/>
      <c r="G47" s="236" t="s">
        <v>365</v>
      </c>
      <c r="H47" s="236"/>
      <c r="I47" s="236"/>
      <c r="J47" s="237">
        <f xml:space="preserve"> IF(I$46 = 0, 0, J$46 / $J$46)</f>
        <v>0</v>
      </c>
      <c r="K47" s="237">
        <f xml:space="preserve"> IF(J$46 = 0, 0, K$46 / $J$46)</f>
        <v>1.0212697905005599</v>
      </c>
      <c r="L47" s="237">
        <f t="shared" ref="L47:R47" si="6" xml:space="preserve"> IF(K$46 = 0, 0, L$46 / $J$46)</f>
        <v>1.0416029201511179</v>
      </c>
      <c r="M47" s="237">
        <f t="shared" si="6"/>
        <v>1.0622616980779827</v>
      </c>
      <c r="N47" s="237">
        <f t="shared" si="6"/>
        <v>1.0835515290872799</v>
      </c>
      <c r="O47" s="237">
        <f t="shared" si="6"/>
        <v>1.1060365794841869</v>
      </c>
      <c r="P47" s="237">
        <f t="shared" si="6"/>
        <v>1.1292633476533553</v>
      </c>
      <c r="Q47" s="237">
        <f t="shared" si="6"/>
        <v>1.1529778779540774</v>
      </c>
      <c r="R47" s="237">
        <f t="shared" si="6"/>
        <v>1.1760374355131578</v>
      </c>
    </row>
    <row r="48" spans="1:18" s="65" customFormat="1" x14ac:dyDescent="0.25">
      <c r="A48" s="50"/>
      <c r="B48" s="61"/>
      <c r="C48" s="116"/>
      <c r="D48" s="55"/>
      <c r="E48" s="91" t="s">
        <v>417</v>
      </c>
      <c r="F48" s="7"/>
      <c r="G48" s="91" t="s">
        <v>365</v>
      </c>
      <c r="H48" s="7"/>
      <c r="I48" s="7"/>
      <c r="J48" s="231">
        <f xml:space="preserve"> IF(I$46 = 0, 0, J$46 / I$46 - 1)</f>
        <v>0</v>
      </c>
      <c r="K48" s="231">
        <f t="shared" ref="K48:R48" si="7" xml:space="preserve"> IF(J$46 = 0, 0, K$46 / J$46 - 1)</f>
        <v>2.1269790500559882E-2</v>
      </c>
      <c r="L48" s="231">
        <f t="shared" si="7"/>
        <v>1.9909655450194075E-2</v>
      </c>
      <c r="M48" s="231">
        <f t="shared" si="7"/>
        <v>1.9833640562247679E-2</v>
      </c>
      <c r="N48" s="231">
        <f t="shared" si="7"/>
        <v>2.0041983108134653E-2</v>
      </c>
      <c r="O48" s="231">
        <f t="shared" si="7"/>
        <v>2.0751251595618081E-2</v>
      </c>
      <c r="P48" s="231">
        <f t="shared" si="7"/>
        <v>2.1000000000000574E-2</v>
      </c>
      <c r="Q48" s="231">
        <f t="shared" si="7"/>
        <v>2.100000000000124E-2</v>
      </c>
      <c r="R48" s="231">
        <f t="shared" si="7"/>
        <v>1.999999999999913E-2</v>
      </c>
    </row>
    <row r="49" spans="1:18" s="65" customFormat="1" x14ac:dyDescent="0.25">
      <c r="A49" s="50"/>
      <c r="B49" s="61"/>
      <c r="C49" s="116"/>
      <c r="D49" s="55"/>
      <c r="E49" s="7"/>
      <c r="F49" s="7"/>
      <c r="G49" s="7"/>
      <c r="H49" s="7"/>
      <c r="I49" s="7"/>
      <c r="J49" s="7"/>
      <c r="K49" s="7"/>
      <c r="L49" s="7"/>
      <c r="M49" s="7"/>
      <c r="N49" s="7"/>
      <c r="O49" s="7"/>
      <c r="P49" s="7"/>
      <c r="Q49" s="7"/>
      <c r="R49" s="7"/>
    </row>
    <row r="50" spans="1:18" s="65" customFormat="1" x14ac:dyDescent="0.25">
      <c r="A50" s="50"/>
      <c r="B50" s="61"/>
      <c r="C50" s="116"/>
      <c r="D50" s="55"/>
      <c r="E50" s="91" t="str">
        <f>E$44</f>
        <v>CPI(H): March - index - final determination</v>
      </c>
      <c r="F50" s="91"/>
      <c r="G50" s="91" t="str">
        <f t="shared" ref="G50:R50" si="8">G$44</f>
        <v>index</v>
      </c>
      <c r="H50" s="91"/>
      <c r="I50" s="91"/>
      <c r="J50" s="91">
        <f t="shared" si="8"/>
        <v>105.1</v>
      </c>
      <c r="K50" s="91">
        <f t="shared" si="8"/>
        <v>107</v>
      </c>
      <c r="L50" s="91">
        <f t="shared" si="8"/>
        <v>109.52246947724301</v>
      </c>
      <c r="M50" s="91">
        <f t="shared" si="8"/>
        <v>111.712918866788</v>
      </c>
      <c r="N50" s="91">
        <f t="shared" si="8"/>
        <v>113.97509521197701</v>
      </c>
      <c r="O50" s="91">
        <f t="shared" si="8"/>
        <v>116.368572211429</v>
      </c>
      <c r="P50" s="91">
        <f t="shared" si="8"/>
        <v>118.812312227869</v>
      </c>
      <c r="Q50" s="91">
        <f t="shared" si="8"/>
        <v>121.307370784654</v>
      </c>
      <c r="R50" s="91">
        <f t="shared" si="8"/>
        <v>123.73351820034701</v>
      </c>
    </row>
    <row r="51" spans="1:18" s="65" customFormat="1" x14ac:dyDescent="0.25">
      <c r="A51" s="50"/>
      <c r="B51" s="61"/>
      <c r="C51" s="116"/>
      <c r="D51" s="55"/>
      <c r="E51" s="91" t="str">
        <f>E$46</f>
        <v>CPI(H): Financial year average - index - final determination</v>
      </c>
      <c r="F51" s="91"/>
      <c r="G51" s="91" t="str">
        <f t="shared" ref="G51:R51" si="9">G$46</f>
        <v>index</v>
      </c>
      <c r="H51" s="91"/>
      <c r="I51" s="91"/>
      <c r="J51" s="91">
        <f t="shared" si="9"/>
        <v>104.21666666666665</v>
      </c>
      <c r="K51" s="91">
        <f t="shared" si="9"/>
        <v>106.43333333333334</v>
      </c>
      <c r="L51" s="91">
        <f t="shared" si="9"/>
        <v>108.55238432841566</v>
      </c>
      <c r="M51" s="91">
        <f t="shared" si="9"/>
        <v>110.70537330136041</v>
      </c>
      <c r="N51" s="91">
        <f t="shared" si="9"/>
        <v>112.92412852304601</v>
      </c>
      <c r="O51" s="91">
        <f t="shared" si="9"/>
        <v>115.26744552524366</v>
      </c>
      <c r="P51" s="91">
        <f t="shared" si="9"/>
        <v>117.68806188127384</v>
      </c>
      <c r="Q51" s="91">
        <f t="shared" si="9"/>
        <v>120.15951118078074</v>
      </c>
      <c r="R51" s="91">
        <f t="shared" si="9"/>
        <v>122.56270140439625</v>
      </c>
    </row>
    <row r="52" spans="1:18" s="65" customFormat="1" x14ac:dyDescent="0.25">
      <c r="A52" s="50"/>
      <c r="B52" s="232"/>
      <c r="C52" s="232"/>
      <c r="D52" s="232"/>
      <c r="E52" s="101" t="str">
        <f>Time!E$46</f>
        <v>1st Forecast Period Flag</v>
      </c>
      <c r="F52" s="101"/>
      <c r="G52" s="101" t="str">
        <f>Time!G$46</f>
        <v>flag</v>
      </c>
      <c r="H52" s="101">
        <f>Time!H$46</f>
        <v>1</v>
      </c>
      <c r="I52" s="101">
        <f>Time!I$46</f>
        <v>0</v>
      </c>
      <c r="J52" s="101">
        <f>Time!J$46</f>
        <v>0</v>
      </c>
      <c r="K52" s="101">
        <f>Time!K$46</f>
        <v>0</v>
      </c>
      <c r="L52" s="101">
        <f>Time!L$46</f>
        <v>0</v>
      </c>
      <c r="M52" s="101">
        <f>Time!M$46</f>
        <v>1</v>
      </c>
      <c r="N52" s="101">
        <f>Time!N$46</f>
        <v>0</v>
      </c>
      <c r="O52" s="101">
        <f>Time!O$46</f>
        <v>0</v>
      </c>
      <c r="P52" s="101">
        <f>Time!P$46</f>
        <v>0</v>
      </c>
      <c r="Q52" s="101">
        <f>Time!Q$46</f>
        <v>0</v>
      </c>
      <c r="R52" s="101">
        <f>Time!R$46</f>
        <v>0</v>
      </c>
    </row>
    <row r="53" spans="1:18" s="65" customFormat="1" x14ac:dyDescent="0.25">
      <c r="A53" s="50"/>
      <c r="B53" s="61"/>
      <c r="C53" s="116"/>
      <c r="D53" s="55"/>
      <c r="E53" s="91" t="s">
        <v>418</v>
      </c>
      <c r="F53" s="7"/>
      <c r="G53" s="91" t="s">
        <v>365</v>
      </c>
      <c r="H53" s="7"/>
      <c r="I53" s="7"/>
      <c r="J53" s="231">
        <f t="shared" ref="J53:R53" si="10" xml:space="preserve"> IFERROR((J51 / I50 - 1) * J52, 0)</f>
        <v>0</v>
      </c>
      <c r="K53" s="231">
        <f t="shared" si="10"/>
        <v>0</v>
      </c>
      <c r="L53" s="231">
        <f t="shared" si="10"/>
        <v>0</v>
      </c>
      <c r="M53" s="231">
        <f xml:space="preserve"> IFERROR((M51 / L50 - 1) * M52, 0)</f>
        <v>1.0800558367278112E-2</v>
      </c>
      <c r="N53" s="231">
        <f t="shared" si="10"/>
        <v>0</v>
      </c>
      <c r="O53" s="231">
        <f t="shared" si="10"/>
        <v>0</v>
      </c>
      <c r="P53" s="231">
        <f t="shared" si="10"/>
        <v>0</v>
      </c>
      <c r="Q53" s="231">
        <f t="shared" si="10"/>
        <v>0</v>
      </c>
      <c r="R53" s="231">
        <f t="shared" si="10"/>
        <v>0</v>
      </c>
    </row>
    <row r="54" spans="1:18" s="65" customFormat="1" x14ac:dyDescent="0.25">
      <c r="A54" s="50"/>
      <c r="B54" s="61"/>
      <c r="C54" s="116"/>
      <c r="D54" s="55"/>
      <c r="E54" s="7"/>
      <c r="F54" s="7"/>
      <c r="G54" s="7"/>
      <c r="H54" s="7"/>
      <c r="I54" s="7"/>
      <c r="J54" s="7"/>
      <c r="K54" s="7"/>
      <c r="L54" s="7"/>
      <c r="M54" s="7"/>
      <c r="N54" s="7"/>
      <c r="O54" s="7"/>
      <c r="P54" s="7"/>
      <c r="Q54" s="7"/>
      <c r="R54" s="7"/>
    </row>
    <row r="55" spans="1:18" s="65" customFormat="1" x14ac:dyDescent="0.25">
      <c r="A55" s="50"/>
      <c r="B55" s="61"/>
      <c r="C55" s="116"/>
      <c r="D55" s="55"/>
      <c r="E55" s="168" t="str">
        <f>E$30 &amp; " - final determination"</f>
        <v>RPI Growth from 2019-20 FYE to 2020-21 FYA - final determination - final determination</v>
      </c>
      <c r="F55" s="7"/>
      <c r="G55" s="91" t="str">
        <f>G$30</f>
        <v>%</v>
      </c>
      <c r="H55" s="7"/>
      <c r="I55" s="7"/>
      <c r="J55" s="231">
        <f t="shared" ref="J55:R55" si="11">J$30</f>
        <v>0</v>
      </c>
      <c r="K55" s="231">
        <f t="shared" si="11"/>
        <v>0</v>
      </c>
      <c r="L55" s="231">
        <f t="shared" si="11"/>
        <v>0</v>
      </c>
      <c r="M55" s="231">
        <f t="shared" si="11"/>
        <v>1.5185820153399865E-2</v>
      </c>
      <c r="N55" s="231">
        <f t="shared" si="11"/>
        <v>0</v>
      </c>
      <c r="O55" s="231">
        <f t="shared" si="11"/>
        <v>0</v>
      </c>
      <c r="P55" s="231">
        <f t="shared" si="11"/>
        <v>0</v>
      </c>
      <c r="Q55" s="231">
        <f t="shared" si="11"/>
        <v>0</v>
      </c>
      <c r="R55" s="231">
        <f t="shared" si="11"/>
        <v>0</v>
      </c>
    </row>
    <row r="56" spans="1:18" s="65" customFormat="1" x14ac:dyDescent="0.25">
      <c r="A56" s="50"/>
      <c r="B56" s="61"/>
      <c r="C56" s="116"/>
      <c r="D56" s="55"/>
      <c r="E56" s="168" t="str">
        <f>E$53 &amp; " - final determination"</f>
        <v>CPIH Growth from 2019-20 FYE to 2020-21 FYA - final determination - final determination</v>
      </c>
      <c r="F56" s="7"/>
      <c r="G56" s="91" t="str">
        <f>G$53</f>
        <v>%</v>
      </c>
      <c r="H56" s="7"/>
      <c r="I56" s="7"/>
      <c r="J56" s="231">
        <f t="shared" ref="J56:R56" si="12">J$53</f>
        <v>0</v>
      </c>
      <c r="K56" s="231">
        <f t="shared" si="12"/>
        <v>0</v>
      </c>
      <c r="L56" s="231">
        <f t="shared" si="12"/>
        <v>0</v>
      </c>
      <c r="M56" s="231">
        <f t="shared" si="12"/>
        <v>1.0800558367278112E-2</v>
      </c>
      <c r="N56" s="231">
        <f t="shared" si="12"/>
        <v>0</v>
      </c>
      <c r="O56" s="231">
        <f t="shared" si="12"/>
        <v>0</v>
      </c>
      <c r="P56" s="231">
        <f t="shared" si="12"/>
        <v>0</v>
      </c>
      <c r="Q56" s="231">
        <f t="shared" si="12"/>
        <v>0</v>
      </c>
      <c r="R56" s="231">
        <f t="shared" si="12"/>
        <v>0</v>
      </c>
    </row>
    <row r="57" spans="1:18" s="65" customFormat="1" x14ac:dyDescent="0.25">
      <c r="A57" s="50"/>
      <c r="B57" s="61"/>
      <c r="C57" s="116"/>
      <c r="D57" s="55"/>
      <c r="E57" s="168" t="s">
        <v>419</v>
      </c>
      <c r="F57" s="7"/>
      <c r="G57" s="91" t="s">
        <v>365</v>
      </c>
      <c r="H57" s="7"/>
      <c r="I57" s="7"/>
      <c r="J57" s="231">
        <f xml:space="preserve"> (1 + J$55) / (1 + J$56) - 1</f>
        <v>0</v>
      </c>
      <c r="K57" s="231">
        <f t="shared" ref="K57:R57" si="13" xml:space="preserve"> (1 + K$55) / (1 + K$56) - 1</f>
        <v>0</v>
      </c>
      <c r="L57" s="231">
        <f t="shared" si="13"/>
        <v>0</v>
      </c>
      <c r="M57" s="231">
        <f t="shared" si="13"/>
        <v>4.3384045940824123E-3</v>
      </c>
      <c r="N57" s="231">
        <f t="shared" si="13"/>
        <v>0</v>
      </c>
      <c r="O57" s="231">
        <f t="shared" si="13"/>
        <v>0</v>
      </c>
      <c r="P57" s="231">
        <f t="shared" si="13"/>
        <v>0</v>
      </c>
      <c r="Q57" s="231">
        <f t="shared" si="13"/>
        <v>0</v>
      </c>
      <c r="R57" s="231">
        <f t="shared" si="13"/>
        <v>0</v>
      </c>
    </row>
    <row r="58" spans="1:18" s="65" customFormat="1" x14ac:dyDescent="0.25">
      <c r="A58" s="50"/>
      <c r="B58" s="61"/>
      <c r="C58" s="116"/>
      <c r="D58" s="55"/>
      <c r="E58" s="7"/>
      <c r="F58" s="7"/>
      <c r="G58" s="7"/>
      <c r="H58" s="7"/>
      <c r="I58" s="7"/>
      <c r="J58" s="233"/>
      <c r="K58" s="233"/>
      <c r="L58" s="233"/>
      <c r="M58" s="233"/>
      <c r="N58" s="233"/>
      <c r="O58" s="233"/>
      <c r="P58" s="233"/>
      <c r="Q58" s="233"/>
      <c r="R58" s="233"/>
    </row>
    <row r="59" spans="1:18" s="65" customFormat="1" x14ac:dyDescent="0.25">
      <c r="A59" s="50"/>
      <c r="B59" s="61" t="s">
        <v>420</v>
      </c>
      <c r="C59" s="116"/>
      <c r="D59" s="55"/>
      <c r="E59" s="7"/>
      <c r="F59" s="7"/>
      <c r="G59" s="7"/>
      <c r="H59" s="7"/>
      <c r="I59" s="7"/>
      <c r="J59" s="233"/>
      <c r="K59" s="233"/>
      <c r="L59" s="233"/>
      <c r="M59" s="233"/>
      <c r="N59" s="233"/>
      <c r="O59" s="233"/>
      <c r="P59" s="233"/>
      <c r="Q59" s="233"/>
      <c r="R59" s="233"/>
    </row>
    <row r="60" spans="1:18" s="65" customFormat="1" x14ac:dyDescent="0.25">
      <c r="A60" s="50"/>
      <c r="B60" s="61"/>
      <c r="C60" s="116"/>
      <c r="D60" s="55"/>
      <c r="E60" s="168" t="str">
        <f>E$57</f>
        <v>Wedge between RPI and CPIH 2020-21 - final determination</v>
      </c>
      <c r="F60" s="168"/>
      <c r="G60" s="168" t="str">
        <f t="shared" ref="G60:R60" si="14">G$57</f>
        <v>%</v>
      </c>
      <c r="H60" s="168"/>
      <c r="I60" s="168"/>
      <c r="J60" s="231">
        <f t="shared" si="14"/>
        <v>0</v>
      </c>
      <c r="K60" s="231">
        <f t="shared" si="14"/>
        <v>0</v>
      </c>
      <c r="L60" s="231">
        <f t="shared" si="14"/>
        <v>0</v>
      </c>
      <c r="M60" s="231">
        <f t="shared" si="14"/>
        <v>4.3384045940824123E-3</v>
      </c>
      <c r="N60" s="231">
        <f t="shared" si="14"/>
        <v>0</v>
      </c>
      <c r="O60" s="231">
        <f t="shared" si="14"/>
        <v>0</v>
      </c>
      <c r="P60" s="231">
        <f t="shared" si="14"/>
        <v>0</v>
      </c>
      <c r="Q60" s="231">
        <f t="shared" si="14"/>
        <v>0</v>
      </c>
      <c r="R60" s="231">
        <f t="shared" si="14"/>
        <v>0</v>
      </c>
    </row>
    <row r="61" spans="1:18" s="65" customFormat="1" x14ac:dyDescent="0.25">
      <c r="A61" s="50"/>
      <c r="B61" s="61"/>
      <c r="C61" s="116"/>
      <c r="D61" s="55"/>
      <c r="E61" s="168" t="str">
        <f>E$48</f>
        <v>CPI(H): Fin year average - percentage increase - final determination</v>
      </c>
      <c r="F61" s="168"/>
      <c r="G61" s="168" t="str">
        <f t="shared" ref="G61:R61" si="15">G$48</f>
        <v>%</v>
      </c>
      <c r="H61" s="168"/>
      <c r="I61" s="168"/>
      <c r="J61" s="231">
        <f t="shared" si="15"/>
        <v>0</v>
      </c>
      <c r="K61" s="231">
        <f t="shared" si="15"/>
        <v>2.1269790500559882E-2</v>
      </c>
      <c r="L61" s="231">
        <f t="shared" si="15"/>
        <v>1.9909655450194075E-2</v>
      </c>
      <c r="M61" s="231">
        <f t="shared" si="15"/>
        <v>1.9833640562247679E-2</v>
      </c>
      <c r="N61" s="231">
        <f t="shared" si="15"/>
        <v>2.0041983108134653E-2</v>
      </c>
      <c r="O61" s="231">
        <f t="shared" si="15"/>
        <v>2.0751251595618081E-2</v>
      </c>
      <c r="P61" s="231">
        <f t="shared" si="15"/>
        <v>2.1000000000000574E-2</v>
      </c>
      <c r="Q61" s="231">
        <f t="shared" si="15"/>
        <v>2.100000000000124E-2</v>
      </c>
      <c r="R61" s="231">
        <f t="shared" si="15"/>
        <v>1.999999999999913E-2</v>
      </c>
    </row>
    <row r="62" spans="1:18" s="65" customFormat="1" x14ac:dyDescent="0.25">
      <c r="A62" s="50"/>
      <c r="B62" s="232"/>
      <c r="C62" s="232"/>
      <c r="D62" s="232"/>
      <c r="E62" s="101" t="str">
        <f>Time!E$46</f>
        <v>1st Forecast Period Flag</v>
      </c>
      <c r="F62" s="101"/>
      <c r="G62" s="101" t="str">
        <f>Time!G$46</f>
        <v>flag</v>
      </c>
      <c r="H62" s="101">
        <f>Time!H$46</f>
        <v>1</v>
      </c>
      <c r="I62" s="101">
        <f>Time!I$46</f>
        <v>0</v>
      </c>
      <c r="J62" s="101">
        <f>Time!J$46</f>
        <v>0</v>
      </c>
      <c r="K62" s="101">
        <f>Time!K$46</f>
        <v>0</v>
      </c>
      <c r="L62" s="101">
        <f>Time!L$46</f>
        <v>0</v>
      </c>
      <c r="M62" s="101">
        <f>Time!M$46</f>
        <v>1</v>
      </c>
      <c r="N62" s="101">
        <f>Time!N$46</f>
        <v>0</v>
      </c>
      <c r="O62" s="101">
        <f>Time!O$46</f>
        <v>0</v>
      </c>
      <c r="P62" s="101">
        <f>Time!P$46</f>
        <v>0</v>
      </c>
      <c r="Q62" s="101">
        <f>Time!Q$46</f>
        <v>0</v>
      </c>
      <c r="R62" s="101">
        <f>Time!R$46</f>
        <v>0</v>
      </c>
    </row>
    <row r="63" spans="1:18" s="65" customFormat="1" x14ac:dyDescent="0.25">
      <c r="A63" s="50"/>
      <c r="B63" s="61"/>
      <c r="C63" s="116"/>
      <c r="D63" s="55"/>
      <c r="E63" s="168" t="s">
        <v>421</v>
      </c>
      <c r="F63" s="168"/>
      <c r="G63" s="168" t="s">
        <v>365</v>
      </c>
      <c r="H63" s="168"/>
      <c r="I63" s="168"/>
      <c r="J63" s="231">
        <f t="shared" ref="J63:L63" si="16" xml:space="preserve"> ((1 + J$60)  * (1 + J$61) - 1) * J$62</f>
        <v>0</v>
      </c>
      <c r="K63" s="231">
        <f t="shared" si="16"/>
        <v>0</v>
      </c>
      <c r="L63" s="231">
        <f t="shared" si="16"/>
        <v>0</v>
      </c>
      <c r="M63" s="231">
        <f xml:space="preserve"> ((1 + M$60)  * (1 + M$61) - 1) * M$62</f>
        <v>2.4258091513662761E-2</v>
      </c>
      <c r="N63" s="231">
        <f t="shared" ref="N63:R63" si="17" xml:space="preserve"> ((1 + N$60)  * (1 + N$61) - 1) * N$62</f>
        <v>0</v>
      </c>
      <c r="O63" s="231">
        <f t="shared" si="17"/>
        <v>0</v>
      </c>
      <c r="P63" s="231">
        <f t="shared" si="17"/>
        <v>0</v>
      </c>
      <c r="Q63" s="231">
        <f t="shared" si="17"/>
        <v>0</v>
      </c>
      <c r="R63" s="231">
        <f t="shared" si="17"/>
        <v>0</v>
      </c>
    </row>
    <row r="64" spans="1:18" s="65" customFormat="1" x14ac:dyDescent="0.25">
      <c r="A64" s="50"/>
      <c r="B64" s="61"/>
      <c r="C64" s="116"/>
      <c r="D64" s="55"/>
      <c r="E64" s="7"/>
      <c r="F64" s="7"/>
      <c r="G64" s="7"/>
      <c r="H64" s="7"/>
      <c r="I64" s="7"/>
      <c r="J64" s="233"/>
      <c r="K64" s="233"/>
      <c r="L64" s="233"/>
      <c r="M64" s="233"/>
      <c r="N64" s="233"/>
      <c r="O64" s="233"/>
      <c r="P64" s="233"/>
      <c r="Q64" s="233"/>
      <c r="R64" s="233"/>
    </row>
    <row r="65" spans="1:18" s="65" customFormat="1" x14ac:dyDescent="0.25">
      <c r="A65" s="50"/>
      <c r="B65" s="61"/>
      <c r="C65" s="116"/>
      <c r="D65" s="55"/>
      <c r="E65" s="168" t="str">
        <f xml:space="preserve"> E$63</f>
        <v>CPI(H) + RPI wedge 2020-21 percentage movement - final determination</v>
      </c>
      <c r="F65" s="168"/>
      <c r="G65" s="168" t="str">
        <f t="shared" ref="G65:R65" si="18" xml:space="preserve"> G$63</f>
        <v>%</v>
      </c>
      <c r="H65" s="168"/>
      <c r="I65" s="168"/>
      <c r="J65" s="231">
        <f t="shared" si="18"/>
        <v>0</v>
      </c>
      <c r="K65" s="231">
        <f t="shared" si="18"/>
        <v>0</v>
      </c>
      <c r="L65" s="231">
        <f t="shared" si="18"/>
        <v>0</v>
      </c>
      <c r="M65" s="231">
        <f t="shared" si="18"/>
        <v>2.4258091513662761E-2</v>
      </c>
      <c r="N65" s="231">
        <f t="shared" si="18"/>
        <v>0</v>
      </c>
      <c r="O65" s="231">
        <f t="shared" si="18"/>
        <v>0</v>
      </c>
      <c r="P65" s="231">
        <f t="shared" si="18"/>
        <v>0</v>
      </c>
      <c r="Q65" s="231">
        <f t="shared" si="18"/>
        <v>0</v>
      </c>
      <c r="R65" s="231">
        <f t="shared" si="18"/>
        <v>0</v>
      </c>
    </row>
    <row r="66" spans="1:18" s="65" customFormat="1" x14ac:dyDescent="0.25">
      <c r="A66" s="50"/>
      <c r="B66" s="61"/>
      <c r="C66" s="116"/>
      <c r="D66" s="55"/>
      <c r="E66" s="168" t="str">
        <f t="shared" ref="E66:R66" si="19" xml:space="preserve"> E$25</f>
        <v>RPI: Fin year average - percentage increase - final determination</v>
      </c>
      <c r="F66" s="168"/>
      <c r="G66" s="168" t="str">
        <f t="shared" si="19"/>
        <v>%</v>
      </c>
      <c r="H66" s="7"/>
      <c r="I66" s="7"/>
      <c r="J66" s="234">
        <f t="shared" si="19"/>
        <v>0</v>
      </c>
      <c r="K66" s="234">
        <f t="shared" si="19"/>
        <v>0</v>
      </c>
      <c r="L66" s="234">
        <f t="shared" si="19"/>
        <v>3.1522140708501789E-2</v>
      </c>
      <c r="M66" s="234">
        <f t="shared" si="19"/>
        <v>2.8729732247136264E-2</v>
      </c>
      <c r="N66" s="234">
        <f t="shared" si="19"/>
        <v>2.9587648685595269E-2</v>
      </c>
      <c r="O66" s="234">
        <f t="shared" si="19"/>
        <v>3.150368327076003E-2</v>
      </c>
      <c r="P66" s="234">
        <f t="shared" si="19"/>
        <v>3.2000000000000695E-2</v>
      </c>
      <c r="Q66" s="234">
        <f t="shared" si="19"/>
        <v>3.1999999999999806E-2</v>
      </c>
      <c r="R66" s="234">
        <f t="shared" si="19"/>
        <v>2.9999999999999805E-2</v>
      </c>
    </row>
    <row r="67" spans="1:18" s="65" customFormat="1" x14ac:dyDescent="0.25">
      <c r="A67" s="50"/>
      <c r="B67" s="61"/>
      <c r="C67" s="116"/>
      <c r="D67" s="55"/>
      <c r="E67" s="168" t="s">
        <v>422</v>
      </c>
      <c r="F67" s="168"/>
      <c r="G67" s="168" t="s">
        <v>365</v>
      </c>
      <c r="H67" s="7"/>
      <c r="I67" s="7"/>
      <c r="J67" s="235">
        <f xml:space="preserve"> IF(J65 = 0, J66, J65)</f>
        <v>0</v>
      </c>
      <c r="K67" s="235">
        <f xml:space="preserve"> IF(K65 = 0, K66, K65)</f>
        <v>0</v>
      </c>
      <c r="L67" s="235">
        <f t="shared" ref="L67:R67" si="20" xml:space="preserve"> IF(L65 = 0, L66, L65)</f>
        <v>3.1522140708501789E-2</v>
      </c>
      <c r="M67" s="235">
        <f t="shared" si="20"/>
        <v>2.4258091513662761E-2</v>
      </c>
      <c r="N67" s="235">
        <f t="shared" si="20"/>
        <v>2.9587648685595269E-2</v>
      </c>
      <c r="O67" s="235">
        <f t="shared" si="20"/>
        <v>3.150368327076003E-2</v>
      </c>
      <c r="P67" s="235">
        <f t="shared" si="20"/>
        <v>3.2000000000000695E-2</v>
      </c>
      <c r="Q67" s="235">
        <f t="shared" si="20"/>
        <v>3.1999999999999806E-2</v>
      </c>
      <c r="R67" s="235">
        <f t="shared" si="20"/>
        <v>2.9999999999999805E-2</v>
      </c>
    </row>
    <row r="68" spans="1:18" s="65" customFormat="1" x14ac:dyDescent="0.25">
      <c r="A68" s="50"/>
      <c r="B68" s="61"/>
      <c r="C68" s="116"/>
      <c r="D68" s="55"/>
      <c r="E68" s="7"/>
      <c r="F68" s="7"/>
      <c r="G68" s="7"/>
      <c r="H68" s="7"/>
      <c r="I68" s="7"/>
      <c r="J68" s="233"/>
      <c r="K68" s="233"/>
      <c r="L68" s="233"/>
      <c r="M68" s="233"/>
      <c r="N68" s="233"/>
      <c r="O68" s="233"/>
      <c r="P68" s="233"/>
      <c r="Q68" s="233"/>
      <c r="R68" s="233"/>
    </row>
    <row r="69" spans="1:18" s="65" customFormat="1" x14ac:dyDescent="0.25">
      <c r="A69" s="50"/>
      <c r="B69" s="61"/>
      <c r="C69" s="116"/>
      <c r="D69" s="55"/>
      <c r="E69" s="168" t="str">
        <f xml:space="preserve"> E$67</f>
        <v>RPI: Fin year average - percentage increase - final determination active</v>
      </c>
      <c r="F69" s="168"/>
      <c r="G69" s="168" t="str">
        <f t="shared" ref="G69:R69" si="21" xml:space="preserve"> G$67</f>
        <v>%</v>
      </c>
      <c r="H69" s="7"/>
      <c r="I69" s="7"/>
      <c r="J69" s="234">
        <f t="shared" si="21"/>
        <v>0</v>
      </c>
      <c r="K69" s="234">
        <f t="shared" si="21"/>
        <v>0</v>
      </c>
      <c r="L69" s="234">
        <f t="shared" si="21"/>
        <v>3.1522140708501789E-2</v>
      </c>
      <c r="M69" s="234">
        <f t="shared" si="21"/>
        <v>2.4258091513662761E-2</v>
      </c>
      <c r="N69" s="234">
        <f t="shared" si="21"/>
        <v>2.9587648685595269E-2</v>
      </c>
      <c r="O69" s="234">
        <f t="shared" si="21"/>
        <v>3.150368327076003E-2</v>
      </c>
      <c r="P69" s="234">
        <f t="shared" si="21"/>
        <v>3.2000000000000695E-2</v>
      </c>
      <c r="Q69" s="234">
        <f t="shared" si="21"/>
        <v>3.1999999999999806E-2</v>
      </c>
      <c r="R69" s="234">
        <f t="shared" si="21"/>
        <v>2.9999999999999805E-2</v>
      </c>
    </row>
    <row r="70" spans="1:18" s="65" customFormat="1" x14ac:dyDescent="0.25">
      <c r="A70" s="50"/>
      <c r="B70" s="61"/>
      <c r="C70" s="116"/>
      <c r="D70" s="55"/>
      <c r="E70" s="168" t="str">
        <f>E$48</f>
        <v>CPI(H): Fin year average - percentage increase - final determination</v>
      </c>
      <c r="F70" s="168"/>
      <c r="G70" s="168" t="str">
        <f t="shared" ref="G70:R70" si="22">G$48</f>
        <v>%</v>
      </c>
      <c r="H70" s="168"/>
      <c r="I70" s="168"/>
      <c r="J70" s="234">
        <f t="shared" si="22"/>
        <v>0</v>
      </c>
      <c r="K70" s="234">
        <f t="shared" si="22"/>
        <v>2.1269790500559882E-2</v>
      </c>
      <c r="L70" s="234">
        <f t="shared" si="22"/>
        <v>1.9909655450194075E-2</v>
      </c>
      <c r="M70" s="234">
        <f t="shared" si="22"/>
        <v>1.9833640562247679E-2</v>
      </c>
      <c r="N70" s="234">
        <f t="shared" si="22"/>
        <v>2.0041983108134653E-2</v>
      </c>
      <c r="O70" s="234">
        <f t="shared" si="22"/>
        <v>2.0751251595618081E-2</v>
      </c>
      <c r="P70" s="234">
        <f t="shared" si="22"/>
        <v>2.1000000000000574E-2</v>
      </c>
      <c r="Q70" s="234">
        <f t="shared" si="22"/>
        <v>2.100000000000124E-2</v>
      </c>
      <c r="R70" s="234">
        <f t="shared" si="22"/>
        <v>1.999999999999913E-2</v>
      </c>
    </row>
    <row r="71" spans="1:18" s="65" customFormat="1" x14ac:dyDescent="0.25">
      <c r="A71" s="50"/>
      <c r="B71" s="61"/>
      <c r="C71" s="116"/>
      <c r="D71" s="55"/>
      <c r="E71" s="236" t="s">
        <v>423</v>
      </c>
      <c r="F71" s="236"/>
      <c r="G71" s="236" t="s">
        <v>365</v>
      </c>
      <c r="H71" s="236"/>
      <c r="I71" s="236"/>
      <c r="J71" s="237"/>
      <c r="K71" s="237">
        <f>K69-K70</f>
        <v>-2.1269790500559882E-2</v>
      </c>
      <c r="L71" s="237">
        <f t="shared" ref="L71:R71" si="23">L69-L70</f>
        <v>1.1612485258307714E-2</v>
      </c>
      <c r="M71" s="237">
        <f t="shared" si="23"/>
        <v>4.424450951415082E-3</v>
      </c>
      <c r="N71" s="237">
        <f t="shared" si="23"/>
        <v>9.5456655774606158E-3</v>
      </c>
      <c r="O71" s="237">
        <f t="shared" si="23"/>
        <v>1.0752431675141949E-2</v>
      </c>
      <c r="P71" s="237">
        <f t="shared" si="23"/>
        <v>1.1000000000000121E-2</v>
      </c>
      <c r="Q71" s="237">
        <f t="shared" si="23"/>
        <v>1.0999999999998566E-2</v>
      </c>
      <c r="R71" s="237">
        <f t="shared" si="23"/>
        <v>1.0000000000000675E-2</v>
      </c>
    </row>
    <row r="72" spans="1:18" s="65" customFormat="1" x14ac:dyDescent="0.25">
      <c r="A72" s="50"/>
      <c r="B72" s="61"/>
      <c r="C72" s="116"/>
      <c r="D72" s="55"/>
      <c r="E72" s="230"/>
      <c r="F72" s="230"/>
      <c r="G72" s="230"/>
      <c r="H72" s="230"/>
      <c r="I72" s="230"/>
      <c r="J72" s="230"/>
      <c r="K72" s="230"/>
      <c r="L72" s="230"/>
      <c r="M72" s="230"/>
      <c r="N72" s="230"/>
      <c r="O72" s="230"/>
      <c r="P72" s="230"/>
      <c r="Q72" s="230"/>
      <c r="R72" s="230"/>
    </row>
    <row r="73" spans="1:18" x14ac:dyDescent="0.25">
      <c r="A73" s="274" t="s">
        <v>424</v>
      </c>
      <c r="B73" s="275"/>
      <c r="C73" s="276"/>
      <c r="D73" s="276"/>
      <c r="E73" s="276"/>
      <c r="F73" s="276"/>
      <c r="G73" s="276"/>
      <c r="H73" s="276"/>
      <c r="I73" s="276"/>
      <c r="J73" s="276"/>
      <c r="K73" s="276"/>
      <c r="L73" s="276"/>
      <c r="M73" s="276"/>
      <c r="N73" s="276"/>
      <c r="O73" s="276"/>
      <c r="P73" s="276"/>
      <c r="Q73" s="276"/>
      <c r="R73" s="276"/>
    </row>
    <row r="74" spans="1:18" s="65" customFormat="1" x14ac:dyDescent="0.25">
      <c r="A74" s="50"/>
      <c r="B74" s="61" t="s">
        <v>333</v>
      </c>
      <c r="C74" s="116"/>
      <c r="D74" s="53"/>
      <c r="E74" s="93"/>
      <c r="F74" s="93"/>
      <c r="G74" s="93"/>
      <c r="H74" s="93"/>
      <c r="I74" s="93"/>
      <c r="J74" s="93"/>
      <c r="K74" s="93"/>
      <c r="L74" s="93"/>
      <c r="M74" s="93"/>
      <c r="N74" s="93"/>
      <c r="O74" s="93"/>
      <c r="P74" s="93"/>
      <c r="Q74" s="93"/>
      <c r="R74" s="93"/>
    </row>
    <row r="75" spans="1:18" s="65" customFormat="1" x14ac:dyDescent="0.25">
      <c r="A75" s="50"/>
      <c r="B75" s="61"/>
      <c r="C75" s="116"/>
      <c r="D75" s="53"/>
      <c r="E75" s="230" t="str">
        <f>InpR!E$56</f>
        <v>RPI: April - index - actual (including forecast)</v>
      </c>
      <c r="F75" s="230"/>
      <c r="G75" s="230" t="str">
        <f>InpR!G$56</f>
        <v>index</v>
      </c>
      <c r="H75" s="230"/>
      <c r="I75" s="230"/>
      <c r="J75" s="230">
        <f>InpR!J$56</f>
        <v>0</v>
      </c>
      <c r="K75" s="230">
        <f>InpR!K$56</f>
        <v>279.7</v>
      </c>
      <c r="L75" s="230">
        <f>InpR!L$56</f>
        <v>288.2</v>
      </c>
      <c r="M75" s="230">
        <f>InpR!M$56</f>
        <v>292.60000000000002</v>
      </c>
      <c r="N75" s="230">
        <f>InpR!N$56</f>
        <v>301.10000000000002</v>
      </c>
      <c r="O75" s="230">
        <f>InpR!O$56</f>
        <v>334.6</v>
      </c>
      <c r="P75" s="230">
        <f>InpR!P$56</f>
        <v>372.8</v>
      </c>
      <c r="Q75" s="230">
        <f>InpR!Q$56</f>
        <v>385</v>
      </c>
      <c r="R75" s="230">
        <f>InpR!R$56</f>
        <v>0</v>
      </c>
    </row>
    <row r="76" spans="1:18" s="65" customFormat="1" x14ac:dyDescent="0.25">
      <c r="A76" s="50"/>
      <c r="B76" s="61"/>
      <c r="C76" s="116"/>
      <c r="D76" s="53"/>
      <c r="E76" s="230" t="str">
        <f>InpR!E$57</f>
        <v>RPI: May - index - actual (including forecast)</v>
      </c>
      <c r="F76" s="230"/>
      <c r="G76" s="230" t="str">
        <f>InpR!G$57</f>
        <v>index</v>
      </c>
      <c r="H76" s="230"/>
      <c r="I76" s="230"/>
      <c r="J76" s="230">
        <f>InpR!J$57</f>
        <v>0</v>
      </c>
      <c r="K76" s="230">
        <f>InpR!K$57</f>
        <v>280.7</v>
      </c>
      <c r="L76" s="230">
        <f>InpR!L$57</f>
        <v>289.2</v>
      </c>
      <c r="M76" s="230">
        <f>InpR!M$57</f>
        <v>292.2</v>
      </c>
      <c r="N76" s="230">
        <f>InpR!N$57</f>
        <v>301.89999999999998</v>
      </c>
      <c r="O76" s="230">
        <f>InpR!O$57</f>
        <v>337.1</v>
      </c>
      <c r="P76" s="230">
        <f>InpR!P$57</f>
        <v>375.3</v>
      </c>
      <c r="Q76" s="230">
        <f>InpR!Q$57</f>
        <v>386.4</v>
      </c>
      <c r="R76" s="230">
        <f>InpR!R$57</f>
        <v>0</v>
      </c>
    </row>
    <row r="77" spans="1:18" s="65" customFormat="1" x14ac:dyDescent="0.25">
      <c r="A77" s="50"/>
      <c r="B77" s="61"/>
      <c r="C77" s="116"/>
      <c r="D77" s="53"/>
      <c r="E77" s="230" t="str">
        <f>InpR!E$58</f>
        <v>RPI: June - index - actual (including forecast)</v>
      </c>
      <c r="F77" s="230"/>
      <c r="G77" s="230" t="str">
        <f>InpR!G$58</f>
        <v>index</v>
      </c>
      <c r="H77" s="230"/>
      <c r="I77" s="230"/>
      <c r="J77" s="230">
        <f>InpR!J$58</f>
        <v>0</v>
      </c>
      <c r="K77" s="230">
        <f>InpR!K$58</f>
        <v>281.5</v>
      </c>
      <c r="L77" s="230">
        <f>InpR!L$58</f>
        <v>289.60000000000002</v>
      </c>
      <c r="M77" s="230">
        <f>InpR!M$58</f>
        <v>292.7</v>
      </c>
      <c r="N77" s="230">
        <f>InpR!N$58</f>
        <v>304</v>
      </c>
      <c r="O77" s="230">
        <f>InpR!O$58</f>
        <v>340</v>
      </c>
      <c r="P77" s="230">
        <f>InpR!P$58</f>
        <v>376.4</v>
      </c>
      <c r="Q77" s="230">
        <f>InpR!Q$58</f>
        <v>387.3</v>
      </c>
      <c r="R77" s="230">
        <f>InpR!R$58</f>
        <v>0</v>
      </c>
    </row>
    <row r="78" spans="1:18" s="65" customFormat="1" x14ac:dyDescent="0.25">
      <c r="A78" s="50"/>
      <c r="B78" s="61"/>
      <c r="C78" s="116"/>
      <c r="D78" s="53"/>
      <c r="E78" s="230" t="str">
        <f>InpR!E$59</f>
        <v>RPI: July - index - actual (including forecast)</v>
      </c>
      <c r="F78" s="230"/>
      <c r="G78" s="230" t="str">
        <f>InpR!G$59</f>
        <v>index</v>
      </c>
      <c r="H78" s="230"/>
      <c r="I78" s="230"/>
      <c r="J78" s="230">
        <f>InpR!J$59</f>
        <v>0</v>
      </c>
      <c r="K78" s="230">
        <f>InpR!K$59</f>
        <v>281.7</v>
      </c>
      <c r="L78" s="230">
        <f>InpR!L$59</f>
        <v>289.5</v>
      </c>
      <c r="M78" s="230">
        <f>InpR!M$59</f>
        <v>294.2</v>
      </c>
      <c r="N78" s="230">
        <f>InpR!N$59</f>
        <v>305.5</v>
      </c>
      <c r="O78" s="230">
        <f>InpR!O$59</f>
        <v>343.2</v>
      </c>
      <c r="P78" s="230">
        <f>InpR!P$59</f>
        <v>374.2</v>
      </c>
      <c r="Q78" s="230">
        <f>InpR!Q$59</f>
        <v>387.5</v>
      </c>
      <c r="R78" s="230">
        <f>InpR!R$59</f>
        <v>0</v>
      </c>
    </row>
    <row r="79" spans="1:18" s="65" customFormat="1" x14ac:dyDescent="0.25">
      <c r="A79" s="50"/>
      <c r="B79" s="61"/>
      <c r="C79" s="116"/>
      <c r="D79" s="53"/>
      <c r="E79" s="230" t="str">
        <f>InpR!E$60</f>
        <v>RPI: August - index - actual (including forecast)</v>
      </c>
      <c r="F79" s="230"/>
      <c r="G79" s="230" t="str">
        <f>InpR!G$60</f>
        <v>index</v>
      </c>
      <c r="H79" s="230"/>
      <c r="I79" s="230"/>
      <c r="J79" s="230">
        <f>InpR!J$60</f>
        <v>0</v>
      </c>
      <c r="K79" s="230">
        <f>InpR!K$60</f>
        <v>284.2</v>
      </c>
      <c r="L79" s="230">
        <f>InpR!L$60</f>
        <v>291.7</v>
      </c>
      <c r="M79" s="230">
        <f>InpR!M$60</f>
        <v>293.3</v>
      </c>
      <c r="N79" s="230">
        <f>InpR!N$60</f>
        <v>307.39999999999998</v>
      </c>
      <c r="O79" s="230">
        <f>InpR!O$60</f>
        <v>345.2</v>
      </c>
      <c r="P79" s="230">
        <f>InpR!P$60</f>
        <v>376.6</v>
      </c>
      <c r="Q79" s="230">
        <f>InpR!Q$60</f>
        <v>389.9</v>
      </c>
      <c r="R79" s="230">
        <f>InpR!R$60</f>
        <v>0</v>
      </c>
    </row>
    <row r="80" spans="1:18" s="65" customFormat="1" x14ac:dyDescent="0.25">
      <c r="A80" s="50"/>
      <c r="B80" s="61"/>
      <c r="C80" s="116"/>
      <c r="D80" s="53"/>
      <c r="E80" s="230" t="str">
        <f>InpR!E$61</f>
        <v>RPI: September - index - actual (including forecast)</v>
      </c>
      <c r="F80" s="230"/>
      <c r="G80" s="230" t="str">
        <f>InpR!G$61</f>
        <v>index</v>
      </c>
      <c r="H80" s="230"/>
      <c r="I80" s="230"/>
      <c r="J80" s="230">
        <f>InpR!J$61</f>
        <v>0</v>
      </c>
      <c r="K80" s="230">
        <f>InpR!K$61</f>
        <v>284.10000000000002</v>
      </c>
      <c r="L80" s="230">
        <f>InpR!L$61</f>
        <v>291</v>
      </c>
      <c r="M80" s="230">
        <f>InpR!M$61</f>
        <v>294.3</v>
      </c>
      <c r="N80" s="230">
        <f>InpR!N$61</f>
        <v>308.60000000000002</v>
      </c>
      <c r="O80" s="230">
        <f>InpR!O$61</f>
        <v>347.6</v>
      </c>
      <c r="P80" s="230">
        <f>InpR!P$61</f>
        <v>378.4</v>
      </c>
      <c r="Q80" s="230">
        <f>InpR!Q$61</f>
        <v>388.6</v>
      </c>
      <c r="R80" s="230">
        <f>InpR!R$61</f>
        <v>0</v>
      </c>
    </row>
    <row r="81" spans="1:18" s="65" customFormat="1" x14ac:dyDescent="0.25">
      <c r="A81" s="50"/>
      <c r="B81" s="61"/>
      <c r="C81" s="116"/>
      <c r="D81" s="53"/>
      <c r="E81" s="230" t="str">
        <f>InpR!E$62</f>
        <v>RPI: October - index - actual (including forecast)</v>
      </c>
      <c r="F81" s="230"/>
      <c r="G81" s="230" t="str">
        <f>InpR!G$62</f>
        <v>index</v>
      </c>
      <c r="H81" s="230"/>
      <c r="I81" s="230"/>
      <c r="J81" s="230">
        <f>InpR!J$62</f>
        <v>0</v>
      </c>
      <c r="K81" s="230">
        <f>InpR!K$62</f>
        <v>284.5</v>
      </c>
      <c r="L81" s="230">
        <f>InpR!L$62</f>
        <v>290.39999999999998</v>
      </c>
      <c r="M81" s="230">
        <f>InpR!M$62</f>
        <v>294.3</v>
      </c>
      <c r="N81" s="230">
        <f>InpR!N$62</f>
        <v>312</v>
      </c>
      <c r="O81" s="230">
        <f>InpR!O$62</f>
        <v>356.2</v>
      </c>
      <c r="P81" s="230">
        <f>InpR!P$62</f>
        <v>377.8</v>
      </c>
      <c r="Q81" s="230">
        <f>InpR!Q$62</f>
        <v>390.7</v>
      </c>
      <c r="R81" s="230">
        <f>InpR!R$62</f>
        <v>0</v>
      </c>
    </row>
    <row r="82" spans="1:18" s="65" customFormat="1" x14ac:dyDescent="0.25">
      <c r="A82" s="50"/>
      <c r="B82" s="61"/>
      <c r="C82" s="116"/>
      <c r="D82" s="53"/>
      <c r="E82" s="230" t="str">
        <f>InpR!E$63</f>
        <v>RPI: November - index - actual (including forecast)</v>
      </c>
      <c r="F82" s="230"/>
      <c r="G82" s="230" t="str">
        <f>InpR!G$63</f>
        <v>index</v>
      </c>
      <c r="H82" s="230"/>
      <c r="I82" s="230"/>
      <c r="J82" s="230">
        <f>InpR!J$63</f>
        <v>0</v>
      </c>
      <c r="K82" s="230">
        <f>InpR!K$63</f>
        <v>284.60000000000002</v>
      </c>
      <c r="L82" s="230">
        <f>InpR!L$63</f>
        <v>291</v>
      </c>
      <c r="M82" s="230">
        <f>InpR!M$63</f>
        <v>293.5</v>
      </c>
      <c r="N82" s="230">
        <f>InpR!N$63</f>
        <v>314.3</v>
      </c>
      <c r="O82" s="230">
        <f>InpR!O$63</f>
        <v>358.3</v>
      </c>
      <c r="P82" s="230">
        <f>InpR!P$63</f>
        <v>377.3</v>
      </c>
      <c r="Q82" s="230">
        <f>InpR!Q$63</f>
        <v>390.9</v>
      </c>
      <c r="R82" s="230">
        <f>InpR!R$63</f>
        <v>0</v>
      </c>
    </row>
    <row r="83" spans="1:18" s="65" customFormat="1" x14ac:dyDescent="0.25">
      <c r="A83" s="50"/>
      <c r="B83" s="61"/>
      <c r="C83" s="116"/>
      <c r="D83" s="53"/>
      <c r="E83" s="230" t="str">
        <f>InpR!E$64</f>
        <v>RPI: December - index - actual (including forecast)</v>
      </c>
      <c r="F83" s="230"/>
      <c r="G83" s="230" t="str">
        <f>InpR!G$64</f>
        <v>index</v>
      </c>
      <c r="H83" s="230"/>
      <c r="I83" s="230"/>
      <c r="J83" s="230">
        <f>InpR!J$64</f>
        <v>0</v>
      </c>
      <c r="K83" s="230">
        <f>InpR!K$64</f>
        <v>285.60000000000002</v>
      </c>
      <c r="L83" s="230">
        <f>InpR!L$64</f>
        <v>291.89999999999998</v>
      </c>
      <c r="M83" s="230">
        <f>InpR!M$64</f>
        <v>295.39999999999998</v>
      </c>
      <c r="N83" s="230">
        <f>InpR!N$64</f>
        <v>317.7</v>
      </c>
      <c r="O83" s="230">
        <f>InpR!O$64</f>
        <v>360.4</v>
      </c>
      <c r="P83" s="230">
        <f>InpR!P$64</f>
        <v>379</v>
      </c>
      <c r="Q83" s="230">
        <f>InpR!Q$64</f>
        <v>392.1</v>
      </c>
      <c r="R83" s="230">
        <f>InpR!R$64</f>
        <v>0</v>
      </c>
    </row>
    <row r="84" spans="1:18" s="65" customFormat="1" x14ac:dyDescent="0.25">
      <c r="A84" s="50"/>
      <c r="B84" s="61"/>
      <c r="C84" s="116"/>
      <c r="D84" s="53"/>
      <c r="E84" s="230" t="str">
        <f>InpR!E$65</f>
        <v>RPI: January - index - actual (including forecast)</v>
      </c>
      <c r="F84" s="230"/>
      <c r="G84" s="230" t="str">
        <f>InpR!G$65</f>
        <v>index</v>
      </c>
      <c r="H84" s="230"/>
      <c r="I84" s="230"/>
      <c r="J84" s="230">
        <f>InpR!J$65</f>
        <v>0</v>
      </c>
      <c r="K84" s="230">
        <f>InpR!K$65</f>
        <v>283</v>
      </c>
      <c r="L84" s="230">
        <f>InpR!L$65</f>
        <v>290.60000000000002</v>
      </c>
      <c r="M84" s="230">
        <f>InpR!M$65</f>
        <v>294.60000000000002</v>
      </c>
      <c r="N84" s="230">
        <f>InpR!N$65</f>
        <v>317.7</v>
      </c>
      <c r="O84" s="230">
        <f>InpR!O$65</f>
        <v>360.3</v>
      </c>
      <c r="P84" s="230">
        <f>InpR!P$65</f>
        <v>378</v>
      </c>
      <c r="Q84" s="230">
        <f>InpR!Q$65</f>
        <v>391.7</v>
      </c>
      <c r="R84" s="230">
        <f>InpR!R$65</f>
        <v>0</v>
      </c>
    </row>
    <row r="85" spans="1:18" s="65" customFormat="1" x14ac:dyDescent="0.25">
      <c r="A85" s="50"/>
      <c r="B85" s="61"/>
      <c r="C85" s="116"/>
      <c r="D85" s="53"/>
      <c r="E85" s="230" t="str">
        <f>InpR!E$66</f>
        <v>RPI: February - index - actual (including forecast)</v>
      </c>
      <c r="F85" s="230"/>
      <c r="G85" s="230" t="str">
        <f>InpR!G$66</f>
        <v>index</v>
      </c>
      <c r="H85" s="230"/>
      <c r="I85" s="230"/>
      <c r="J85" s="230">
        <f>InpR!J$66</f>
        <v>0</v>
      </c>
      <c r="K85" s="230">
        <f>InpR!K$66</f>
        <v>285</v>
      </c>
      <c r="L85" s="230">
        <f>InpR!L$66</f>
        <v>292</v>
      </c>
      <c r="M85" s="230">
        <f>InpR!M$66</f>
        <v>296</v>
      </c>
      <c r="N85" s="230">
        <f>InpR!N$66</f>
        <v>320.2</v>
      </c>
      <c r="O85" s="230">
        <f>InpR!O$66</f>
        <v>364.5</v>
      </c>
      <c r="P85" s="230">
        <f>InpR!P$66</f>
        <v>381</v>
      </c>
      <c r="Q85" s="230">
        <f>InpR!Q$66</f>
        <v>394</v>
      </c>
      <c r="R85" s="230">
        <f>InpR!R$66</f>
        <v>0</v>
      </c>
    </row>
    <row r="86" spans="1:18" s="65" customFormat="1" x14ac:dyDescent="0.25">
      <c r="A86" s="50"/>
      <c r="B86" s="61"/>
      <c r="C86" s="116"/>
      <c r="D86" s="53"/>
      <c r="E86" s="230" t="str">
        <f>InpR!E$67</f>
        <v>RPI: March - index - actual (including forecast)</v>
      </c>
      <c r="F86" s="230"/>
      <c r="G86" s="230" t="str">
        <f>InpR!G$67</f>
        <v>index</v>
      </c>
      <c r="H86" s="230"/>
      <c r="I86" s="230"/>
      <c r="J86" s="230">
        <f>InpR!J$67</f>
        <v>0</v>
      </c>
      <c r="K86" s="230">
        <f>InpR!K$67</f>
        <v>285.10000000000002</v>
      </c>
      <c r="L86" s="230">
        <f>InpR!L$67</f>
        <v>292.60000000000002</v>
      </c>
      <c r="M86" s="230">
        <f>InpR!M$67</f>
        <v>296.89999999999998</v>
      </c>
      <c r="N86" s="230">
        <f>InpR!N$67</f>
        <v>323.5</v>
      </c>
      <c r="O86" s="230">
        <f>InpR!O$67</f>
        <v>367.2</v>
      </c>
      <c r="P86" s="230">
        <f>InpR!P$67</f>
        <v>383</v>
      </c>
      <c r="Q86" s="230">
        <f>InpR!Q$67</f>
        <v>395.3</v>
      </c>
      <c r="R86" s="230">
        <f>InpR!R$67</f>
        <v>0</v>
      </c>
    </row>
    <row r="87" spans="1:18" s="65" customFormat="1" x14ac:dyDescent="0.25">
      <c r="A87" s="49"/>
      <c r="B87" s="61"/>
      <c r="C87" s="116"/>
      <c r="D87" s="53"/>
      <c r="E87" s="93"/>
      <c r="F87" s="93"/>
      <c r="G87" s="93"/>
      <c r="H87" s="93"/>
      <c r="I87" s="93"/>
      <c r="J87" s="93"/>
      <c r="K87" s="93"/>
      <c r="L87" s="93"/>
      <c r="M87" s="93"/>
      <c r="N87" s="93"/>
      <c r="O87" s="93"/>
      <c r="P87" s="93"/>
      <c r="Q87" s="93"/>
      <c r="R87" s="93"/>
    </row>
    <row r="88" spans="1:18" s="65" customFormat="1" x14ac:dyDescent="0.25">
      <c r="A88" s="50"/>
      <c r="B88" s="61"/>
      <c r="C88" s="116"/>
      <c r="D88" s="55"/>
      <c r="E88" s="91" t="s">
        <v>425</v>
      </c>
      <c r="F88" s="91"/>
      <c r="G88" s="91" t="s">
        <v>307</v>
      </c>
      <c r="H88" s="7"/>
      <c r="I88" s="7"/>
      <c r="J88" s="91">
        <f xml:space="preserve"> SUM(J75:J86) / 12</f>
        <v>0</v>
      </c>
      <c r="K88" s="91">
        <f t="shared" ref="K88:R88" si="24" xml:space="preserve"> SUM(K75:K86) / 12</f>
        <v>283.30833333333334</v>
      </c>
      <c r="L88" s="91">
        <f t="shared" si="24"/>
        <v>290.64166666666665</v>
      </c>
      <c r="M88" s="91">
        <f t="shared" si="24"/>
        <v>294.16666666666669</v>
      </c>
      <c r="N88" s="91">
        <f t="shared" si="24"/>
        <v>311.1583333333333</v>
      </c>
      <c r="O88" s="91">
        <f t="shared" si="24"/>
        <v>351.2166666666667</v>
      </c>
      <c r="P88" s="91">
        <f t="shared" si="24"/>
        <v>377.48333333333341</v>
      </c>
      <c r="Q88" s="91">
        <f t="shared" si="24"/>
        <v>389.95</v>
      </c>
      <c r="R88" s="91">
        <f t="shared" si="24"/>
        <v>0</v>
      </c>
    </row>
    <row r="89" spans="1:18" s="65" customFormat="1" x14ac:dyDescent="0.25">
      <c r="A89" s="50"/>
      <c r="B89" s="61"/>
      <c r="C89" s="116"/>
      <c r="D89" s="55"/>
      <c r="E89" s="91" t="s">
        <v>426</v>
      </c>
      <c r="F89" s="7"/>
      <c r="G89" s="91" t="s">
        <v>365</v>
      </c>
      <c r="H89" s="7"/>
      <c r="I89" s="7"/>
      <c r="J89" s="231">
        <f xml:space="preserve"> IF(I$88 = 0, 0, J$88 / I$88 - 1)</f>
        <v>0</v>
      </c>
      <c r="K89" s="231">
        <f t="shared" ref="K89:R89" si="25" xml:space="preserve"> IF(J$88 = 0, 0, K$88 / J$88 - 1)</f>
        <v>0</v>
      </c>
      <c r="L89" s="231">
        <f t="shared" si="25"/>
        <v>2.5884636879724532E-2</v>
      </c>
      <c r="M89" s="231">
        <f t="shared" si="25"/>
        <v>1.2128336726209277E-2</v>
      </c>
      <c r="N89" s="231">
        <f t="shared" si="25"/>
        <v>5.7762039660056441E-2</v>
      </c>
      <c r="O89" s="231">
        <f t="shared" si="25"/>
        <v>0.12873938777149907</v>
      </c>
      <c r="P89" s="231">
        <f t="shared" si="25"/>
        <v>7.4787642955440825E-2</v>
      </c>
      <c r="Q89" s="231">
        <f t="shared" si="25"/>
        <v>3.3025740650801216E-2</v>
      </c>
      <c r="R89" s="231">
        <f t="shared" si="25"/>
        <v>-1</v>
      </c>
    </row>
    <row r="90" spans="1:18" s="65" customFormat="1" x14ac:dyDescent="0.25">
      <c r="A90" s="50"/>
      <c r="B90" s="61"/>
      <c r="C90" s="116"/>
      <c r="D90" s="55"/>
      <c r="E90" s="91"/>
      <c r="F90" s="91"/>
      <c r="G90" s="91"/>
      <c r="H90" s="91"/>
      <c r="I90" s="91"/>
      <c r="J90" s="7"/>
      <c r="K90" s="7"/>
      <c r="L90" s="7"/>
      <c r="M90" s="7"/>
      <c r="N90" s="7"/>
      <c r="O90" s="7"/>
      <c r="P90" s="7"/>
      <c r="Q90" s="7"/>
      <c r="R90" s="7"/>
    </row>
    <row r="91" spans="1:18" s="65" customFormat="1" x14ac:dyDescent="0.25">
      <c r="A91" s="50"/>
      <c r="B91" s="61"/>
      <c r="C91" s="116"/>
      <c r="D91" s="55"/>
      <c r="E91" s="91" t="str">
        <f>E$86</f>
        <v>RPI: March - index - actual (including forecast)</v>
      </c>
      <c r="F91" s="91"/>
      <c r="G91" s="91" t="str">
        <f t="shared" ref="G91:R91" si="26">G$86</f>
        <v>index</v>
      </c>
      <c r="H91" s="91"/>
      <c r="I91" s="91"/>
      <c r="J91" s="91">
        <f t="shared" si="26"/>
        <v>0</v>
      </c>
      <c r="K91" s="91">
        <f t="shared" si="26"/>
        <v>285.10000000000002</v>
      </c>
      <c r="L91" s="91">
        <f t="shared" si="26"/>
        <v>292.60000000000002</v>
      </c>
      <c r="M91" s="91">
        <f t="shared" si="26"/>
        <v>296.89999999999998</v>
      </c>
      <c r="N91" s="91">
        <f t="shared" si="26"/>
        <v>323.5</v>
      </c>
      <c r="O91" s="91">
        <f t="shared" si="26"/>
        <v>367.2</v>
      </c>
      <c r="P91" s="91">
        <f t="shared" si="26"/>
        <v>383</v>
      </c>
      <c r="Q91" s="91">
        <f t="shared" si="26"/>
        <v>395.3</v>
      </c>
      <c r="R91" s="91">
        <f t="shared" si="26"/>
        <v>0</v>
      </c>
    </row>
    <row r="92" spans="1:18" s="65" customFormat="1" x14ac:dyDescent="0.25">
      <c r="A92" s="5"/>
      <c r="B92" s="9"/>
      <c r="C92" s="117"/>
      <c r="D92" s="6"/>
      <c r="E92" s="168" t="str">
        <f>E$88</f>
        <v>RPI: Financial year average - index - actual (including forecast)</v>
      </c>
      <c r="F92" s="7"/>
      <c r="G92" s="91" t="str">
        <f>G$88</f>
        <v>index</v>
      </c>
      <c r="H92" s="91"/>
      <c r="I92" s="91"/>
      <c r="J92" s="91">
        <f t="shared" ref="J92:R92" si="27">J$88</f>
        <v>0</v>
      </c>
      <c r="K92" s="91">
        <f t="shared" si="27"/>
        <v>283.30833333333334</v>
      </c>
      <c r="L92" s="91">
        <f t="shared" si="27"/>
        <v>290.64166666666665</v>
      </c>
      <c r="M92" s="91">
        <f t="shared" si="27"/>
        <v>294.16666666666669</v>
      </c>
      <c r="N92" s="91">
        <f t="shared" si="27"/>
        <v>311.1583333333333</v>
      </c>
      <c r="O92" s="91">
        <f t="shared" si="27"/>
        <v>351.2166666666667</v>
      </c>
      <c r="P92" s="91">
        <f t="shared" si="27"/>
        <v>377.48333333333341</v>
      </c>
      <c r="Q92" s="91">
        <f t="shared" si="27"/>
        <v>389.95</v>
      </c>
      <c r="R92" s="91">
        <f t="shared" si="27"/>
        <v>0</v>
      </c>
    </row>
    <row r="93" spans="1:18" s="65" customFormat="1" x14ac:dyDescent="0.25">
      <c r="A93" s="50"/>
      <c r="B93" s="232"/>
      <c r="C93" s="232"/>
      <c r="D93" s="232"/>
      <c r="E93" s="101" t="str">
        <f>Time!E$46</f>
        <v>1st Forecast Period Flag</v>
      </c>
      <c r="F93" s="101"/>
      <c r="G93" s="101" t="str">
        <f>Time!G$46</f>
        <v>flag</v>
      </c>
      <c r="H93" s="101">
        <f>Time!H$46</f>
        <v>1</v>
      </c>
      <c r="I93" s="101">
        <f>Time!I$46</f>
        <v>0</v>
      </c>
      <c r="J93" s="101">
        <f>Time!J$46</f>
        <v>0</v>
      </c>
      <c r="K93" s="101">
        <f>Time!K$46</f>
        <v>0</v>
      </c>
      <c r="L93" s="101">
        <f>Time!L$46</f>
        <v>0</v>
      </c>
      <c r="M93" s="101">
        <f>Time!M$46</f>
        <v>1</v>
      </c>
      <c r="N93" s="101">
        <f>Time!N$46</f>
        <v>0</v>
      </c>
      <c r="O93" s="101">
        <f>Time!O$46</f>
        <v>0</v>
      </c>
      <c r="P93" s="101">
        <f>Time!P$46</f>
        <v>0</v>
      </c>
      <c r="Q93" s="101">
        <f>Time!Q$46</f>
        <v>0</v>
      </c>
      <c r="R93" s="101">
        <f>Time!R$46</f>
        <v>0</v>
      </c>
    </row>
    <row r="94" spans="1:18" s="65" customFormat="1" x14ac:dyDescent="0.25">
      <c r="A94" s="50"/>
      <c r="B94" s="61"/>
      <c r="C94" s="116"/>
      <c r="D94" s="55"/>
      <c r="E94" s="168" t="s">
        <v>427</v>
      </c>
      <c r="F94" s="7"/>
      <c r="G94" s="91" t="s">
        <v>365</v>
      </c>
      <c r="H94" s="7"/>
      <c r="I94" s="7"/>
      <c r="J94" s="231">
        <f xml:space="preserve"> IFERROR((J92 / I91 - 1) * J93, 0)</f>
        <v>0</v>
      </c>
      <c r="K94" s="231">
        <f t="shared" ref="K94" si="28" xml:space="preserve"> IFERROR((K92 / J91 - 1) * K93, 0)</f>
        <v>0</v>
      </c>
      <c r="L94" s="231">
        <f t="shared" ref="L94" si="29" xml:space="preserve"> IFERROR((L92 / K91 - 1) * L93, 0)</f>
        <v>0</v>
      </c>
      <c r="M94" s="231">
        <f xml:space="preserve"> IFERROR((M92 / L91 - 1) * M93, 0)</f>
        <v>5.3542948279790004E-3</v>
      </c>
      <c r="N94" s="231">
        <f t="shared" ref="N94" si="30" xml:space="preserve"> IFERROR((N92 / M91 - 1) * N93, 0)</f>
        <v>0</v>
      </c>
      <c r="O94" s="231">
        <f t="shared" ref="O94" si="31" xml:space="preserve"> IFERROR((O92 / N91 - 1) * O93, 0)</f>
        <v>0</v>
      </c>
      <c r="P94" s="231">
        <f t="shared" ref="P94" si="32" xml:space="preserve"> IFERROR((P92 / O91 - 1) * P93, 0)</f>
        <v>0</v>
      </c>
      <c r="Q94" s="231">
        <f t="shared" ref="Q94" si="33" xml:space="preserve"> IFERROR((Q92 / P91 - 1) * Q93, 0)</f>
        <v>0</v>
      </c>
      <c r="R94" s="231">
        <f t="shared" ref="R94" si="34" xml:space="preserve"> IFERROR((R92 / Q91 - 1) * R93, 0)</f>
        <v>0</v>
      </c>
    </row>
    <row r="95" spans="1:18" s="65" customFormat="1" x14ac:dyDescent="0.25">
      <c r="A95" s="50"/>
      <c r="B95" s="61"/>
      <c r="C95" s="116"/>
      <c r="D95" s="53"/>
      <c r="E95" s="93"/>
      <c r="F95" s="93"/>
      <c r="G95" s="93"/>
      <c r="H95" s="93"/>
      <c r="I95" s="93"/>
      <c r="J95" s="93"/>
      <c r="K95" s="93"/>
      <c r="L95" s="93"/>
      <c r="M95" s="93"/>
      <c r="N95" s="93"/>
      <c r="O95" s="93"/>
      <c r="P95" s="93"/>
      <c r="Q95" s="93"/>
      <c r="R95" s="93"/>
    </row>
    <row r="96" spans="1:18" s="65" customFormat="1" x14ac:dyDescent="0.25">
      <c r="A96" s="50"/>
      <c r="B96" s="61" t="s">
        <v>346</v>
      </c>
      <c r="C96" s="116"/>
      <c r="D96" s="53"/>
      <c r="E96" s="93"/>
      <c r="F96" s="93"/>
      <c r="G96" s="93"/>
      <c r="H96" s="93"/>
      <c r="I96" s="93"/>
      <c r="J96" s="93"/>
      <c r="K96" s="93"/>
      <c r="L96" s="93"/>
      <c r="M96" s="93"/>
      <c r="N96" s="93"/>
      <c r="O96" s="93"/>
      <c r="P96" s="93"/>
      <c r="Q96" s="93"/>
      <c r="R96" s="93"/>
    </row>
    <row r="97" spans="1:18" s="65" customFormat="1" x14ac:dyDescent="0.25">
      <c r="A97" s="50"/>
      <c r="B97" s="61"/>
      <c r="C97" s="116"/>
      <c r="D97" s="53"/>
      <c r="E97" s="230" t="str">
        <f>InpR!E$70</f>
        <v>CPI(H): April - index - actual (including forecast)</v>
      </c>
      <c r="F97" s="230"/>
      <c r="G97" s="230" t="str">
        <f>InpR!G$70</f>
        <v>index</v>
      </c>
      <c r="H97" s="230"/>
      <c r="I97" s="230"/>
      <c r="J97" s="230">
        <f>InpR!J$70</f>
        <v>103.2</v>
      </c>
      <c r="K97" s="230">
        <f>InpR!K$70</f>
        <v>105.5</v>
      </c>
      <c r="L97" s="230">
        <f>InpR!L$70</f>
        <v>107.6</v>
      </c>
      <c r="M97" s="230">
        <f>InpR!M$70</f>
        <v>108.6</v>
      </c>
      <c r="N97" s="230">
        <f>InpR!N$70</f>
        <v>110.4</v>
      </c>
      <c r="O97" s="230">
        <f>InpR!O$70</f>
        <v>119</v>
      </c>
      <c r="P97" s="230">
        <f>InpR!P$70</f>
        <v>128.30000000000001</v>
      </c>
      <c r="Q97" s="230">
        <f>InpR!Q$70</f>
        <v>132.19999999999999</v>
      </c>
      <c r="R97" s="230">
        <f>InpR!R$70</f>
        <v>0</v>
      </c>
    </row>
    <row r="98" spans="1:18" s="65" customFormat="1" x14ac:dyDescent="0.25">
      <c r="A98" s="50"/>
      <c r="B98" s="61"/>
      <c r="C98" s="116"/>
      <c r="D98" s="53"/>
      <c r="E98" s="230" t="str">
        <f>InpR!E$71</f>
        <v>CPI(H): May - index - actual (including forecast)</v>
      </c>
      <c r="F98" s="230"/>
      <c r="G98" s="230" t="str">
        <f>InpR!G$71</f>
        <v>index</v>
      </c>
      <c r="H98" s="230"/>
      <c r="I98" s="230"/>
      <c r="J98" s="230">
        <f>InpR!J$71</f>
        <v>103.5</v>
      </c>
      <c r="K98" s="230">
        <f>InpR!K$71</f>
        <v>105.9</v>
      </c>
      <c r="L98" s="230">
        <f>InpR!L$71</f>
        <v>107.9</v>
      </c>
      <c r="M98" s="230">
        <f>InpR!M$71</f>
        <v>108.6</v>
      </c>
      <c r="N98" s="230">
        <f>InpR!N$71</f>
        <v>111</v>
      </c>
      <c r="O98" s="230">
        <f>InpR!O$71</f>
        <v>119.7</v>
      </c>
      <c r="P98" s="230">
        <f>InpR!P$71</f>
        <v>129.1</v>
      </c>
      <c r="Q98" s="230">
        <f>InpR!Q$71</f>
        <v>132.69999999999999</v>
      </c>
      <c r="R98" s="230">
        <f>InpR!R$71</f>
        <v>0</v>
      </c>
    </row>
    <row r="99" spans="1:18" s="65" customFormat="1" x14ac:dyDescent="0.25">
      <c r="A99" s="50"/>
      <c r="B99" s="61"/>
      <c r="C99" s="116"/>
      <c r="D99" s="53"/>
      <c r="E99" s="230" t="str">
        <f>InpR!E$72</f>
        <v>CPI(H): June - index - actual (including forecast)</v>
      </c>
      <c r="F99" s="230"/>
      <c r="G99" s="230" t="str">
        <f>InpR!G$72</f>
        <v>index</v>
      </c>
      <c r="H99" s="230"/>
      <c r="I99" s="230"/>
      <c r="J99" s="230">
        <f>InpR!J$72</f>
        <v>103.5</v>
      </c>
      <c r="K99" s="230">
        <f>InpR!K$72</f>
        <v>105.9</v>
      </c>
      <c r="L99" s="230">
        <f>InpR!L$72</f>
        <v>107.9</v>
      </c>
      <c r="M99" s="230">
        <f>InpR!M$72</f>
        <v>108.8</v>
      </c>
      <c r="N99" s="230">
        <f>InpR!N$72</f>
        <v>111.4</v>
      </c>
      <c r="O99" s="230">
        <f>InpR!O$72</f>
        <v>120.5</v>
      </c>
      <c r="P99" s="230">
        <f>InpR!P$72</f>
        <v>129.4</v>
      </c>
      <c r="Q99" s="230">
        <f>InpR!Q$72</f>
        <v>133</v>
      </c>
      <c r="R99" s="230">
        <f>InpR!R$72</f>
        <v>0</v>
      </c>
    </row>
    <row r="100" spans="1:18" s="65" customFormat="1" x14ac:dyDescent="0.25">
      <c r="A100" s="50"/>
      <c r="B100" s="61"/>
      <c r="C100" s="116"/>
      <c r="D100" s="53"/>
      <c r="E100" s="230" t="str">
        <f>InpR!E$73</f>
        <v>CPI(H): July - index - actual (including forecast)</v>
      </c>
      <c r="F100" s="230"/>
      <c r="G100" s="230" t="str">
        <f>InpR!G$73</f>
        <v>index</v>
      </c>
      <c r="H100" s="230"/>
      <c r="I100" s="230"/>
      <c r="J100" s="230">
        <f>InpR!J$73</f>
        <v>103.5</v>
      </c>
      <c r="K100" s="230">
        <f>InpR!K$73</f>
        <v>105.9</v>
      </c>
      <c r="L100" s="230">
        <f>InpR!L$73</f>
        <v>108</v>
      </c>
      <c r="M100" s="230">
        <f>InpR!M$73</f>
        <v>109.2</v>
      </c>
      <c r="N100" s="230">
        <f>InpR!N$73</f>
        <v>111.4</v>
      </c>
      <c r="O100" s="230">
        <f>InpR!O$73</f>
        <v>121.2</v>
      </c>
      <c r="P100" s="230">
        <f>InpR!P$73</f>
        <v>129</v>
      </c>
      <c r="Q100" s="230">
        <f>InpR!Q$73</f>
        <v>132.9</v>
      </c>
      <c r="R100" s="230">
        <f>InpR!R$73</f>
        <v>0</v>
      </c>
    </row>
    <row r="101" spans="1:18" s="65" customFormat="1" x14ac:dyDescent="0.25">
      <c r="A101" s="50"/>
      <c r="B101" s="61"/>
      <c r="C101" s="116"/>
      <c r="D101" s="53"/>
      <c r="E101" s="230" t="str">
        <f>InpR!E$74</f>
        <v>CPI(H): August - index - actual (including forecast)</v>
      </c>
      <c r="F101" s="230"/>
      <c r="G101" s="230" t="str">
        <f>InpR!G$74</f>
        <v>index</v>
      </c>
      <c r="H101" s="230"/>
      <c r="I101" s="230"/>
      <c r="J101" s="230">
        <f>InpR!J$74</f>
        <v>104</v>
      </c>
      <c r="K101" s="230">
        <f>InpR!K$74</f>
        <v>106.5</v>
      </c>
      <c r="L101" s="230">
        <f>InpR!L$74</f>
        <v>108.3</v>
      </c>
      <c r="M101" s="230">
        <f>InpR!M$74</f>
        <v>108.8</v>
      </c>
      <c r="N101" s="230">
        <f>InpR!N$74</f>
        <v>112.1</v>
      </c>
      <c r="O101" s="230">
        <f>InpR!O$74</f>
        <v>121.8</v>
      </c>
      <c r="P101" s="230">
        <f>InpR!P$74</f>
        <v>129.4</v>
      </c>
      <c r="Q101" s="230">
        <f>InpR!Q$74</f>
        <v>133.4</v>
      </c>
      <c r="R101" s="230">
        <f>InpR!R$74</f>
        <v>0</v>
      </c>
    </row>
    <row r="102" spans="1:18" s="65" customFormat="1" x14ac:dyDescent="0.25">
      <c r="A102" s="50"/>
      <c r="B102" s="61"/>
      <c r="C102" s="116"/>
      <c r="D102" s="53"/>
      <c r="E102" s="230" t="str">
        <f>InpR!E$75</f>
        <v>CPI(H): September - index - actual (including forecast)</v>
      </c>
      <c r="F102" s="230"/>
      <c r="G102" s="230" t="str">
        <f>InpR!G$75</f>
        <v>index</v>
      </c>
      <c r="H102" s="230"/>
      <c r="I102" s="230"/>
      <c r="J102" s="230">
        <f>InpR!J$75</f>
        <v>104.3</v>
      </c>
      <c r="K102" s="230">
        <f>InpR!K$75</f>
        <v>106.6</v>
      </c>
      <c r="L102" s="230">
        <f>InpR!L$75</f>
        <v>108.4</v>
      </c>
      <c r="M102" s="230">
        <f>InpR!M$75</f>
        <v>109.2</v>
      </c>
      <c r="N102" s="230">
        <f>InpR!N$75</f>
        <v>112.4</v>
      </c>
      <c r="O102" s="230">
        <f>InpR!O$75</f>
        <v>122.3</v>
      </c>
      <c r="P102" s="230">
        <f>InpR!P$75</f>
        <v>130.1</v>
      </c>
      <c r="Q102" s="230">
        <f>InpR!Q$75</f>
        <v>133.5</v>
      </c>
      <c r="R102" s="230">
        <f>InpR!R$75</f>
        <v>0</v>
      </c>
    </row>
    <row r="103" spans="1:18" s="65" customFormat="1" x14ac:dyDescent="0.25">
      <c r="A103" s="50"/>
      <c r="B103" s="61"/>
      <c r="C103" s="116"/>
      <c r="D103" s="53"/>
      <c r="E103" s="230" t="str">
        <f>InpR!E$76</f>
        <v>CPI(H): October - index - actual (including forecast)</v>
      </c>
      <c r="F103" s="230"/>
      <c r="G103" s="230" t="str">
        <f>InpR!G$76</f>
        <v>index</v>
      </c>
      <c r="H103" s="230"/>
      <c r="I103" s="230"/>
      <c r="J103" s="230">
        <f>InpR!J$76</f>
        <v>104.4</v>
      </c>
      <c r="K103" s="230">
        <f>InpR!K$76</f>
        <v>106.7</v>
      </c>
      <c r="L103" s="230">
        <f>InpR!L$76</f>
        <v>108.3</v>
      </c>
      <c r="M103" s="230">
        <f>InpR!M$76</f>
        <v>109.2</v>
      </c>
      <c r="N103" s="230">
        <f>InpR!N$76</f>
        <v>113.4</v>
      </c>
      <c r="O103" s="230">
        <f>InpR!O$76</f>
        <v>124.3</v>
      </c>
      <c r="P103" s="230">
        <f>InpR!P$76</f>
        <v>130.19999999999999</v>
      </c>
      <c r="Q103" s="230">
        <f>InpR!Q$76</f>
        <v>134.30000000000001</v>
      </c>
      <c r="R103" s="230">
        <f>InpR!R$76</f>
        <v>0</v>
      </c>
    </row>
    <row r="104" spans="1:18" s="65" customFormat="1" x14ac:dyDescent="0.25">
      <c r="A104" s="50"/>
      <c r="B104" s="61"/>
      <c r="C104" s="116"/>
      <c r="D104" s="53"/>
      <c r="E104" s="230" t="str">
        <f>InpR!E$77</f>
        <v>CPI(H): November - index - actual (including forecast)</v>
      </c>
      <c r="F104" s="230"/>
      <c r="G104" s="230" t="str">
        <f>InpR!G$77</f>
        <v>index</v>
      </c>
      <c r="H104" s="230"/>
      <c r="I104" s="230"/>
      <c r="J104" s="230">
        <f>InpR!J$77</f>
        <v>104.7</v>
      </c>
      <c r="K104" s="230">
        <f>InpR!K$77</f>
        <v>106.9</v>
      </c>
      <c r="L104" s="230">
        <f>InpR!L$77</f>
        <v>108.5</v>
      </c>
      <c r="M104" s="230">
        <f>InpR!M$77</f>
        <v>109.1</v>
      </c>
      <c r="N104" s="230">
        <f>InpR!N$77</f>
        <v>114.1</v>
      </c>
      <c r="O104" s="230">
        <f>InpR!O$77</f>
        <v>124.8</v>
      </c>
      <c r="P104" s="230">
        <f>InpR!P$77</f>
        <v>130</v>
      </c>
      <c r="Q104" s="230">
        <f>InpR!Q$77</f>
        <v>134.6</v>
      </c>
      <c r="R104" s="230">
        <f>InpR!R$77</f>
        <v>0</v>
      </c>
    </row>
    <row r="105" spans="1:18" s="65" customFormat="1" x14ac:dyDescent="0.25">
      <c r="A105" s="50"/>
      <c r="B105" s="61"/>
      <c r="C105" s="116"/>
      <c r="D105" s="53"/>
      <c r="E105" s="230" t="str">
        <f>InpR!E$78</f>
        <v>CPI(H): December - index - actual (including forecast)</v>
      </c>
      <c r="F105" s="230"/>
      <c r="G105" s="230" t="str">
        <f>InpR!G$78</f>
        <v>index</v>
      </c>
      <c r="H105" s="230"/>
      <c r="I105" s="230"/>
      <c r="J105" s="230">
        <f>InpR!J$78</f>
        <v>105</v>
      </c>
      <c r="K105" s="230">
        <f>InpR!K$78</f>
        <v>107.1</v>
      </c>
      <c r="L105" s="230">
        <f>InpR!L$78</f>
        <v>108.5</v>
      </c>
      <c r="M105" s="230">
        <f>InpR!M$78</f>
        <v>109.4</v>
      </c>
      <c r="N105" s="230">
        <f>InpR!N$78</f>
        <v>114.7</v>
      </c>
      <c r="O105" s="230">
        <f>InpR!O$78</f>
        <v>125.3</v>
      </c>
      <c r="P105" s="230">
        <f>InpR!P$78</f>
        <v>130.5</v>
      </c>
      <c r="Q105" s="230">
        <f>InpR!Q$78</f>
        <v>135.1</v>
      </c>
      <c r="R105" s="230">
        <f>InpR!R$78</f>
        <v>0</v>
      </c>
    </row>
    <row r="106" spans="1:18" s="65" customFormat="1" x14ac:dyDescent="0.25">
      <c r="A106" s="50"/>
      <c r="B106" s="61"/>
      <c r="C106" s="116"/>
      <c r="D106" s="53"/>
      <c r="E106" s="230" t="str">
        <f>InpR!E$79</f>
        <v>CPI(H): January - index - actual (including forecast)</v>
      </c>
      <c r="F106" s="230"/>
      <c r="G106" s="230" t="str">
        <f>InpR!G$79</f>
        <v>index</v>
      </c>
      <c r="H106" s="230"/>
      <c r="I106" s="230"/>
      <c r="J106" s="230">
        <f>InpR!J$79</f>
        <v>104.5</v>
      </c>
      <c r="K106" s="230">
        <f>InpR!K$79</f>
        <v>106.4</v>
      </c>
      <c r="L106" s="230">
        <f>InpR!L$79</f>
        <v>108.3</v>
      </c>
      <c r="M106" s="230">
        <f>InpR!M$79</f>
        <v>109.3</v>
      </c>
      <c r="N106" s="230">
        <f>InpR!N$79</f>
        <v>114.6</v>
      </c>
      <c r="O106" s="230">
        <f>InpR!O$79</f>
        <v>124.8</v>
      </c>
      <c r="P106" s="230">
        <f>InpR!P$79</f>
        <v>130</v>
      </c>
      <c r="Q106" s="230">
        <f>InpR!Q$79</f>
        <v>135.1</v>
      </c>
      <c r="R106" s="230">
        <f>InpR!R$79</f>
        <v>0</v>
      </c>
    </row>
    <row r="107" spans="1:18" s="65" customFormat="1" x14ac:dyDescent="0.25">
      <c r="A107" s="50"/>
      <c r="B107" s="61"/>
      <c r="C107" s="116"/>
      <c r="D107" s="53"/>
      <c r="E107" s="230" t="str">
        <f>InpR!E$80</f>
        <v>CPI(H): February - index - actual (including forecast)</v>
      </c>
      <c r="F107" s="230"/>
      <c r="G107" s="230" t="str">
        <f>InpR!G$80</f>
        <v>index</v>
      </c>
      <c r="H107" s="230"/>
      <c r="I107" s="230"/>
      <c r="J107" s="230">
        <f>InpR!J$80</f>
        <v>104.9</v>
      </c>
      <c r="K107" s="230">
        <f>InpR!K$80</f>
        <v>106.8</v>
      </c>
      <c r="L107" s="230">
        <f>InpR!L$80</f>
        <v>108.6</v>
      </c>
      <c r="M107" s="230">
        <f>InpR!M$80</f>
        <v>109.4</v>
      </c>
      <c r="N107" s="230">
        <f>InpR!N$80</f>
        <v>115.4</v>
      </c>
      <c r="O107" s="230">
        <f>InpR!O$80</f>
        <v>126</v>
      </c>
      <c r="P107" s="230">
        <f>InpR!P$80</f>
        <v>130.80000000000001</v>
      </c>
      <c r="Q107" s="230">
        <f>InpR!Q$80</f>
        <v>135.6</v>
      </c>
      <c r="R107" s="230">
        <f>InpR!R$80</f>
        <v>0</v>
      </c>
    </row>
    <row r="108" spans="1:18" s="65" customFormat="1" x14ac:dyDescent="0.25">
      <c r="A108" s="50"/>
      <c r="B108" s="61"/>
      <c r="C108" s="116"/>
      <c r="D108" s="53"/>
      <c r="E108" s="230" t="str">
        <f>InpR!E$81</f>
        <v>CPI(H): March - index - actual (including forecast)</v>
      </c>
      <c r="F108" s="230"/>
      <c r="G108" s="230" t="str">
        <f>InpR!G$81</f>
        <v>index</v>
      </c>
      <c r="H108" s="230"/>
      <c r="I108" s="230"/>
      <c r="J108" s="230">
        <f>InpR!J$81</f>
        <v>105.1</v>
      </c>
      <c r="K108" s="230">
        <f>InpR!K$81</f>
        <v>107</v>
      </c>
      <c r="L108" s="230">
        <f>InpR!L$81</f>
        <v>108.6</v>
      </c>
      <c r="M108" s="230">
        <f>InpR!M$81</f>
        <v>109.7</v>
      </c>
      <c r="N108" s="230">
        <f>InpR!N$81</f>
        <v>116.5</v>
      </c>
      <c r="O108" s="230">
        <f>InpR!O$81</f>
        <v>126.8</v>
      </c>
      <c r="P108" s="230">
        <f>InpR!P$81</f>
        <v>131.6</v>
      </c>
      <c r="Q108" s="230">
        <f>InpR!Q$81</f>
        <v>136.1</v>
      </c>
      <c r="R108" s="230">
        <f>InpR!R$81</f>
        <v>0</v>
      </c>
    </row>
    <row r="109" spans="1:18" s="65" customFormat="1" x14ac:dyDescent="0.25">
      <c r="A109" s="48"/>
      <c r="B109" s="59"/>
      <c r="C109" s="108"/>
      <c r="D109" s="53"/>
      <c r="E109" s="93"/>
      <c r="G109" s="37"/>
    </row>
    <row r="110" spans="1:18" s="65" customFormat="1" x14ac:dyDescent="0.25">
      <c r="A110" s="50"/>
      <c r="B110" s="61"/>
      <c r="C110" s="116"/>
      <c r="D110" s="55"/>
      <c r="E110" s="91" t="s">
        <v>428</v>
      </c>
      <c r="F110" s="91"/>
      <c r="G110" s="91" t="s">
        <v>307</v>
      </c>
      <c r="H110" s="7"/>
      <c r="I110" s="7"/>
      <c r="J110" s="229">
        <f xml:space="preserve"> SUM(J97:J108) / 12</f>
        <v>104.21666666666665</v>
      </c>
      <c r="K110" s="229">
        <f t="shared" ref="K110:R110" si="35" xml:space="preserve"> SUM(K97:K108) / 12</f>
        <v>106.43333333333334</v>
      </c>
      <c r="L110" s="229">
        <f t="shared" si="35"/>
        <v>108.24166666666663</v>
      </c>
      <c r="M110" s="229">
        <f t="shared" si="35"/>
        <v>109.10833333333335</v>
      </c>
      <c r="N110" s="229">
        <f t="shared" si="35"/>
        <v>113.11666666666667</v>
      </c>
      <c r="O110" s="229">
        <f t="shared" si="35"/>
        <v>123.04166666666664</v>
      </c>
      <c r="P110" s="229">
        <f t="shared" si="35"/>
        <v>129.86666666666665</v>
      </c>
      <c r="Q110" s="229">
        <f t="shared" si="35"/>
        <v>134.04166666666663</v>
      </c>
      <c r="R110" s="229">
        <f t="shared" si="35"/>
        <v>0</v>
      </c>
    </row>
    <row r="111" spans="1:18" s="65" customFormat="1" x14ac:dyDescent="0.25">
      <c r="A111" s="50"/>
      <c r="B111" s="61"/>
      <c r="C111" s="116"/>
      <c r="D111" s="55"/>
      <c r="E111" s="258" t="s">
        <v>429</v>
      </c>
      <c r="F111" s="258"/>
      <c r="G111" s="258" t="s">
        <v>365</v>
      </c>
      <c r="H111" s="34"/>
      <c r="I111" s="34"/>
      <c r="J111" s="237">
        <f xml:space="preserve"> IF(I$110 = 0, 0, J$110 / $J$110)</f>
        <v>0</v>
      </c>
      <c r="K111" s="237">
        <f t="shared" ref="K111:R111" si="36" xml:space="preserve"> IF(J$110 = 0, 0, K$110 / $J$110)</f>
        <v>1.0212697905005599</v>
      </c>
      <c r="L111" s="237">
        <f t="shared" si="36"/>
        <v>1.0386214616983847</v>
      </c>
      <c r="M111" s="237">
        <f t="shared" si="36"/>
        <v>1.0469374700143934</v>
      </c>
      <c r="N111" s="237">
        <f t="shared" si="36"/>
        <v>1.0853990084759317</v>
      </c>
      <c r="O111" s="237">
        <f t="shared" si="36"/>
        <v>1.1806332960179113</v>
      </c>
      <c r="P111" s="237">
        <f t="shared" si="36"/>
        <v>1.2461218615064769</v>
      </c>
      <c r="Q111" s="237">
        <f t="shared" si="36"/>
        <v>1.2861826323364782</v>
      </c>
      <c r="R111" s="237">
        <f t="shared" si="36"/>
        <v>0</v>
      </c>
    </row>
    <row r="112" spans="1:18" s="65" customFormat="1" x14ac:dyDescent="0.25">
      <c r="A112" s="50"/>
      <c r="B112" s="61"/>
      <c r="C112" s="116"/>
      <c r="D112" s="55"/>
      <c r="E112" s="91" t="s">
        <v>430</v>
      </c>
      <c r="F112" s="7"/>
      <c r="G112" s="91" t="s">
        <v>365</v>
      </c>
      <c r="H112" s="7"/>
      <c r="I112" s="7"/>
      <c r="J112" s="231">
        <f xml:space="preserve"> IF(I$110 = 0, 0, J$110 / I$110 - 1)</f>
        <v>0</v>
      </c>
      <c r="K112" s="231">
        <f t="shared" ref="K112:R112" si="37" xml:space="preserve"> IF(J$110 = 0, 0, K$110 / J$110 - 1)</f>
        <v>2.1269790500559882E-2</v>
      </c>
      <c r="L112" s="231">
        <f t="shared" si="37"/>
        <v>1.6990291262135582E-2</v>
      </c>
      <c r="M112" s="231">
        <f t="shared" si="37"/>
        <v>8.0067749634311625E-3</v>
      </c>
      <c r="N112" s="231">
        <f t="shared" si="37"/>
        <v>3.6737187810280236E-2</v>
      </c>
      <c r="O112" s="231">
        <f t="shared" si="37"/>
        <v>8.7741270075143429E-2</v>
      </c>
      <c r="P112" s="231">
        <f t="shared" si="37"/>
        <v>5.5469014561462915E-2</v>
      </c>
      <c r="Q112" s="231">
        <f t="shared" si="37"/>
        <v>3.2148357289527585E-2</v>
      </c>
      <c r="R112" s="231">
        <f t="shared" si="37"/>
        <v>-1</v>
      </c>
    </row>
    <row r="113" spans="1:18" s="65" customFormat="1" x14ac:dyDescent="0.25">
      <c r="A113" s="50"/>
      <c r="B113" s="61"/>
      <c r="C113" s="116"/>
      <c r="D113" s="55"/>
      <c r="E113" s="7"/>
      <c r="F113" s="7"/>
      <c r="G113" s="7"/>
      <c r="H113" s="7"/>
      <c r="I113" s="7"/>
      <c r="J113" s="7"/>
      <c r="K113" s="7"/>
      <c r="L113" s="7"/>
      <c r="M113" s="7"/>
      <c r="N113" s="7"/>
      <c r="O113" s="7"/>
      <c r="P113" s="7"/>
      <c r="Q113" s="7"/>
      <c r="R113" s="7"/>
    </row>
    <row r="114" spans="1:18" s="65" customFormat="1" x14ac:dyDescent="0.25">
      <c r="A114" s="50"/>
      <c r="B114" s="61"/>
      <c r="C114" s="116"/>
      <c r="D114" s="55"/>
      <c r="E114" s="91" t="str">
        <f>E$108</f>
        <v>CPI(H): March - index - actual (including forecast)</v>
      </c>
      <c r="F114" s="91"/>
      <c r="G114" s="91" t="str">
        <f t="shared" ref="G114" si="38">G$108</f>
        <v>index</v>
      </c>
      <c r="H114" s="91"/>
      <c r="I114" s="91"/>
      <c r="J114" s="91">
        <f t="shared" ref="J114:R114" si="39">J$108</f>
        <v>105.1</v>
      </c>
      <c r="K114" s="91">
        <f t="shared" si="39"/>
        <v>107</v>
      </c>
      <c r="L114" s="91">
        <f t="shared" si="39"/>
        <v>108.6</v>
      </c>
      <c r="M114" s="91">
        <f t="shared" si="39"/>
        <v>109.7</v>
      </c>
      <c r="N114" s="91">
        <f t="shared" si="39"/>
        <v>116.5</v>
      </c>
      <c r="O114" s="91">
        <f t="shared" si="39"/>
        <v>126.8</v>
      </c>
      <c r="P114" s="91">
        <f t="shared" si="39"/>
        <v>131.6</v>
      </c>
      <c r="Q114" s="91">
        <f t="shared" si="39"/>
        <v>136.1</v>
      </c>
      <c r="R114" s="91">
        <f t="shared" si="39"/>
        <v>0</v>
      </c>
    </row>
    <row r="115" spans="1:18" s="65" customFormat="1" x14ac:dyDescent="0.25">
      <c r="A115" s="50"/>
      <c r="B115" s="61"/>
      <c r="C115" s="116"/>
      <c r="D115" s="55"/>
      <c r="E115" s="91" t="str">
        <f>E$110</f>
        <v>CPI(H): Financial year average - index - actual (including forecast)</v>
      </c>
      <c r="F115" s="91"/>
      <c r="G115" s="91" t="str">
        <f t="shared" ref="G115" si="40">G$110</f>
        <v>index</v>
      </c>
      <c r="H115" s="91"/>
      <c r="I115" s="91"/>
      <c r="J115" s="91">
        <f t="shared" ref="J115:R115" si="41">J$110</f>
        <v>104.21666666666665</v>
      </c>
      <c r="K115" s="91">
        <f t="shared" si="41"/>
        <v>106.43333333333334</v>
      </c>
      <c r="L115" s="91">
        <f t="shared" si="41"/>
        <v>108.24166666666663</v>
      </c>
      <c r="M115" s="91">
        <f t="shared" si="41"/>
        <v>109.10833333333335</v>
      </c>
      <c r="N115" s="91">
        <f t="shared" si="41"/>
        <v>113.11666666666667</v>
      </c>
      <c r="O115" s="91">
        <f t="shared" si="41"/>
        <v>123.04166666666664</v>
      </c>
      <c r="P115" s="91">
        <f t="shared" si="41"/>
        <v>129.86666666666665</v>
      </c>
      <c r="Q115" s="91">
        <f t="shared" si="41"/>
        <v>134.04166666666663</v>
      </c>
      <c r="R115" s="91">
        <f t="shared" si="41"/>
        <v>0</v>
      </c>
    </row>
    <row r="116" spans="1:18" s="65" customFormat="1" x14ac:dyDescent="0.25">
      <c r="A116" s="50"/>
      <c r="B116" s="232"/>
      <c r="C116" s="232"/>
      <c r="D116" s="232"/>
      <c r="E116" s="101" t="str">
        <f>Time!E$46</f>
        <v>1st Forecast Period Flag</v>
      </c>
      <c r="F116" s="101"/>
      <c r="G116" s="101" t="str">
        <f>Time!G$46</f>
        <v>flag</v>
      </c>
      <c r="H116" s="101">
        <f>Time!H$46</f>
        <v>1</v>
      </c>
      <c r="I116" s="101">
        <f>Time!I$46</f>
        <v>0</v>
      </c>
      <c r="J116" s="101">
        <f>Time!J$46</f>
        <v>0</v>
      </c>
      <c r="K116" s="101">
        <f>Time!K$46</f>
        <v>0</v>
      </c>
      <c r="L116" s="101">
        <f>Time!L$46</f>
        <v>0</v>
      </c>
      <c r="M116" s="101">
        <f>Time!M$46</f>
        <v>1</v>
      </c>
      <c r="N116" s="101">
        <f>Time!N$46</f>
        <v>0</v>
      </c>
      <c r="O116" s="101">
        <f>Time!O$46</f>
        <v>0</v>
      </c>
      <c r="P116" s="101">
        <f>Time!P$46</f>
        <v>0</v>
      </c>
      <c r="Q116" s="101">
        <f>Time!Q$46</f>
        <v>0</v>
      </c>
      <c r="R116" s="101">
        <f>Time!R$46</f>
        <v>0</v>
      </c>
    </row>
    <row r="117" spans="1:18" s="65" customFormat="1" x14ac:dyDescent="0.25">
      <c r="A117" s="50"/>
      <c r="B117" s="61"/>
      <c r="C117" s="116"/>
      <c r="D117" s="55"/>
      <c r="E117" s="91" t="s">
        <v>431</v>
      </c>
      <c r="F117" s="7"/>
      <c r="G117" s="91" t="s">
        <v>365</v>
      </c>
      <c r="H117" s="7"/>
      <c r="I117" s="7"/>
      <c r="J117" s="231">
        <f xml:space="preserve"> IFERROR((J115 / I114 - 1) * J116, 0)</f>
        <v>0</v>
      </c>
      <c r="K117" s="231">
        <f t="shared" ref="K117" si="42" xml:space="preserve"> IFERROR((K115 / J114 - 1) * K116, 0)</f>
        <v>0</v>
      </c>
      <c r="L117" s="231">
        <f t="shared" ref="L117" si="43" xml:space="preserve"> IFERROR((L115 / K114 - 1) * L116, 0)</f>
        <v>0</v>
      </c>
      <c r="M117" s="231">
        <f xml:space="preserve"> IFERROR((M115 / L114 - 1) * M116, 0)</f>
        <v>4.6807857581339096E-3</v>
      </c>
      <c r="N117" s="231">
        <f t="shared" ref="N117" si="44" xml:space="preserve"> IFERROR((N115 / M114 - 1) * N116, 0)</f>
        <v>0</v>
      </c>
      <c r="O117" s="231">
        <f t="shared" ref="O117" si="45" xml:space="preserve"> IFERROR((O115 / N114 - 1) * O116, 0)</f>
        <v>0</v>
      </c>
      <c r="P117" s="231">
        <f t="shared" ref="P117" si="46" xml:space="preserve"> IFERROR((P115 / O114 - 1) * P116, 0)</f>
        <v>0</v>
      </c>
      <c r="Q117" s="231">
        <f t="shared" ref="Q117" si="47" xml:space="preserve"> IFERROR((Q115 / P114 - 1) * Q116, 0)</f>
        <v>0</v>
      </c>
      <c r="R117" s="231">
        <f t="shared" ref="R117" si="48" xml:space="preserve"> IFERROR((R115 / Q114 - 1) * R116, 0)</f>
        <v>0</v>
      </c>
    </row>
    <row r="118" spans="1:18" s="65" customFormat="1" x14ac:dyDescent="0.25">
      <c r="A118" s="50"/>
      <c r="B118" s="61"/>
      <c r="C118" s="116"/>
      <c r="D118" s="55"/>
      <c r="E118" s="7"/>
      <c r="F118" s="7"/>
      <c r="G118" s="7"/>
      <c r="H118" s="7"/>
      <c r="I118" s="7"/>
      <c r="J118" s="7"/>
      <c r="K118" s="7"/>
      <c r="L118" s="7"/>
      <c r="M118" s="7"/>
      <c r="N118" s="7"/>
      <c r="O118" s="7"/>
      <c r="P118" s="7"/>
      <c r="Q118" s="7"/>
      <c r="R118" s="7"/>
    </row>
    <row r="119" spans="1:18" s="65" customFormat="1" x14ac:dyDescent="0.25">
      <c r="A119" s="50"/>
      <c r="B119" s="61"/>
      <c r="C119" s="116"/>
      <c r="D119" s="55"/>
      <c r="E119" s="168" t="str">
        <f>E$94 &amp; " - actual (including forecast)"</f>
        <v>RPI Growth from 2019-20 FYE to 2020-21 FYA - actual (including forecast) - actual (including forecast)</v>
      </c>
      <c r="F119" s="7"/>
      <c r="G119" s="91" t="str">
        <f>G$94</f>
        <v>%</v>
      </c>
      <c r="H119" s="7"/>
      <c r="I119" s="7"/>
      <c r="J119" s="231">
        <f t="shared" ref="J119:R119" si="49">J$94</f>
        <v>0</v>
      </c>
      <c r="K119" s="231">
        <f t="shared" si="49"/>
        <v>0</v>
      </c>
      <c r="L119" s="231">
        <f t="shared" si="49"/>
        <v>0</v>
      </c>
      <c r="M119" s="231">
        <f t="shared" si="49"/>
        <v>5.3542948279790004E-3</v>
      </c>
      <c r="N119" s="231">
        <f t="shared" si="49"/>
        <v>0</v>
      </c>
      <c r="O119" s="231">
        <f t="shared" si="49"/>
        <v>0</v>
      </c>
      <c r="P119" s="231">
        <f t="shared" si="49"/>
        <v>0</v>
      </c>
      <c r="Q119" s="231">
        <f t="shared" si="49"/>
        <v>0</v>
      </c>
      <c r="R119" s="231">
        <f t="shared" si="49"/>
        <v>0</v>
      </c>
    </row>
    <row r="120" spans="1:18" s="65" customFormat="1" x14ac:dyDescent="0.25">
      <c r="A120" s="50"/>
      <c r="B120" s="61"/>
      <c r="C120" s="116"/>
      <c r="D120" s="55"/>
      <c r="E120" s="168" t="str">
        <f>E$117 &amp; " - actual (including forecast)"</f>
        <v>CPIH Growth from 2019-20 FYE to 2020-21 FYA - actual (including forecast) - actual (including forecast)</v>
      </c>
      <c r="F120" s="7"/>
      <c r="G120" s="91" t="str">
        <f>G$117</f>
        <v>%</v>
      </c>
      <c r="H120" s="7"/>
      <c r="I120" s="7"/>
      <c r="J120" s="231">
        <f t="shared" ref="J120:R120" si="50">J$117</f>
        <v>0</v>
      </c>
      <c r="K120" s="231">
        <f t="shared" si="50"/>
        <v>0</v>
      </c>
      <c r="L120" s="231">
        <f t="shared" si="50"/>
        <v>0</v>
      </c>
      <c r="M120" s="231">
        <f t="shared" si="50"/>
        <v>4.6807857581339096E-3</v>
      </c>
      <c r="N120" s="231">
        <f t="shared" si="50"/>
        <v>0</v>
      </c>
      <c r="O120" s="231">
        <f t="shared" si="50"/>
        <v>0</v>
      </c>
      <c r="P120" s="231">
        <f t="shared" si="50"/>
        <v>0</v>
      </c>
      <c r="Q120" s="231">
        <f t="shared" si="50"/>
        <v>0</v>
      </c>
      <c r="R120" s="231">
        <f t="shared" si="50"/>
        <v>0</v>
      </c>
    </row>
    <row r="121" spans="1:18" s="65" customFormat="1" x14ac:dyDescent="0.25">
      <c r="A121" s="50"/>
      <c r="B121" s="61"/>
      <c r="C121" s="116"/>
      <c r="D121" s="55"/>
      <c r="E121" s="168" t="s">
        <v>432</v>
      </c>
      <c r="F121" s="7"/>
      <c r="G121" s="91" t="s">
        <v>365</v>
      </c>
      <c r="H121" s="7"/>
      <c r="I121" s="7"/>
      <c r="J121" s="231">
        <f xml:space="preserve"> (1 + J$119) / (1 + J$120) - 1</f>
        <v>0</v>
      </c>
      <c r="K121" s="231">
        <f t="shared" ref="K121:R121" si="51" xml:space="preserve"> (1 + K$119) / (1 + K$120) - 1</f>
        <v>0</v>
      </c>
      <c r="L121" s="231">
        <f t="shared" si="51"/>
        <v>0</v>
      </c>
      <c r="M121" s="231">
        <f xml:space="preserve"> (1 + M$119) / (1 + M$120) - 1</f>
        <v>6.7037120585200505E-4</v>
      </c>
      <c r="N121" s="231">
        <f t="shared" si="51"/>
        <v>0</v>
      </c>
      <c r="O121" s="231">
        <f t="shared" si="51"/>
        <v>0</v>
      </c>
      <c r="P121" s="231">
        <f t="shared" si="51"/>
        <v>0</v>
      </c>
      <c r="Q121" s="231">
        <f t="shared" si="51"/>
        <v>0</v>
      </c>
      <c r="R121" s="231">
        <f t="shared" si="51"/>
        <v>0</v>
      </c>
    </row>
    <row r="122" spans="1:18" s="65" customFormat="1" x14ac:dyDescent="0.25">
      <c r="A122" s="50"/>
      <c r="B122" s="61"/>
      <c r="C122" s="116"/>
      <c r="D122" s="55"/>
      <c r="E122" s="7"/>
      <c r="F122" s="7"/>
      <c r="G122" s="7"/>
      <c r="H122" s="7"/>
      <c r="I122" s="7"/>
      <c r="J122" s="233"/>
      <c r="K122" s="233"/>
      <c r="L122" s="233"/>
      <c r="M122" s="233"/>
      <c r="N122" s="233"/>
      <c r="O122" s="233"/>
      <c r="P122" s="233"/>
      <c r="Q122" s="233"/>
      <c r="R122" s="233"/>
    </row>
    <row r="123" spans="1:18" s="65" customFormat="1" x14ac:dyDescent="0.25">
      <c r="A123" s="50"/>
      <c r="B123" s="61" t="s">
        <v>420</v>
      </c>
      <c r="C123" s="116"/>
      <c r="D123" s="55"/>
      <c r="E123" s="7"/>
      <c r="F123" s="7"/>
      <c r="G123" s="7"/>
      <c r="H123" s="7"/>
      <c r="I123" s="7"/>
      <c r="J123" s="233"/>
      <c r="K123" s="233"/>
      <c r="L123" s="233"/>
      <c r="M123" s="233"/>
      <c r="N123" s="233"/>
      <c r="O123" s="233"/>
      <c r="P123" s="233"/>
      <c r="Q123" s="233"/>
      <c r="R123" s="233"/>
    </row>
    <row r="124" spans="1:18" s="65" customFormat="1" x14ac:dyDescent="0.25">
      <c r="A124" s="50"/>
      <c r="B124" s="61"/>
      <c r="C124" s="116"/>
      <c r="D124" s="55"/>
      <c r="E124" s="168" t="str">
        <f>E$121</f>
        <v>Wedge between RPI and CPIH 2020-21 - actual (including forecast)</v>
      </c>
      <c r="F124" s="168"/>
      <c r="G124" s="168" t="str">
        <f t="shared" ref="G124:R124" si="52">G$121</f>
        <v>%</v>
      </c>
      <c r="H124" s="168"/>
      <c r="I124" s="168"/>
      <c r="J124" s="231">
        <f t="shared" si="52"/>
        <v>0</v>
      </c>
      <c r="K124" s="231">
        <f t="shared" si="52"/>
        <v>0</v>
      </c>
      <c r="L124" s="231">
        <f t="shared" si="52"/>
        <v>0</v>
      </c>
      <c r="M124" s="231">
        <f t="shared" si="52"/>
        <v>6.7037120585200505E-4</v>
      </c>
      <c r="N124" s="231">
        <f t="shared" si="52"/>
        <v>0</v>
      </c>
      <c r="O124" s="231">
        <f t="shared" si="52"/>
        <v>0</v>
      </c>
      <c r="P124" s="231">
        <f t="shared" si="52"/>
        <v>0</v>
      </c>
      <c r="Q124" s="231">
        <f t="shared" si="52"/>
        <v>0</v>
      </c>
      <c r="R124" s="231">
        <f t="shared" si="52"/>
        <v>0</v>
      </c>
    </row>
    <row r="125" spans="1:18" s="65" customFormat="1" x14ac:dyDescent="0.25">
      <c r="A125" s="50"/>
      <c r="B125" s="61"/>
      <c r="C125" s="116"/>
      <c r="D125" s="55"/>
      <c r="E125" s="168" t="str">
        <f>E$112</f>
        <v>CPI(H): Fin year average - percentage increase - actual (including forecast)</v>
      </c>
      <c r="F125" s="168"/>
      <c r="G125" s="168" t="str">
        <f t="shared" ref="G125:R125" si="53">G$112</f>
        <v>%</v>
      </c>
      <c r="H125" s="168"/>
      <c r="I125" s="168"/>
      <c r="J125" s="231">
        <f t="shared" si="53"/>
        <v>0</v>
      </c>
      <c r="K125" s="231">
        <f t="shared" si="53"/>
        <v>2.1269790500559882E-2</v>
      </c>
      <c r="L125" s="231">
        <f t="shared" si="53"/>
        <v>1.6990291262135582E-2</v>
      </c>
      <c r="M125" s="231">
        <f t="shared" si="53"/>
        <v>8.0067749634311625E-3</v>
      </c>
      <c r="N125" s="231">
        <f t="shared" si="53"/>
        <v>3.6737187810280236E-2</v>
      </c>
      <c r="O125" s="231">
        <f t="shared" si="53"/>
        <v>8.7741270075143429E-2</v>
      </c>
      <c r="P125" s="231">
        <f t="shared" si="53"/>
        <v>5.5469014561462915E-2</v>
      </c>
      <c r="Q125" s="231">
        <f t="shared" si="53"/>
        <v>3.2148357289527585E-2</v>
      </c>
      <c r="R125" s="231">
        <f t="shared" si="53"/>
        <v>-1</v>
      </c>
    </row>
    <row r="126" spans="1:18" s="65" customFormat="1" x14ac:dyDescent="0.25">
      <c r="A126" s="50"/>
      <c r="B126" s="232"/>
      <c r="C126" s="232"/>
      <c r="D126" s="232"/>
      <c r="E126" s="101" t="str">
        <f>Time!E$46</f>
        <v>1st Forecast Period Flag</v>
      </c>
      <c r="F126" s="101"/>
      <c r="G126" s="101" t="str">
        <f>Time!G$46</f>
        <v>flag</v>
      </c>
      <c r="H126" s="101">
        <f>Time!H$46</f>
        <v>1</v>
      </c>
      <c r="I126" s="101">
        <f>Time!I$46</f>
        <v>0</v>
      </c>
      <c r="J126" s="101">
        <f>Time!J$46</f>
        <v>0</v>
      </c>
      <c r="K126" s="101">
        <f>Time!K$46</f>
        <v>0</v>
      </c>
      <c r="L126" s="101">
        <f>Time!L$46</f>
        <v>0</v>
      </c>
      <c r="M126" s="101">
        <f>Time!M$46</f>
        <v>1</v>
      </c>
      <c r="N126" s="101">
        <f>Time!N$46</f>
        <v>0</v>
      </c>
      <c r="O126" s="101">
        <f>Time!O$46</f>
        <v>0</v>
      </c>
      <c r="P126" s="101">
        <f>Time!P$46</f>
        <v>0</v>
      </c>
      <c r="Q126" s="101">
        <f>Time!Q$46</f>
        <v>0</v>
      </c>
      <c r="R126" s="101">
        <f>Time!R$46</f>
        <v>0</v>
      </c>
    </row>
    <row r="127" spans="1:18" s="65" customFormat="1" x14ac:dyDescent="0.25">
      <c r="A127" s="50"/>
      <c r="B127" s="61"/>
      <c r="C127" s="116"/>
      <c r="D127" s="55"/>
      <c r="E127" s="168" t="s">
        <v>433</v>
      </c>
      <c r="F127" s="168"/>
      <c r="G127" s="168" t="s">
        <v>365</v>
      </c>
      <c r="H127" s="168"/>
      <c r="I127" s="168"/>
      <c r="J127" s="231">
        <f xml:space="preserve"> ((1 + J$124)  * (1 + J$125) - 1) * J$126</f>
        <v>0</v>
      </c>
      <c r="K127" s="231">
        <f t="shared" ref="K127:R127" si="54" xml:space="preserve"> ((1 + K$124)  * (1 + K$125) - 1) * K$126</f>
        <v>0</v>
      </c>
      <c r="L127" s="231">
        <f t="shared" si="54"/>
        <v>0</v>
      </c>
      <c r="M127" s="231">
        <f xml:space="preserve"> ((1 + M$124)  * (1 + M$125) - 1) * M$126</f>
        <v>8.6825136806703007E-3</v>
      </c>
      <c r="N127" s="231">
        <f t="shared" si="54"/>
        <v>0</v>
      </c>
      <c r="O127" s="231">
        <f t="shared" si="54"/>
        <v>0</v>
      </c>
      <c r="P127" s="231">
        <f t="shared" si="54"/>
        <v>0</v>
      </c>
      <c r="Q127" s="231">
        <f t="shared" si="54"/>
        <v>0</v>
      </c>
      <c r="R127" s="231">
        <f t="shared" si="54"/>
        <v>0</v>
      </c>
    </row>
    <row r="128" spans="1:18" s="65" customFormat="1" x14ac:dyDescent="0.25">
      <c r="A128" s="50"/>
      <c r="B128" s="61"/>
      <c r="C128" s="116"/>
      <c r="D128" s="55"/>
      <c r="E128" s="7"/>
      <c r="F128" s="7"/>
      <c r="G128" s="7"/>
      <c r="H128" s="7"/>
      <c r="I128" s="7"/>
      <c r="J128" s="233"/>
      <c r="K128" s="233"/>
      <c r="L128" s="233"/>
      <c r="M128" s="233"/>
      <c r="N128" s="233"/>
      <c r="O128" s="233"/>
      <c r="P128" s="233"/>
      <c r="Q128" s="233"/>
      <c r="R128" s="233"/>
    </row>
    <row r="129" spans="1:18" s="65" customFormat="1" x14ac:dyDescent="0.25">
      <c r="A129" s="50"/>
      <c r="B129" s="61"/>
      <c r="C129" s="116"/>
      <c r="D129" s="55"/>
      <c r="E129" s="168" t="str">
        <f>E127</f>
        <v>CPI(H) + RPI wedge 2020-21 percentage movement - actual (including forecast)</v>
      </c>
      <c r="F129" s="168"/>
      <c r="G129" s="168" t="str">
        <f t="shared" ref="G129:R129" si="55">G127</f>
        <v>%</v>
      </c>
      <c r="H129" s="168"/>
      <c r="I129" s="168"/>
      <c r="J129" s="231">
        <f t="shared" si="55"/>
        <v>0</v>
      </c>
      <c r="K129" s="231">
        <f t="shared" si="55"/>
        <v>0</v>
      </c>
      <c r="L129" s="231">
        <f t="shared" si="55"/>
        <v>0</v>
      </c>
      <c r="M129" s="231">
        <f t="shared" si="55"/>
        <v>8.6825136806703007E-3</v>
      </c>
      <c r="N129" s="231">
        <f t="shared" si="55"/>
        <v>0</v>
      </c>
      <c r="O129" s="231">
        <f t="shared" si="55"/>
        <v>0</v>
      </c>
      <c r="P129" s="231">
        <f t="shared" si="55"/>
        <v>0</v>
      </c>
      <c r="Q129" s="231">
        <f t="shared" si="55"/>
        <v>0</v>
      </c>
      <c r="R129" s="231">
        <f t="shared" si="55"/>
        <v>0</v>
      </c>
    </row>
    <row r="130" spans="1:18" s="65" customFormat="1" x14ac:dyDescent="0.25">
      <c r="A130" s="50"/>
      <c r="B130" s="61"/>
      <c r="C130" s="116"/>
      <c r="D130" s="55"/>
      <c r="E130" s="168" t="str">
        <f xml:space="preserve"> E$89</f>
        <v>RPI: Fin year average - percentage increase - actual (including forecast)</v>
      </c>
      <c r="F130" s="168"/>
      <c r="G130" s="168" t="str">
        <f xml:space="preserve"> G$89</f>
        <v>%</v>
      </c>
      <c r="H130" s="7"/>
      <c r="I130" s="7"/>
      <c r="J130" s="234">
        <f t="shared" ref="J130:R130" si="56" xml:space="preserve"> J$89</f>
        <v>0</v>
      </c>
      <c r="K130" s="234">
        <f t="shared" si="56"/>
        <v>0</v>
      </c>
      <c r="L130" s="234">
        <f t="shared" si="56"/>
        <v>2.5884636879724532E-2</v>
      </c>
      <c r="M130" s="234">
        <f t="shared" si="56"/>
        <v>1.2128336726209277E-2</v>
      </c>
      <c r="N130" s="234">
        <f t="shared" si="56"/>
        <v>5.7762039660056441E-2</v>
      </c>
      <c r="O130" s="234">
        <f t="shared" si="56"/>
        <v>0.12873938777149907</v>
      </c>
      <c r="P130" s="234">
        <f t="shared" si="56"/>
        <v>7.4787642955440825E-2</v>
      </c>
      <c r="Q130" s="234">
        <f t="shared" si="56"/>
        <v>3.3025740650801216E-2</v>
      </c>
      <c r="R130" s="234">
        <f t="shared" si="56"/>
        <v>-1</v>
      </c>
    </row>
    <row r="131" spans="1:18" s="65" customFormat="1" x14ac:dyDescent="0.25">
      <c r="A131" s="50"/>
      <c r="B131" s="61"/>
      <c r="C131" s="116"/>
      <c r="D131" s="55"/>
      <c r="E131" s="168" t="s">
        <v>434</v>
      </c>
      <c r="F131" s="168"/>
      <c r="G131" s="168" t="s">
        <v>365</v>
      </c>
      <c r="H131" s="7"/>
      <c r="I131" s="7"/>
      <c r="J131" s="235">
        <f xml:space="preserve"> IF(J129 = 0, J130, J129)</f>
        <v>0</v>
      </c>
      <c r="K131" s="235">
        <f xml:space="preserve"> IF(K129 = 0, K130, K129)</f>
        <v>0</v>
      </c>
      <c r="L131" s="235">
        <f t="shared" ref="L131:R131" si="57" xml:space="preserve"> IF(L129 = 0, L130, L129)</f>
        <v>2.5884636879724532E-2</v>
      </c>
      <c r="M131" s="235">
        <f xml:space="preserve"> IF(M129 = 0, M130, M129)</f>
        <v>8.6825136806703007E-3</v>
      </c>
      <c r="N131" s="235">
        <f t="shared" si="57"/>
        <v>5.7762039660056441E-2</v>
      </c>
      <c r="O131" s="235">
        <f t="shared" si="57"/>
        <v>0.12873938777149907</v>
      </c>
      <c r="P131" s="235">
        <f t="shared" si="57"/>
        <v>7.4787642955440825E-2</v>
      </c>
      <c r="Q131" s="235">
        <f t="shared" si="57"/>
        <v>3.3025740650801216E-2</v>
      </c>
      <c r="R131" s="235">
        <f t="shared" si="57"/>
        <v>-1</v>
      </c>
    </row>
    <row r="132" spans="1:18" s="65" customFormat="1" x14ac:dyDescent="0.25">
      <c r="A132" s="50"/>
      <c r="B132" s="61"/>
      <c r="C132" s="116"/>
      <c r="D132" s="55"/>
      <c r="E132" s="7"/>
      <c r="F132" s="7"/>
      <c r="G132" s="7"/>
      <c r="H132" s="7"/>
      <c r="I132" s="7"/>
      <c r="J132" s="233"/>
      <c r="K132" s="233"/>
      <c r="L132" s="233"/>
      <c r="M132" s="233"/>
      <c r="N132" s="233"/>
      <c r="O132" s="233"/>
      <c r="P132" s="233"/>
      <c r="Q132" s="233"/>
      <c r="R132" s="233"/>
    </row>
    <row r="133" spans="1:18" s="65" customFormat="1" x14ac:dyDescent="0.25">
      <c r="A133" s="50"/>
      <c r="B133" s="61"/>
      <c r="C133" s="116"/>
      <c r="D133" s="55"/>
      <c r="E133" s="168" t="str">
        <f>E131</f>
        <v>RPI: Fin year average - percentage increase - actual (including forecast) active</v>
      </c>
      <c r="F133" s="168"/>
      <c r="G133" s="168" t="str">
        <f t="shared" ref="G133:R133" si="58">G131</f>
        <v>%</v>
      </c>
      <c r="H133" s="168"/>
      <c r="I133" s="168"/>
      <c r="J133" s="234">
        <f t="shared" si="58"/>
        <v>0</v>
      </c>
      <c r="K133" s="234">
        <f t="shared" si="58"/>
        <v>0</v>
      </c>
      <c r="L133" s="234">
        <f t="shared" si="58"/>
        <v>2.5884636879724532E-2</v>
      </c>
      <c r="M133" s="234">
        <f t="shared" si="58"/>
        <v>8.6825136806703007E-3</v>
      </c>
      <c r="N133" s="234">
        <f t="shared" si="58"/>
        <v>5.7762039660056441E-2</v>
      </c>
      <c r="O133" s="234">
        <f t="shared" si="58"/>
        <v>0.12873938777149907</v>
      </c>
      <c r="P133" s="234">
        <f t="shared" si="58"/>
        <v>7.4787642955440825E-2</v>
      </c>
      <c r="Q133" s="234">
        <f t="shared" si="58"/>
        <v>3.3025740650801216E-2</v>
      </c>
      <c r="R133" s="234">
        <f t="shared" si="58"/>
        <v>-1</v>
      </c>
    </row>
    <row r="134" spans="1:18" s="65" customFormat="1" x14ac:dyDescent="0.25">
      <c r="A134" s="50"/>
      <c r="B134" s="61"/>
      <c r="C134" s="116"/>
      <c r="D134" s="55"/>
      <c r="E134" s="168" t="str">
        <f>E112</f>
        <v>CPI(H): Fin year average - percentage increase - actual (including forecast)</v>
      </c>
      <c r="F134" s="168"/>
      <c r="G134" s="168" t="str">
        <f t="shared" ref="G134:R134" si="59">G112</f>
        <v>%</v>
      </c>
      <c r="H134" s="168"/>
      <c r="I134" s="168"/>
      <c r="J134" s="234">
        <f t="shared" si="59"/>
        <v>0</v>
      </c>
      <c r="K134" s="234">
        <f t="shared" si="59"/>
        <v>2.1269790500559882E-2</v>
      </c>
      <c r="L134" s="234">
        <f t="shared" si="59"/>
        <v>1.6990291262135582E-2</v>
      </c>
      <c r="M134" s="234">
        <f t="shared" si="59"/>
        <v>8.0067749634311625E-3</v>
      </c>
      <c r="N134" s="234">
        <f t="shared" si="59"/>
        <v>3.6737187810280236E-2</v>
      </c>
      <c r="O134" s="234">
        <f t="shared" si="59"/>
        <v>8.7741270075143429E-2</v>
      </c>
      <c r="P134" s="234">
        <f t="shared" si="59"/>
        <v>5.5469014561462915E-2</v>
      </c>
      <c r="Q134" s="234">
        <f t="shared" si="59"/>
        <v>3.2148357289527585E-2</v>
      </c>
      <c r="R134" s="234">
        <f t="shared" si="59"/>
        <v>-1</v>
      </c>
    </row>
    <row r="135" spans="1:18" s="65" customFormat="1" x14ac:dyDescent="0.25">
      <c r="A135" s="50"/>
      <c r="B135" s="61"/>
      <c r="C135" s="116"/>
      <c r="D135" s="55"/>
      <c r="E135" s="236" t="s">
        <v>435</v>
      </c>
      <c r="F135" s="236"/>
      <c r="G135" s="236" t="s">
        <v>365</v>
      </c>
      <c r="H135" s="236"/>
      <c r="I135" s="236"/>
      <c r="J135" s="237"/>
      <c r="K135" s="237">
        <f>(K133-K134)*2</f>
        <v>-4.2539581001119764E-2</v>
      </c>
      <c r="L135" s="237">
        <f t="shared" ref="L135:R135" si="60">L133-L134</f>
        <v>8.8943456175889501E-3</v>
      </c>
      <c r="M135" s="237">
        <f t="shared" si="60"/>
        <v>6.7573871723913825E-4</v>
      </c>
      <c r="N135" s="237">
        <f t="shared" si="60"/>
        <v>2.1024851849776205E-2</v>
      </c>
      <c r="O135" s="237">
        <f t="shared" si="60"/>
        <v>4.099811769635564E-2</v>
      </c>
      <c r="P135" s="237">
        <f t="shared" si="60"/>
        <v>1.931862839397791E-2</v>
      </c>
      <c r="Q135" s="237">
        <f t="shared" si="60"/>
        <v>8.7738336127363148E-4</v>
      </c>
      <c r="R135" s="237">
        <f t="shared" si="60"/>
        <v>0</v>
      </c>
    </row>
    <row r="136" spans="1:18" s="65" customFormat="1" x14ac:dyDescent="0.25">
      <c r="A136" s="48"/>
      <c r="B136" s="59"/>
      <c r="C136" s="108"/>
      <c r="D136" s="53"/>
      <c r="E136" s="93"/>
      <c r="G136" s="37"/>
      <c r="K136" s="238"/>
      <c r="L136" s="238"/>
      <c r="M136" s="238"/>
      <c r="N136" s="238"/>
      <c r="O136" s="238"/>
      <c r="P136" s="238"/>
      <c r="Q136" s="238"/>
      <c r="R136" s="238"/>
    </row>
    <row r="137" spans="1:18" x14ac:dyDescent="0.25">
      <c r="A137" s="49"/>
      <c r="D137" s="57"/>
      <c r="E137" s="92"/>
    </row>
    <row r="138" spans="1:18" x14ac:dyDescent="0.3">
      <c r="A138" s="10" t="s">
        <v>62</v>
      </c>
      <c r="B138" s="1"/>
      <c r="C138" s="1"/>
      <c r="D138" s="1"/>
      <c r="E138" s="1"/>
      <c r="F138" s="1"/>
      <c r="G138" s="1"/>
      <c r="H138" s="1"/>
      <c r="I138" s="1"/>
      <c r="J138" s="1"/>
      <c r="K138" s="1"/>
      <c r="L138" s="1"/>
      <c r="M138" s="1"/>
      <c r="N138" s="1"/>
      <c r="O138" s="1"/>
      <c r="P138" s="1"/>
      <c r="Q138" s="1"/>
      <c r="R138" s="1"/>
    </row>
    <row r="139" spans="1:18" x14ac:dyDescent="0.25"/>
  </sheetData>
  <conditionalFormatting sqref="F2">
    <cfRule type="cellIs" dxfId="63" priority="2" stopIfTrue="1" operator="notEqual">
      <formula>0</formula>
    </cfRule>
    <cfRule type="cellIs" dxfId="62" priority="3" stopIfTrue="1" operator="equal">
      <formula>""</formula>
    </cfRule>
  </conditionalFormatting>
  <conditionalFormatting sqref="J3:BZ3">
    <cfRule type="cellIs" dxfId="61" priority="6" operator="equal">
      <formula>"Post-Fcst"</formula>
    </cfRule>
    <cfRule type="cellIs" dxfId="60" priority="7" operator="equal">
      <formula>"Forecast"</formula>
    </cfRule>
    <cfRule type="cellIs" dxfId="59" priority="8" operator="equal">
      <formula>"Pre Fcst"</formula>
    </cfRule>
  </conditionalFormatting>
  <pageMargins left="0.70866141732283472" right="0.70866141732283472" top="0.74803149606299213" bottom="0.74803149606299213" header="0.31496062992125984" footer="0.31496062992125984"/>
  <pageSetup paperSize="8" scale="68" fitToHeight="0" orientation="landscape"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ED28B-0860-45B6-8843-0C200E1D09D3}">
  <sheetPr codeName="Sheet11">
    <outlinePr summaryBelow="0" summaryRight="0"/>
    <pageSetUpPr fitToPage="1"/>
  </sheetPr>
  <dimension ref="A1:XFC328"/>
  <sheetViews>
    <sheetView showGridLines="0" zoomScale="80" zoomScaleNormal="80" workbookViewId="0">
      <pane xSplit="9" ySplit="6" topLeftCell="K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Calcs-WR</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43.795215561555487</v>
      </c>
      <c r="N22" s="240">
        <f t="shared" si="3"/>
        <v>41.829715644683979</v>
      </c>
      <c r="O22" s="240">
        <f t="shared" si="3"/>
        <v>40.160311871930922</v>
      </c>
      <c r="P22" s="240">
        <f t="shared" si="3"/>
        <v>38.629287718038228</v>
      </c>
      <c r="Q22" s="240">
        <f xml:space="preserve"> Q$34</f>
        <v>37.174508742576933</v>
      </c>
      <c r="R22" s="240">
        <f t="shared" si="3"/>
        <v>35.774516743331482</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1.0623883469528004</v>
      </c>
      <c r="N24" s="184">
        <f t="shared" si="5"/>
        <v>1.2376429311132577</v>
      </c>
      <c r="O24" s="184">
        <f t="shared" si="5"/>
        <v>1.2651977452682557</v>
      </c>
      <c r="P24" s="184">
        <f t="shared" si="5"/>
        <v>1.23613720697725</v>
      </c>
      <c r="Q24" s="184">
        <f t="shared" si="5"/>
        <v>1.1895842797624547</v>
      </c>
      <c r="R24" s="184">
        <f t="shared" si="5"/>
        <v>1.0732355022999374</v>
      </c>
      <c r="S24" s="92"/>
      <c r="T24" s="92"/>
      <c r="U24" s="92"/>
      <c r="V24" s="92"/>
      <c r="W24" s="92"/>
      <c r="X24" s="92"/>
      <c r="Y24" s="92"/>
      <c r="Z24" s="92"/>
    </row>
    <row r="25" spans="1:16383" x14ac:dyDescent="0.25"/>
    <row r="26" spans="1:16383" s="205" customFormat="1" x14ac:dyDescent="0.25">
      <c r="A26" s="201"/>
      <c r="B26" s="202"/>
      <c r="C26" s="203"/>
      <c r="D26" s="204"/>
      <c r="E26" s="37" t="str">
        <f xml:space="preserve"> InpR!E$98</f>
        <v>Run-off rate - CPI(H) + RPI wedge - active - WR</v>
      </c>
      <c r="F26" s="205">
        <f xml:space="preserve"> InpR!F$98</f>
        <v>0</v>
      </c>
      <c r="G26" s="223" t="str">
        <f xml:space="preserve"> InpR!G$98</f>
        <v>%</v>
      </c>
      <c r="H26" s="205">
        <f xml:space="preserve"> InpR!H$98</f>
        <v>0</v>
      </c>
      <c r="I26" s="205">
        <f xml:space="preserve"> InpR!I$98</f>
        <v>0</v>
      </c>
      <c r="J26" s="205">
        <f xml:space="preserve"> InpR!J$98</f>
        <v>0</v>
      </c>
      <c r="K26" s="205">
        <f xml:space="preserve"> InpR!K$98</f>
        <v>0</v>
      </c>
      <c r="L26" s="205">
        <f xml:space="preserve"> InpR!L$98</f>
        <v>0</v>
      </c>
      <c r="M26" s="205">
        <f xml:space="preserve"> InpR!M$98</f>
        <v>6.7500000000000004E-2</v>
      </c>
      <c r="N26" s="205">
        <f xml:space="preserve"> InpR!N$98</f>
        <v>6.7500000000000004E-2</v>
      </c>
      <c r="O26" s="205">
        <f xml:space="preserve"> InpR!O$98</f>
        <v>6.7500000000000004E-2</v>
      </c>
      <c r="P26" s="205">
        <f xml:space="preserve"> InpR!P$98</f>
        <v>6.7500000000000004E-2</v>
      </c>
      <c r="Q26" s="205">
        <f xml:space="preserve"> InpR!Q$98</f>
        <v>6.7500000000000004E-2</v>
      </c>
      <c r="R26" s="205">
        <f xml:space="preserve"> InpR!R$98</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43.795215561555487</v>
      </c>
      <c r="N27" s="240">
        <f t="shared" si="6"/>
        <v>41.829715644683979</v>
      </c>
      <c r="O27" s="240">
        <f t="shared" si="6"/>
        <v>40.160311871930922</v>
      </c>
      <c r="P27" s="240">
        <f t="shared" si="6"/>
        <v>38.629287718038228</v>
      </c>
      <c r="Q27" s="240">
        <f t="shared" si="6"/>
        <v>37.174508742576933</v>
      </c>
      <c r="R27" s="240">
        <f t="shared" si="6"/>
        <v>35.774516743331482</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1.0623883469528004</v>
      </c>
      <c r="N28" s="184">
        <f t="shared" si="7"/>
        <v>1.2376429311132577</v>
      </c>
      <c r="O28" s="184">
        <f t="shared" si="7"/>
        <v>1.2651977452682557</v>
      </c>
      <c r="P28" s="184">
        <f t="shared" si="7"/>
        <v>1.23613720697725</v>
      </c>
      <c r="Q28" s="184">
        <f t="shared" si="7"/>
        <v>1.1895842797624547</v>
      </c>
      <c r="R28" s="184">
        <f t="shared" si="7"/>
        <v>1.0732355022999374</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3.0278882638243099</v>
      </c>
      <c r="N29" s="184">
        <f t="shared" si="8"/>
        <v>2.9070467038663135</v>
      </c>
      <c r="O29" s="184">
        <f t="shared" si="8"/>
        <v>2.7962218991609444</v>
      </c>
      <c r="P29" s="184">
        <f t="shared" si="8"/>
        <v>2.6909161824385448</v>
      </c>
      <c r="Q29" s="184">
        <f t="shared" si="8"/>
        <v>2.5895762790079089</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InpR!$E$91</f>
        <v>RCV - CPI(H) + RPI wedge initial balance - nominal - WR</v>
      </c>
      <c r="F31" s="249">
        <f>InpR!$F$91</f>
        <v>43.795215561555487</v>
      </c>
      <c r="G31" s="200" t="str">
        <f>InpR!$G$91</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43.795215561555487</v>
      </c>
      <c r="N34" s="241">
        <f t="shared" si="9"/>
        <v>41.829715644683979</v>
      </c>
      <c r="O34" s="241">
        <f t="shared" si="9"/>
        <v>40.160311871930922</v>
      </c>
      <c r="P34" s="241">
        <f t="shared" si="9"/>
        <v>38.629287718038228</v>
      </c>
      <c r="Q34" s="241">
        <f t="shared" si="9"/>
        <v>37.174508742576933</v>
      </c>
      <c r="R34" s="241">
        <f t="shared" si="9"/>
        <v>35.774516743331482</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xml:space="preserve"> M$24</f>
        <v>1.0623883469528004</v>
      </c>
      <c r="N35" s="241">
        <f t="shared" si="10"/>
        <v>1.2376429311132577</v>
      </c>
      <c r="O35" s="241">
        <f t="shared" si="10"/>
        <v>1.2651977452682557</v>
      </c>
      <c r="P35" s="241">
        <f t="shared" si="10"/>
        <v>1.23613720697725</v>
      </c>
      <c r="Q35" s="241">
        <f t="shared" si="10"/>
        <v>1.1895842797624547</v>
      </c>
      <c r="R35" s="241">
        <f t="shared" si="10"/>
        <v>1.0732355022999374</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3.0278882638243099</v>
      </c>
      <c r="N36" s="241">
        <f t="shared" si="11"/>
        <v>2.9070467038663135</v>
      </c>
      <c r="O36" s="241">
        <f t="shared" si="11"/>
        <v>2.7962218991609444</v>
      </c>
      <c r="P36" s="241">
        <f t="shared" si="11"/>
        <v>2.6909161824385448</v>
      </c>
      <c r="Q36" s="241">
        <f t="shared" si="11"/>
        <v>2.5895762790079089</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43.795215561555487</v>
      </c>
      <c r="M37" s="242">
        <f t="shared" si="12"/>
        <v>41.829715644683979</v>
      </c>
      <c r="N37" s="242">
        <f t="shared" si="12"/>
        <v>40.160311871930922</v>
      </c>
      <c r="O37" s="242">
        <f t="shared" si="12"/>
        <v>38.629287718038228</v>
      </c>
      <c r="P37" s="242">
        <f t="shared" si="12"/>
        <v>37.174508742576933</v>
      </c>
      <c r="Q37" s="242">
        <f t="shared" si="12"/>
        <v>35.774516743331482</v>
      </c>
      <c r="R37" s="242">
        <f t="shared" si="12"/>
        <v>36.847752245631419</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43.795215561555487</v>
      </c>
      <c r="N39" s="185">
        <f t="shared" si="13"/>
        <v>41.829715644683979</v>
      </c>
      <c r="O39" s="185">
        <f t="shared" si="13"/>
        <v>40.160311871930922</v>
      </c>
      <c r="P39" s="185">
        <f t="shared" si="13"/>
        <v>38.629287718038228</v>
      </c>
      <c r="Q39" s="185">
        <f t="shared" si="13"/>
        <v>37.174508742576933</v>
      </c>
      <c r="R39" s="185">
        <f t="shared" si="13"/>
        <v>35.774516743331482</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1.0623883469528004</v>
      </c>
      <c r="N40" s="241">
        <f t="shared" si="14"/>
        <v>1.2376429311132577</v>
      </c>
      <c r="O40" s="241">
        <f t="shared" si="14"/>
        <v>1.2651977452682557</v>
      </c>
      <c r="P40" s="241">
        <f t="shared" si="14"/>
        <v>1.23613720697725</v>
      </c>
      <c r="Q40" s="241">
        <f t="shared" si="14"/>
        <v>1.1895842797624547</v>
      </c>
      <c r="R40" s="241">
        <f t="shared" si="14"/>
        <v>1.0732355022999374</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43.795215561555487</v>
      </c>
      <c r="M41" s="185">
        <f t="shared" si="15"/>
        <v>41.829715644683979</v>
      </c>
      <c r="N41" s="185">
        <f t="shared" si="15"/>
        <v>40.160311871930922</v>
      </c>
      <c r="O41" s="185">
        <f t="shared" si="15"/>
        <v>38.629287718038228</v>
      </c>
      <c r="P41" s="185">
        <f t="shared" si="15"/>
        <v>37.174508742576933</v>
      </c>
      <c r="Q41" s="185">
        <f t="shared" si="15"/>
        <v>35.774516743331482</v>
      </c>
      <c r="R41" s="185">
        <f t="shared" si="15"/>
        <v>36.847752245631419</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21.897607780777744</v>
      </c>
      <c r="M42" s="185">
        <f xml:space="preserve"> ( (M39+M40) + M41) / 2</f>
        <v>43.343659776596134</v>
      </c>
      <c r="N42" s="185">
        <f t="shared" ref="N42:R42" si="17" xml:space="preserve"> ( (N39+N40) + N41) / 2</f>
        <v>41.613835223864079</v>
      </c>
      <c r="O42" s="185">
        <f t="shared" si="17"/>
        <v>40.027398667618698</v>
      </c>
      <c r="P42" s="185">
        <f t="shared" si="17"/>
        <v>38.519966833796204</v>
      </c>
      <c r="Q42" s="185">
        <f t="shared" si="17"/>
        <v>37.069304882835439</v>
      </c>
      <c r="R42" s="185">
        <f t="shared" si="17"/>
        <v>36.847752245631419</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InpR!E$105</f>
        <v>WACC on RCV - CPI(H) + RPI wedge bf and additions - WR</v>
      </c>
      <c r="F45" s="205">
        <f xml:space="preserve"> InpR!F$105</f>
        <v>0</v>
      </c>
      <c r="G45" s="223" t="str">
        <f xml:space="preserve"> InpR!G$105</f>
        <v>%</v>
      </c>
      <c r="H45" s="205">
        <f xml:space="preserve"> InpR!H$105</f>
        <v>0</v>
      </c>
      <c r="I45" s="205">
        <f xml:space="preserve"> InpR!I$105</f>
        <v>0</v>
      </c>
      <c r="J45" s="205">
        <f xml:space="preserve"> InpR!J$105</f>
        <v>0</v>
      </c>
      <c r="K45" s="205">
        <f xml:space="preserve"> InpR!K$105</f>
        <v>0</v>
      </c>
      <c r="L45" s="205">
        <f xml:space="preserve"> InpR!L$105</f>
        <v>0</v>
      </c>
      <c r="M45" s="205">
        <f xml:space="preserve"> InpR!M$105</f>
        <v>1.920357193840716E-2</v>
      </c>
      <c r="N45" s="205">
        <f xml:space="preserve"> InpR!N$105</f>
        <v>1.920357193840716E-2</v>
      </c>
      <c r="O45" s="205">
        <f xml:space="preserve"> InpR!O$105</f>
        <v>1.920357193840716E-2</v>
      </c>
      <c r="P45" s="205">
        <f xml:space="preserve"> InpR!P$105</f>
        <v>1.920357193840716E-2</v>
      </c>
      <c r="Q45" s="205">
        <f xml:space="preserve"> InpR!Q$105</f>
        <v>1.920357193840716E-2</v>
      </c>
      <c r="R45" s="205">
        <f xml:space="preserve"> InpR!R$105</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21.897607780777744</v>
      </c>
      <c r="M47" s="184">
        <f t="shared" si="18"/>
        <v>43.343659776596134</v>
      </c>
      <c r="N47" s="184">
        <f t="shared" si="18"/>
        <v>41.613835223864079</v>
      </c>
      <c r="O47" s="184">
        <f t="shared" si="18"/>
        <v>40.027398667618698</v>
      </c>
      <c r="P47" s="184">
        <f t="shared" si="18"/>
        <v>38.519966833796204</v>
      </c>
      <c r="Q47" s="184">
        <f xml:space="preserve"> Q$42</f>
        <v>37.069304882835439</v>
      </c>
      <c r="R47" s="184">
        <f t="shared" si="18"/>
        <v>36.847752245631419</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0.83235308859370871</v>
      </c>
      <c r="N48" s="184">
        <f t="shared" ref="N48:R48" si="20">N45*N47*N46</f>
        <v>0.79913427835449569</v>
      </c>
      <c r="O48" s="184">
        <f t="shared" si="20"/>
        <v>0.76866902982091856</v>
      </c>
      <c r="P48" s="184">
        <f t="shared" si="20"/>
        <v>0.73972095415786332</v>
      </c>
      <c r="Q48" s="184">
        <f t="shared" si="20"/>
        <v>0.71186306302427815</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3.0278882638243099</v>
      </c>
      <c r="N51" s="184">
        <f t="shared" si="21"/>
        <v>2.9070467038663135</v>
      </c>
      <c r="O51" s="184">
        <f t="shared" si="21"/>
        <v>2.7962218991609444</v>
      </c>
      <c r="P51" s="184">
        <f t="shared" si="21"/>
        <v>2.6909161824385448</v>
      </c>
      <c r="Q51" s="184">
        <f t="shared" si="21"/>
        <v>2.5895762790079089</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0.83235308859370871</v>
      </c>
      <c r="N52" s="184">
        <f t="shared" si="22"/>
        <v>0.79913427835449569</v>
      </c>
      <c r="O52" s="184">
        <f t="shared" si="22"/>
        <v>0.76866902982091856</v>
      </c>
      <c r="P52" s="184">
        <f t="shared" si="22"/>
        <v>0.73972095415786332</v>
      </c>
      <c r="Q52" s="184">
        <f t="shared" si="22"/>
        <v>0.71186306302427815</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17.863389742249286</v>
      </c>
      <c r="I53" s="184"/>
      <c r="J53" s="184">
        <f t="shared" ref="J53:R53" si="23">SUM(J51:J52)</f>
        <v>0</v>
      </c>
      <c r="K53" s="184">
        <f t="shared" si="23"/>
        <v>0</v>
      </c>
      <c r="L53" s="184">
        <f>SUM(L51:L52)</f>
        <v>0</v>
      </c>
      <c r="M53" s="185">
        <f t="shared" si="23"/>
        <v>3.8602413524180186</v>
      </c>
      <c r="N53" s="185">
        <f t="shared" si="23"/>
        <v>3.7061809822208094</v>
      </c>
      <c r="O53" s="184">
        <f t="shared" si="23"/>
        <v>3.5648909289818631</v>
      </c>
      <c r="P53" s="184">
        <f t="shared" si="23"/>
        <v>3.4306371365964079</v>
      </c>
      <c r="Q53" s="184">
        <f t="shared" si="23"/>
        <v>3.3014393420321868</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3.8602413524180186</v>
      </c>
      <c r="N61" s="184">
        <f t="shared" si="24"/>
        <v>3.7061809822208094</v>
      </c>
      <c r="O61" s="184">
        <f t="shared" si="24"/>
        <v>3.5648909289818631</v>
      </c>
      <c r="P61" s="184">
        <f t="shared" si="24"/>
        <v>3.4306371365964079</v>
      </c>
      <c r="Q61" s="184">
        <f t="shared" si="24"/>
        <v>3.3014393420321868</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43.669857219043998</v>
      </c>
      <c r="N68" s="240">
        <f t="shared" si="25"/>
        <v>41.075712410536028</v>
      </c>
      <c r="O68" s="240">
        <f t="shared" si="25"/>
        <v>40.515567109418036</v>
      </c>
      <c r="P68" s="240">
        <f t="shared" si="25"/>
        <v>42.644639056334377</v>
      </c>
      <c r="Q68" s="240">
        <f t="shared" si="25"/>
        <v>42.740140747060245</v>
      </c>
      <c r="R68" s="240">
        <f t="shared" si="25"/>
        <v>41.171428126075675</v>
      </c>
    </row>
    <row r="69" spans="1:16383" s="172" customFormat="1" x14ac:dyDescent="0.25">
      <c r="A69" s="331"/>
      <c r="B69" s="332"/>
      <c r="C69" s="333"/>
      <c r="D69" s="334"/>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0.37916413273726818</v>
      </c>
      <c r="N70" s="184">
        <f t="shared" ref="N70:R70" si="27">N68*N69</f>
        <v>2.3726169293224544</v>
      </c>
      <c r="O70" s="184">
        <f t="shared" si="27"/>
        <v>5.2159493048815619</v>
      </c>
      <c r="P70" s="184">
        <f t="shared" si="27"/>
        <v>3.1892920397087825</v>
      </c>
      <c r="Q70" s="184">
        <f t="shared" si="27"/>
        <v>1.411524803691153</v>
      </c>
      <c r="R70" s="184">
        <f t="shared" si="27"/>
        <v>-41.171428126075675</v>
      </c>
    </row>
    <row r="71" spans="1:16383" x14ac:dyDescent="0.25"/>
    <row r="72" spans="1:16383" s="205" customFormat="1" x14ac:dyDescent="0.25">
      <c r="A72" s="201"/>
      <c r="B72" s="202"/>
      <c r="C72" s="203"/>
      <c r="D72" s="204"/>
      <c r="E72" s="37" t="str">
        <f xml:space="preserve"> InpR!E$98</f>
        <v>Run-off rate - CPI(H) + RPI wedge - active - WR</v>
      </c>
      <c r="F72" s="205">
        <f xml:space="preserve"> InpR!F$98</f>
        <v>0</v>
      </c>
      <c r="G72" s="223" t="str">
        <f xml:space="preserve"> InpR!G$98</f>
        <v>%</v>
      </c>
      <c r="H72" s="205">
        <f xml:space="preserve"> InpR!H$98</f>
        <v>0</v>
      </c>
      <c r="I72" s="205">
        <f xml:space="preserve"> InpR!I$98</f>
        <v>0</v>
      </c>
      <c r="J72" s="205">
        <f xml:space="preserve"> InpR!J$98</f>
        <v>0</v>
      </c>
      <c r="K72" s="205">
        <f xml:space="preserve"> InpR!K$98</f>
        <v>0</v>
      </c>
      <c r="L72" s="205">
        <f xml:space="preserve"> InpR!L$98</f>
        <v>0</v>
      </c>
      <c r="M72" s="205">
        <f xml:space="preserve"> InpR!M$98</f>
        <v>6.7500000000000004E-2</v>
      </c>
      <c r="N72" s="205">
        <f xml:space="preserve"> InpR!N$98</f>
        <v>6.7500000000000004E-2</v>
      </c>
      <c r="O72" s="205">
        <f xml:space="preserve"> InpR!O$98</f>
        <v>6.7500000000000004E-2</v>
      </c>
      <c r="P72" s="205">
        <f xml:space="preserve"> InpR!P$98</f>
        <v>6.7500000000000004E-2</v>
      </c>
      <c r="Q72" s="205">
        <f xml:space="preserve"> InpR!Q$98</f>
        <v>6.7500000000000004E-2</v>
      </c>
      <c r="R72" s="205">
        <f xml:space="preserve"> InpR!R$98</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43.669857219043998</v>
      </c>
      <c r="N73" s="240">
        <f t="shared" si="28"/>
        <v>41.075712410536028</v>
      </c>
      <c r="O73" s="240">
        <f t="shared" si="28"/>
        <v>40.515567109418036</v>
      </c>
      <c r="P73" s="240">
        <f t="shared" si="28"/>
        <v>42.644639056334377</v>
      </c>
      <c r="Q73" s="240">
        <f t="shared" si="28"/>
        <v>42.740140747060245</v>
      </c>
      <c r="R73" s="240">
        <f t="shared" si="28"/>
        <v>41.171428126075675</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0.37916413273726818</v>
      </c>
      <c r="N74" s="184">
        <f t="shared" si="29"/>
        <v>2.3726169293224544</v>
      </c>
      <c r="O74" s="184">
        <f t="shared" si="29"/>
        <v>5.2159493048815619</v>
      </c>
      <c r="P74" s="184">
        <f t="shared" si="29"/>
        <v>3.1892920397087825</v>
      </c>
      <c r="Q74" s="184">
        <f t="shared" si="29"/>
        <v>1.411524803691153</v>
      </c>
      <c r="R74" s="184">
        <f t="shared" si="29"/>
        <v>-41.171428126075675</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2.9733089412452354</v>
      </c>
      <c r="N75" s="184">
        <f xml:space="preserve"> (N73+N74) * N72</f>
        <v>2.9327622304404479</v>
      </c>
      <c r="O75" s="184">
        <f t="shared" si="30"/>
        <v>3.0868773579652231</v>
      </c>
      <c r="P75" s="184">
        <f t="shared" si="30"/>
        <v>3.0937903489829135</v>
      </c>
      <c r="Q75" s="184">
        <f t="shared" si="30"/>
        <v>2.9802374246757193</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InpR!E$91</f>
        <v>RCV - CPI(H) + RPI wedge initial balance - nominal - WR</v>
      </c>
      <c r="F77" s="249">
        <f>InpR!F$91</f>
        <v>43.795215561555487</v>
      </c>
      <c r="G77" s="30" t="str">
        <f>InpR!G$91</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7" t="str">
        <f t="shared" ref="E78:R78" si="31">E172</f>
        <v>CPI(H): Fin year average - inflate from base year 2017-18 average - final determination</v>
      </c>
      <c r="F78" s="248">
        <f t="shared" si="31"/>
        <v>0</v>
      </c>
      <c r="G78" s="248" t="str">
        <f t="shared" si="31"/>
        <v>%</v>
      </c>
      <c r="H78" s="205">
        <f t="shared" si="31"/>
        <v>0</v>
      </c>
      <c r="I78" s="205">
        <f t="shared" si="31"/>
        <v>0</v>
      </c>
      <c r="J78" s="205">
        <f t="shared" si="31"/>
        <v>0</v>
      </c>
      <c r="K78" s="205">
        <f t="shared" si="31"/>
        <v>1.0212697905005599</v>
      </c>
      <c r="L78" s="205">
        <f t="shared" si="31"/>
        <v>1.0416029201511179</v>
      </c>
      <c r="M78" s="205">
        <f t="shared" si="31"/>
        <v>1.0622616980779827</v>
      </c>
      <c r="N78" s="205">
        <f t="shared" si="31"/>
        <v>1.0835515290872799</v>
      </c>
      <c r="O78" s="205">
        <f t="shared" si="31"/>
        <v>1.1060365794841869</v>
      </c>
      <c r="P78" s="205">
        <f t="shared" si="31"/>
        <v>1.1292633476533553</v>
      </c>
      <c r="Q78" s="205">
        <f t="shared" si="31"/>
        <v>1.1529778779540774</v>
      </c>
      <c r="R78" s="205">
        <f t="shared" si="31"/>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7" t="str">
        <f t="shared" ref="E79:R79" si="32">E173</f>
        <v>CPI(H): Fin year average - inflate from base year 2017-18 average - actual (including forecast)</v>
      </c>
      <c r="F79" s="205">
        <f t="shared" si="32"/>
        <v>0</v>
      </c>
      <c r="G79" s="223" t="str">
        <f t="shared" si="32"/>
        <v>%</v>
      </c>
      <c r="H79" s="205">
        <f t="shared" si="32"/>
        <v>0</v>
      </c>
      <c r="I79" s="205">
        <f t="shared" si="32"/>
        <v>0</v>
      </c>
      <c r="J79" s="205">
        <f t="shared" si="32"/>
        <v>0</v>
      </c>
      <c r="K79" s="205">
        <f t="shared" si="32"/>
        <v>1.0212697905005599</v>
      </c>
      <c r="L79" s="205">
        <f t="shared" si="32"/>
        <v>1.0386214616983847</v>
      </c>
      <c r="M79" s="205">
        <f t="shared" si="32"/>
        <v>1.0469374700143934</v>
      </c>
      <c r="N79" s="205">
        <f t="shared" si="32"/>
        <v>1.0853990084759317</v>
      </c>
      <c r="O79" s="205">
        <f t="shared" si="32"/>
        <v>1.1806332960179113</v>
      </c>
      <c r="P79" s="205">
        <f t="shared" si="32"/>
        <v>1.2461218615064769</v>
      </c>
      <c r="Q79" s="205">
        <f t="shared" si="32"/>
        <v>1.2861826323364782</v>
      </c>
      <c r="R79" s="205">
        <f t="shared" si="32"/>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463</v>
      </c>
      <c r="F81" s="185">
        <f>(F77/SUMPRODUCT(J78:R78,J80:R80)) * SUMPRODUCT(J79:R79,J80:R80)</f>
        <v>43.669857219043998</v>
      </c>
      <c r="G81" s="92" t="s">
        <v>238</v>
      </c>
      <c r="H81" s="205"/>
      <c r="I81" s="205"/>
      <c r="J81" s="205"/>
      <c r="K81" s="205"/>
      <c r="L81" s="205"/>
      <c r="M81" s="205"/>
      <c r="N81" s="205"/>
      <c r="O81" s="205"/>
      <c r="P81" s="205"/>
      <c r="Q81" s="205"/>
      <c r="R81" s="205"/>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331"/>
      <c r="B83" s="346"/>
      <c r="C83" s="347"/>
      <c r="D83" s="348"/>
      <c r="E83" s="345" t="str">
        <f>E81</f>
        <v>RCV - CPI(H) + RPI wedge initial balance adjusted for actual inflation - nominal - WR</v>
      </c>
      <c r="F83" s="354">
        <f t="shared" ref="F83:G83" si="33">F81</f>
        <v>43.669857219043998</v>
      </c>
      <c r="G83" s="345" t="str">
        <f t="shared" si="33"/>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4" xml:space="preserve"> I89</f>
        <v>0</v>
      </c>
      <c r="K86" s="241">
        <f t="shared" si="34"/>
        <v>0</v>
      </c>
      <c r="L86" s="241">
        <f t="shared" si="34"/>
        <v>0</v>
      </c>
      <c r="M86" s="241">
        <f t="shared" si="34"/>
        <v>43.669857219043998</v>
      </c>
      <c r="N86" s="241">
        <f t="shared" si="34"/>
        <v>41.075712410536028</v>
      </c>
      <c r="O86" s="241">
        <f t="shared" si="34"/>
        <v>40.515567109418036</v>
      </c>
      <c r="P86" s="241">
        <f t="shared" si="34"/>
        <v>42.644639056334377</v>
      </c>
      <c r="Q86" s="241">
        <f t="shared" si="34"/>
        <v>42.740140747060245</v>
      </c>
      <c r="R86" s="241">
        <f t="shared" si="34"/>
        <v>41.171428126075675</v>
      </c>
    </row>
    <row r="87" spans="1:16383" x14ac:dyDescent="0.25">
      <c r="A87" s="47"/>
      <c r="B87" s="51"/>
      <c r="C87" s="111"/>
      <c r="D87" s="56" t="s">
        <v>445</v>
      </c>
      <c r="E87" s="7" t="str">
        <f t="shared" ref="E87:R87" si="35" xml:space="preserve"> E$70</f>
        <v>Actual RCV indexation - nominal</v>
      </c>
      <c r="F87" s="241">
        <f t="shared" si="35"/>
        <v>0</v>
      </c>
      <c r="G87" s="162" t="str">
        <f t="shared" si="35"/>
        <v>£m</v>
      </c>
      <c r="H87" s="241">
        <f t="shared" si="35"/>
        <v>0</v>
      </c>
      <c r="I87" s="162">
        <f t="shared" si="35"/>
        <v>0</v>
      </c>
      <c r="J87" s="241">
        <f t="shared" si="35"/>
        <v>0</v>
      </c>
      <c r="K87" s="241">
        <f t="shared" si="35"/>
        <v>0</v>
      </c>
      <c r="L87" s="241">
        <f t="shared" si="35"/>
        <v>0</v>
      </c>
      <c r="M87" s="241">
        <f xml:space="preserve"> M$70</f>
        <v>0.37916413273726818</v>
      </c>
      <c r="N87" s="241">
        <f t="shared" si="35"/>
        <v>2.3726169293224544</v>
      </c>
      <c r="O87" s="241">
        <f t="shared" si="35"/>
        <v>5.2159493048815619</v>
      </c>
      <c r="P87" s="241">
        <f t="shared" si="35"/>
        <v>3.1892920397087825</v>
      </c>
      <c r="Q87" s="241">
        <f t="shared" si="35"/>
        <v>1.411524803691153</v>
      </c>
      <c r="R87" s="241">
        <f t="shared" si="35"/>
        <v>-41.171428126075675</v>
      </c>
    </row>
    <row r="88" spans="1:16383" x14ac:dyDescent="0.25">
      <c r="A88" s="47"/>
      <c r="B88" s="51"/>
      <c r="C88" s="111"/>
      <c r="D88" s="56" t="s">
        <v>446</v>
      </c>
      <c r="E88" s="7" t="str">
        <f t="shared" ref="E88:R88" si="36" xml:space="preserve"> E$75</f>
        <v>RCV run-off company should have received - nominal</v>
      </c>
      <c r="F88" s="241">
        <f t="shared" si="36"/>
        <v>0</v>
      </c>
      <c r="G88" s="162" t="str">
        <f t="shared" si="36"/>
        <v>£m</v>
      </c>
      <c r="H88" s="241">
        <f t="shared" si="36"/>
        <v>0</v>
      </c>
      <c r="I88" s="162">
        <f t="shared" si="36"/>
        <v>0</v>
      </c>
      <c r="J88" s="241">
        <f t="shared" si="36"/>
        <v>0</v>
      </c>
      <c r="K88" s="241">
        <f t="shared" si="36"/>
        <v>0</v>
      </c>
      <c r="L88" s="241">
        <f t="shared" si="36"/>
        <v>0</v>
      </c>
      <c r="M88" s="241">
        <f t="shared" si="36"/>
        <v>2.9733089412452354</v>
      </c>
      <c r="N88" s="241">
        <f t="shared" si="36"/>
        <v>2.9327622304404479</v>
      </c>
      <c r="O88" s="241">
        <f t="shared" si="36"/>
        <v>3.0868773579652231</v>
      </c>
      <c r="P88" s="241">
        <f t="shared" si="36"/>
        <v>3.0937903489829135</v>
      </c>
      <c r="Q88" s="241">
        <f t="shared" si="36"/>
        <v>2.9802374246757193</v>
      </c>
      <c r="R88" s="241">
        <f t="shared" si="36"/>
        <v>0</v>
      </c>
    </row>
    <row r="89" spans="1:16383" s="138" customFormat="1" x14ac:dyDescent="0.25">
      <c r="A89" s="134"/>
      <c r="B89" s="135"/>
      <c r="C89" s="136"/>
      <c r="D89" s="137"/>
      <c r="E89" s="138" t="s">
        <v>465</v>
      </c>
      <c r="G89" s="163" t="s">
        <v>238</v>
      </c>
      <c r="J89" s="242">
        <f t="shared" ref="J89:R89" si="37" xml:space="preserve"> IF( J84 = 1, $F83, J86 + J87 - J88)</f>
        <v>0</v>
      </c>
      <c r="K89" s="242">
        <f t="shared" si="37"/>
        <v>0</v>
      </c>
      <c r="L89" s="242">
        <f t="shared" si="37"/>
        <v>43.669857219043998</v>
      </c>
      <c r="M89" s="242">
        <f t="shared" si="37"/>
        <v>41.075712410536028</v>
      </c>
      <c r="N89" s="242">
        <f t="shared" si="37"/>
        <v>40.515567109418036</v>
      </c>
      <c r="O89" s="242">
        <f t="shared" si="37"/>
        <v>42.644639056334377</v>
      </c>
      <c r="P89" s="242">
        <f t="shared" si="37"/>
        <v>42.740140747060245</v>
      </c>
      <c r="Q89" s="242">
        <f t="shared" si="37"/>
        <v>41.171428126075675</v>
      </c>
      <c r="R89" s="242">
        <f t="shared" si="37"/>
        <v>0</v>
      </c>
    </row>
    <row r="90" spans="1:16383" x14ac:dyDescent="0.25"/>
    <row r="91" spans="1:16383" s="92" customFormat="1" x14ac:dyDescent="0.25">
      <c r="A91" s="164"/>
      <c r="B91" s="165"/>
      <c r="C91" s="166"/>
      <c r="D91" s="167"/>
      <c r="E91" s="7" t="str">
        <f t="shared" ref="E91:R91" si="38" xml:space="preserve"> E$86</f>
        <v>Actual Nominal RCV balance BEG</v>
      </c>
      <c r="F91" s="185">
        <f t="shared" si="38"/>
        <v>0</v>
      </c>
      <c r="G91" s="92" t="str">
        <f t="shared" si="38"/>
        <v>£m</v>
      </c>
      <c r="H91" s="185">
        <f t="shared" si="38"/>
        <v>0</v>
      </c>
      <c r="I91" s="185">
        <f t="shared" si="38"/>
        <v>0</v>
      </c>
      <c r="J91" s="185">
        <f t="shared" si="38"/>
        <v>0</v>
      </c>
      <c r="K91" s="185">
        <f t="shared" si="38"/>
        <v>0</v>
      </c>
      <c r="L91" s="185">
        <f t="shared" si="38"/>
        <v>0</v>
      </c>
      <c r="M91" s="185">
        <f t="shared" si="38"/>
        <v>43.669857219043998</v>
      </c>
      <c r="N91" s="185">
        <f t="shared" si="38"/>
        <v>41.075712410536028</v>
      </c>
      <c r="O91" s="185">
        <f t="shared" si="38"/>
        <v>40.515567109418036</v>
      </c>
      <c r="P91" s="185">
        <f t="shared" si="38"/>
        <v>42.644639056334377</v>
      </c>
      <c r="Q91" s="185">
        <f t="shared" si="38"/>
        <v>42.740140747060245</v>
      </c>
      <c r="R91" s="185">
        <f t="shared" si="38"/>
        <v>41.171428126075675</v>
      </c>
    </row>
    <row r="92" spans="1:16383" s="92" customFormat="1" x14ac:dyDescent="0.25">
      <c r="A92" s="164"/>
      <c r="B92" s="165"/>
      <c r="C92" s="166"/>
      <c r="D92" s="167"/>
      <c r="E92" s="7" t="str">
        <f t="shared" ref="E92:R92" si="39" xml:space="preserve"> E$87</f>
        <v>Actual RCV indexation - nominal</v>
      </c>
      <c r="F92" s="241">
        <f t="shared" si="39"/>
        <v>0</v>
      </c>
      <c r="G92" s="162" t="str">
        <f t="shared" si="39"/>
        <v>£m</v>
      </c>
      <c r="H92" s="241">
        <f t="shared" si="39"/>
        <v>0</v>
      </c>
      <c r="I92" s="241">
        <f t="shared" si="39"/>
        <v>0</v>
      </c>
      <c r="J92" s="241">
        <f t="shared" si="39"/>
        <v>0</v>
      </c>
      <c r="K92" s="241">
        <f t="shared" si="39"/>
        <v>0</v>
      </c>
      <c r="L92" s="241">
        <f t="shared" si="39"/>
        <v>0</v>
      </c>
      <c r="M92" s="241">
        <f t="shared" si="39"/>
        <v>0.37916413273726818</v>
      </c>
      <c r="N92" s="241">
        <f t="shared" si="39"/>
        <v>2.3726169293224544</v>
      </c>
      <c r="O92" s="241">
        <f t="shared" si="39"/>
        <v>5.2159493048815619</v>
      </c>
      <c r="P92" s="241">
        <f t="shared" si="39"/>
        <v>3.1892920397087825</v>
      </c>
      <c r="Q92" s="241">
        <f t="shared" si="39"/>
        <v>1.411524803691153</v>
      </c>
      <c r="R92" s="241">
        <f t="shared" si="39"/>
        <v>-41.171428126075675</v>
      </c>
    </row>
    <row r="93" spans="1:16383" s="92" customFormat="1" x14ac:dyDescent="0.25">
      <c r="A93" s="164"/>
      <c r="B93" s="165"/>
      <c r="C93" s="166"/>
      <c r="D93" s="167"/>
      <c r="E93" s="7" t="str">
        <f t="shared" ref="E93:R93" si="40" xml:space="preserve"> E$89</f>
        <v>Actual Nominal RCV balance END</v>
      </c>
      <c r="F93" s="185">
        <f t="shared" si="40"/>
        <v>0</v>
      </c>
      <c r="G93" s="92" t="str">
        <f t="shared" si="40"/>
        <v>£m</v>
      </c>
      <c r="H93" s="185">
        <f t="shared" si="40"/>
        <v>0</v>
      </c>
      <c r="I93" s="185">
        <f t="shared" si="40"/>
        <v>0</v>
      </c>
      <c r="J93" s="185">
        <f t="shared" si="40"/>
        <v>0</v>
      </c>
      <c r="K93" s="185">
        <f t="shared" si="40"/>
        <v>0</v>
      </c>
      <c r="L93" s="185">
        <f t="shared" si="40"/>
        <v>43.669857219043998</v>
      </c>
      <c r="M93" s="185">
        <f t="shared" si="40"/>
        <v>41.075712410536028</v>
      </c>
      <c r="N93" s="185">
        <f t="shared" si="40"/>
        <v>40.515567109418036</v>
      </c>
      <c r="O93" s="185">
        <f t="shared" si="40"/>
        <v>42.644639056334377</v>
      </c>
      <c r="P93" s="185">
        <f t="shared" si="40"/>
        <v>42.740140747060245</v>
      </c>
      <c r="Q93" s="185">
        <f t="shared" si="40"/>
        <v>41.171428126075675</v>
      </c>
      <c r="R93" s="185">
        <f t="shared" si="40"/>
        <v>0</v>
      </c>
    </row>
    <row r="94" spans="1:16383" x14ac:dyDescent="0.25">
      <c r="A94" s="49"/>
      <c r="D94" s="57"/>
      <c r="E94" s="7" t="s">
        <v>466</v>
      </c>
      <c r="G94" s="92" t="s">
        <v>238</v>
      </c>
      <c r="H94" s="243"/>
      <c r="I94" s="243"/>
      <c r="J94" s="185">
        <f t="shared" ref="J94:K94" si="41" xml:space="preserve"> ( (J91+J92) + J93) / 2</f>
        <v>0</v>
      </c>
      <c r="K94" s="185">
        <f t="shared" si="41"/>
        <v>0</v>
      </c>
      <c r="L94" s="185">
        <f xml:space="preserve"> ( (L91+L92) + L93) / 2</f>
        <v>21.834928609521999</v>
      </c>
      <c r="M94" s="185">
        <f xml:space="preserve"> ( (M91+M92) + M93) / 2</f>
        <v>42.562366881158646</v>
      </c>
      <c r="N94" s="185">
        <f t="shared" ref="N94:P94" si="42" xml:space="preserve"> ( (N91+N92) + N93) / 2</f>
        <v>41.981948224638259</v>
      </c>
      <c r="O94" s="185">
        <f t="shared" si="42"/>
        <v>44.188077735316988</v>
      </c>
      <c r="P94" s="185">
        <f t="shared" si="42"/>
        <v>44.287035921551706</v>
      </c>
      <c r="Q94" s="185">
        <f xml:space="preserve"> ( (Q91+Q92) + Q93) / 2</f>
        <v>42.661546838413535</v>
      </c>
      <c r="R94" s="185">
        <f t="shared" ref="R94" si="43"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InpR!E$105</f>
        <v>WACC on RCV - CPI(H) + RPI wedge bf and additions - WR</v>
      </c>
      <c r="F97" s="205">
        <f xml:space="preserve"> InpR!F$105</f>
        <v>0</v>
      </c>
      <c r="G97" s="223" t="str">
        <f xml:space="preserve"> InpR!G$105</f>
        <v>%</v>
      </c>
      <c r="H97" s="205">
        <f xml:space="preserve"> InpR!H$105</f>
        <v>0</v>
      </c>
      <c r="I97" s="205">
        <f xml:space="preserve"> InpR!I$105</f>
        <v>0</v>
      </c>
      <c r="J97" s="205">
        <f xml:space="preserve"> InpR!J$105</f>
        <v>0</v>
      </c>
      <c r="K97" s="205">
        <f xml:space="preserve"> InpR!K$105</f>
        <v>0</v>
      </c>
      <c r="L97" s="205">
        <f xml:space="preserve"> InpR!L$105</f>
        <v>0</v>
      </c>
      <c r="M97" s="205">
        <f xml:space="preserve"> InpR!M$105</f>
        <v>1.920357193840716E-2</v>
      </c>
      <c r="N97" s="205">
        <f xml:space="preserve"> InpR!N$105</f>
        <v>1.920357193840716E-2</v>
      </c>
      <c r="O97" s="205">
        <f xml:space="preserve"> InpR!O$105</f>
        <v>1.920357193840716E-2</v>
      </c>
      <c r="P97" s="205">
        <f xml:space="preserve"> InpR!P$105</f>
        <v>1.920357193840716E-2</v>
      </c>
      <c r="Q97" s="205">
        <f xml:space="preserve"> InpR!Q$105</f>
        <v>1.920357193840716E-2</v>
      </c>
      <c r="R97" s="205">
        <f xml:space="preserve"> InpR!R$105</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4" xml:space="preserve"> E$94</f>
        <v>Actual average RCV balance</v>
      </c>
      <c r="F99" s="184">
        <f t="shared" si="44"/>
        <v>0</v>
      </c>
      <c r="G99" s="184" t="str">
        <f t="shared" si="44"/>
        <v>£m</v>
      </c>
      <c r="H99" s="184">
        <f t="shared" si="44"/>
        <v>0</v>
      </c>
      <c r="I99" s="184">
        <f t="shared" si="44"/>
        <v>0</v>
      </c>
      <c r="J99" s="184">
        <f t="shared" si="44"/>
        <v>0</v>
      </c>
      <c r="K99" s="184">
        <f t="shared" si="44"/>
        <v>0</v>
      </c>
      <c r="L99" s="184">
        <f t="shared" si="44"/>
        <v>21.834928609521999</v>
      </c>
      <c r="M99" s="184">
        <f t="shared" si="44"/>
        <v>42.562366881158646</v>
      </c>
      <c r="N99" s="184">
        <f t="shared" si="44"/>
        <v>41.981948224638259</v>
      </c>
      <c r="O99" s="184">
        <f t="shared" si="44"/>
        <v>44.188077735316988</v>
      </c>
      <c r="P99" s="184">
        <f t="shared" si="44"/>
        <v>44.287035921551706</v>
      </c>
      <c r="Q99" s="184">
        <f t="shared" si="44"/>
        <v>42.661546838413535</v>
      </c>
      <c r="R99" s="184">
        <f t="shared" si="44"/>
        <v>0</v>
      </c>
    </row>
    <row r="100" spans="1:26" x14ac:dyDescent="0.25">
      <c r="E100" s="7" t="s">
        <v>468</v>
      </c>
      <c r="F100" s="243"/>
      <c r="G100" s="184" t="s">
        <v>238</v>
      </c>
      <c r="H100" s="243"/>
      <c r="I100" s="243"/>
      <c r="J100" s="243">
        <f t="shared" ref="J100:K100" si="45">J97*J98*J99</f>
        <v>0</v>
      </c>
      <c r="K100" s="243">
        <f t="shared" si="45"/>
        <v>0</v>
      </c>
      <c r="L100" s="243">
        <f>L97*L98*L99</f>
        <v>0</v>
      </c>
      <c r="M100" s="243">
        <f>M97*M98*M99</f>
        <v>0.81734947427120841</v>
      </c>
      <c r="N100" s="243">
        <f t="shared" ref="N100:R100" si="46">N97*N98*N99</f>
        <v>0.80620336284632554</v>
      </c>
      <c r="O100" s="243">
        <f t="shared" si="46"/>
        <v>0.84856892961008756</v>
      </c>
      <c r="P100" s="243">
        <f t="shared" si="46"/>
        <v>0.85046928025834023</v>
      </c>
      <c r="Q100" s="243">
        <f t="shared" si="46"/>
        <v>0.81925408371520092</v>
      </c>
      <c r="R100" s="243">
        <f t="shared" si="46"/>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7" xml:space="preserve"> E$89</f>
        <v>Actual Nominal RCV balance END</v>
      </c>
      <c r="F103" s="185">
        <f t="shared" si="47"/>
        <v>0</v>
      </c>
      <c r="G103" s="185" t="str">
        <f t="shared" si="47"/>
        <v>£m</v>
      </c>
      <c r="H103" s="185">
        <f t="shared" si="47"/>
        <v>0</v>
      </c>
      <c r="I103" s="185">
        <f t="shared" si="47"/>
        <v>0</v>
      </c>
      <c r="J103" s="185">
        <f t="shared" si="47"/>
        <v>0</v>
      </c>
      <c r="K103" s="185">
        <f t="shared" si="47"/>
        <v>0</v>
      </c>
      <c r="L103" s="185">
        <f t="shared" si="47"/>
        <v>43.669857219043998</v>
      </c>
      <c r="M103" s="185">
        <f t="shared" si="47"/>
        <v>41.075712410536028</v>
      </c>
      <c r="N103" s="185">
        <f t="shared" si="47"/>
        <v>40.515567109418036</v>
      </c>
      <c r="O103" s="185">
        <f t="shared" si="47"/>
        <v>42.644639056334377</v>
      </c>
      <c r="P103" s="185">
        <f t="shared" si="47"/>
        <v>42.740140747060245</v>
      </c>
      <c r="Q103" s="185">
        <f t="shared" si="47"/>
        <v>41.171428126075675</v>
      </c>
      <c r="R103" s="185">
        <f t="shared" si="47"/>
        <v>0</v>
      </c>
    </row>
    <row r="104" spans="1:26" x14ac:dyDescent="0.25">
      <c r="C104" s="267"/>
      <c r="E104" s="7" t="s">
        <v>469</v>
      </c>
      <c r="F104" s="243"/>
      <c r="G104" s="243"/>
      <c r="H104" s="243"/>
      <c r="I104" s="243"/>
      <c r="J104" s="184">
        <f>J103 * J102</f>
        <v>0</v>
      </c>
      <c r="K104" s="184">
        <f t="shared" ref="K104:R104" si="48">K103 * K102</f>
        <v>0</v>
      </c>
      <c r="L104" s="184">
        <f t="shared" si="48"/>
        <v>0</v>
      </c>
      <c r="M104" s="184">
        <f t="shared" si="48"/>
        <v>0</v>
      </c>
      <c r="N104" s="184">
        <f t="shared" si="48"/>
        <v>0</v>
      </c>
      <c r="O104" s="184">
        <f t="shared" si="48"/>
        <v>0</v>
      </c>
      <c r="P104" s="184">
        <f t="shared" si="48"/>
        <v>0</v>
      </c>
      <c r="Q104" s="184">
        <f t="shared" si="48"/>
        <v>41.171428126075675</v>
      </c>
      <c r="R104" s="184">
        <f t="shared" si="48"/>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9" xml:space="preserve"> E$75</f>
        <v>RCV run-off company should have received - nominal</v>
      </c>
      <c r="F107" s="184">
        <f t="shared" si="49"/>
        <v>0</v>
      </c>
      <c r="G107" s="184" t="str">
        <f t="shared" si="49"/>
        <v>£m</v>
      </c>
      <c r="H107" s="184">
        <f t="shared" si="49"/>
        <v>0</v>
      </c>
      <c r="I107" s="184">
        <f t="shared" si="49"/>
        <v>0</v>
      </c>
      <c r="J107" s="184">
        <f t="shared" si="49"/>
        <v>0</v>
      </c>
      <c r="K107" s="184">
        <f t="shared" si="49"/>
        <v>0</v>
      </c>
      <c r="L107" s="184">
        <f t="shared" si="49"/>
        <v>0</v>
      </c>
      <c r="M107" s="184">
        <f xml:space="preserve"> M$75</f>
        <v>2.9733089412452354</v>
      </c>
      <c r="N107" s="184">
        <f t="shared" si="49"/>
        <v>2.9327622304404479</v>
      </c>
      <c r="O107" s="184">
        <f t="shared" si="49"/>
        <v>3.0868773579652231</v>
      </c>
      <c r="P107" s="184">
        <f t="shared" si="49"/>
        <v>3.0937903489829135</v>
      </c>
      <c r="Q107" s="184">
        <f t="shared" si="49"/>
        <v>2.9802374246757193</v>
      </c>
      <c r="R107" s="184">
        <f t="shared" si="49"/>
        <v>0</v>
      </c>
    </row>
    <row r="108" spans="1:26" s="91" customFormat="1" x14ac:dyDescent="0.25">
      <c r="A108" s="50"/>
      <c r="B108" s="61"/>
      <c r="C108" s="110"/>
      <c r="D108" s="55"/>
      <c r="E108" s="7" t="str">
        <f t="shared" ref="E108:R109" si="50" xml:space="preserve"> E$100</f>
        <v>Nominal return company should have received</v>
      </c>
      <c r="F108" s="184">
        <f t="shared" si="50"/>
        <v>0</v>
      </c>
      <c r="G108" s="184" t="str">
        <f t="shared" si="50"/>
        <v>£m</v>
      </c>
      <c r="H108" s="184">
        <f t="shared" si="50"/>
        <v>0</v>
      </c>
      <c r="I108" s="184">
        <f t="shared" si="50"/>
        <v>0</v>
      </c>
      <c r="J108" s="184">
        <f t="shared" si="50"/>
        <v>0</v>
      </c>
      <c r="K108" s="184">
        <f t="shared" si="50"/>
        <v>0</v>
      </c>
      <c r="L108" s="184">
        <f t="shared" si="50"/>
        <v>0</v>
      </c>
      <c r="M108" s="184">
        <f t="shared" si="50"/>
        <v>0.81734947427120841</v>
      </c>
      <c r="N108" s="184">
        <f t="shared" si="50"/>
        <v>0.80620336284632554</v>
      </c>
      <c r="O108" s="184">
        <f t="shared" si="50"/>
        <v>0.84856892961008756</v>
      </c>
      <c r="P108" s="184">
        <f t="shared" si="50"/>
        <v>0.85046928025834023</v>
      </c>
      <c r="Q108" s="184">
        <f t="shared" si="50"/>
        <v>0.81925408371520092</v>
      </c>
      <c r="R108" s="184">
        <f t="shared" si="50"/>
        <v>0</v>
      </c>
      <c r="S108" s="92"/>
      <c r="T108" s="92"/>
      <c r="U108" s="92"/>
      <c r="V108" s="92"/>
      <c r="W108" s="92"/>
      <c r="X108" s="92"/>
      <c r="Y108" s="92"/>
      <c r="Z108" s="92"/>
    </row>
    <row r="109" spans="1:26" x14ac:dyDescent="0.25">
      <c r="E109" s="7" t="s">
        <v>471</v>
      </c>
      <c r="F109" s="243"/>
      <c r="G109" s="184" t="str">
        <f t="shared" si="50"/>
        <v>£m</v>
      </c>
      <c r="H109" s="243">
        <f>SUM(J109:R109)</f>
        <v>19.208821434010702</v>
      </c>
      <c r="I109" s="243"/>
      <c r="J109" s="243">
        <f t="shared" ref="J109:R109" si="51">SUM(J107:J108)</f>
        <v>0</v>
      </c>
      <c r="K109" s="243">
        <f t="shared" si="51"/>
        <v>0</v>
      </c>
      <c r="L109" s="243">
        <f t="shared" si="51"/>
        <v>0</v>
      </c>
      <c r="M109" s="243">
        <f t="shared" si="51"/>
        <v>3.790658415516444</v>
      </c>
      <c r="N109" s="243">
        <f t="shared" si="51"/>
        <v>3.7389655932867734</v>
      </c>
      <c r="O109" s="243">
        <f t="shared" si="51"/>
        <v>3.9354462875753109</v>
      </c>
      <c r="P109" s="243">
        <f t="shared" si="51"/>
        <v>3.9442596292412535</v>
      </c>
      <c r="Q109" s="243">
        <f t="shared" si="51"/>
        <v>3.7994915083909202</v>
      </c>
      <c r="R109" s="243">
        <f t="shared" si="51"/>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2" xml:space="preserve"> F$61</f>
        <v>0</v>
      </c>
      <c r="G115" s="184" t="str">
        <f t="shared" si="52"/>
        <v>£m</v>
      </c>
      <c r="H115" s="184">
        <f t="shared" si="52"/>
        <v>0</v>
      </c>
      <c r="I115" s="184">
        <f t="shared" si="52"/>
        <v>0</v>
      </c>
      <c r="J115" s="184">
        <f t="shared" si="52"/>
        <v>0</v>
      </c>
      <c r="K115" s="184">
        <f t="shared" si="52"/>
        <v>0</v>
      </c>
      <c r="L115" s="184">
        <f t="shared" si="52"/>
        <v>0</v>
      </c>
      <c r="M115" s="184">
        <f xml:space="preserve"> M$61</f>
        <v>3.8602413524180186</v>
      </c>
      <c r="N115" s="184">
        <f t="shared" si="52"/>
        <v>3.7061809822208094</v>
      </c>
      <c r="O115" s="184">
        <f t="shared" si="52"/>
        <v>3.5648909289818631</v>
      </c>
      <c r="P115" s="184">
        <f t="shared" si="52"/>
        <v>3.4306371365964079</v>
      </c>
      <c r="Q115" s="184">
        <f t="shared" si="52"/>
        <v>3.3014393420321868</v>
      </c>
      <c r="R115" s="184">
        <f xml:space="preserve"> R$61</f>
        <v>0</v>
      </c>
    </row>
    <row r="116" spans="1:26" x14ac:dyDescent="0.25">
      <c r="E116" s="7" t="str">
        <f t="shared" ref="E116:R116" si="53" xml:space="preserve"> E$109</f>
        <v>Total nominal revenue company should have received</v>
      </c>
      <c r="F116" s="184">
        <f t="shared" si="53"/>
        <v>0</v>
      </c>
      <c r="G116" s="184" t="str">
        <f t="shared" si="53"/>
        <v>£m</v>
      </c>
      <c r="H116" s="184">
        <f t="shared" si="53"/>
        <v>19.208821434010702</v>
      </c>
      <c r="I116" s="184">
        <f t="shared" si="53"/>
        <v>0</v>
      </c>
      <c r="J116" s="184">
        <f t="shared" si="53"/>
        <v>0</v>
      </c>
      <c r="K116" s="184">
        <f t="shared" si="53"/>
        <v>0</v>
      </c>
      <c r="L116" s="184">
        <f t="shared" si="53"/>
        <v>0</v>
      </c>
      <c r="M116" s="184">
        <f xml:space="preserve"> M$109</f>
        <v>3.790658415516444</v>
      </c>
      <c r="N116" s="184">
        <f t="shared" si="53"/>
        <v>3.7389655932867734</v>
      </c>
      <c r="O116" s="184">
        <f t="shared" si="53"/>
        <v>3.9354462875753109</v>
      </c>
      <c r="P116" s="184">
        <f t="shared" si="53"/>
        <v>3.9442596292412535</v>
      </c>
      <c r="Q116" s="184">
        <f t="shared" si="53"/>
        <v>3.7994915083909202</v>
      </c>
      <c r="R116" s="184">
        <f t="shared" si="53"/>
        <v>0</v>
      </c>
    </row>
    <row r="117" spans="1:26" s="184" customFormat="1" x14ac:dyDescent="0.25">
      <c r="A117" s="180"/>
      <c r="B117" s="181"/>
      <c r="C117" s="182"/>
      <c r="D117" s="183"/>
      <c r="E117" s="7" t="s">
        <v>474</v>
      </c>
      <c r="G117" s="184" t="str">
        <f t="shared" ref="G117" si="54" xml:space="preserve"> G$100</f>
        <v>£m</v>
      </c>
      <c r="H117" s="243">
        <f>SUM(J117:R117)</f>
        <v>1.3454316917614162</v>
      </c>
      <c r="M117" s="184">
        <f>M116-M115</f>
        <v>-6.9582936901574577E-2</v>
      </c>
      <c r="N117" s="184">
        <f t="shared" ref="N117:Q117" si="55">N116-N115</f>
        <v>3.2784611065963976E-2</v>
      </c>
      <c r="O117" s="184">
        <f t="shared" si="55"/>
        <v>0.37055535859344779</v>
      </c>
      <c r="P117" s="184">
        <f t="shared" si="55"/>
        <v>0.51362249264484561</v>
      </c>
      <c r="Q117" s="184">
        <f t="shared" si="55"/>
        <v>0.49805216635873339</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M127" si="56">SUM(J125:J126)</f>
        <v>0</v>
      </c>
      <c r="K127" s="172">
        <f t="shared" si="56"/>
        <v>0</v>
      </c>
      <c r="L127" s="172">
        <f t="shared" si="56"/>
        <v>3.1522140708501789E-2</v>
      </c>
      <c r="M127" s="172">
        <f t="shared" si="56"/>
        <v>2.4258091513662761E-2</v>
      </c>
      <c r="N127" s="172">
        <f t="shared" ref="N127:Q127" si="57">SUM(N125:N126)</f>
        <v>2.9587648685595269E-2</v>
      </c>
      <c r="O127" s="172">
        <f t="shared" si="57"/>
        <v>3.150368327076003E-2</v>
      </c>
      <c r="P127" s="172">
        <f t="shared" si="57"/>
        <v>3.2000000000000695E-2</v>
      </c>
      <c r="Q127" s="172">
        <f t="shared" si="57"/>
        <v>3.1999999999999806E-2</v>
      </c>
      <c r="R127" s="172">
        <f t="shared" ref="R127" si="58">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9" xml:space="preserve"> F$141</f>
        <v>0</v>
      </c>
      <c r="G129" s="161" t="str">
        <f t="shared" si="59"/>
        <v>£m</v>
      </c>
      <c r="H129" s="326">
        <f t="shared" si="59"/>
        <v>0</v>
      </c>
      <c r="I129" s="326">
        <f t="shared" si="59"/>
        <v>0</v>
      </c>
      <c r="J129" s="326">
        <f t="shared" si="59"/>
        <v>0</v>
      </c>
      <c r="K129" s="326">
        <f xml:space="preserve"> K$141</f>
        <v>0</v>
      </c>
      <c r="L129" s="326">
        <f t="shared" si="59"/>
        <v>0</v>
      </c>
      <c r="M129" s="326">
        <f t="shared" si="59"/>
        <v>43.795215561555487</v>
      </c>
      <c r="N129" s="326">
        <f t="shared" si="59"/>
        <v>41.829715644683979</v>
      </c>
      <c r="O129" s="326">
        <f t="shared" si="59"/>
        <v>40.160311871930922</v>
      </c>
      <c r="P129" s="326">
        <f t="shared" si="59"/>
        <v>38.629287718038228</v>
      </c>
      <c r="Q129" s="326">
        <f t="shared" si="59"/>
        <v>37.174508742576933</v>
      </c>
      <c r="R129" s="326">
        <f t="shared" si="59"/>
        <v>35.774516743331482</v>
      </c>
    </row>
    <row r="130" spans="1:16383" x14ac:dyDescent="0.25">
      <c r="E130" s="178" t="str">
        <f xml:space="preserve"> E$127</f>
        <v>True up Indexation percentage</v>
      </c>
      <c r="F130" s="178">
        <f t="shared" ref="F130:R130" si="60" xml:space="preserve"> F$127</f>
        <v>0</v>
      </c>
      <c r="G130" s="178">
        <f t="shared" si="60"/>
        <v>0</v>
      </c>
      <c r="H130" s="178">
        <f t="shared" si="60"/>
        <v>0</v>
      </c>
      <c r="I130" s="178">
        <f t="shared" si="60"/>
        <v>0</v>
      </c>
      <c r="J130" s="178">
        <f t="shared" si="60"/>
        <v>0</v>
      </c>
      <c r="K130" s="178">
        <f t="shared" si="60"/>
        <v>0</v>
      </c>
      <c r="L130" s="178">
        <f t="shared" si="60"/>
        <v>3.1522140708501789E-2</v>
      </c>
      <c r="M130" s="178">
        <f t="shared" si="60"/>
        <v>2.4258091513662761E-2</v>
      </c>
      <c r="N130" s="178">
        <f t="shared" si="60"/>
        <v>2.9587648685595269E-2</v>
      </c>
      <c r="O130" s="178">
        <f t="shared" si="60"/>
        <v>3.150368327076003E-2</v>
      </c>
      <c r="P130" s="178">
        <f t="shared" si="60"/>
        <v>3.2000000000000695E-2</v>
      </c>
      <c r="Q130" s="178">
        <f t="shared" si="60"/>
        <v>3.1999999999999806E-2</v>
      </c>
      <c r="R130" s="178">
        <f t="shared" si="60"/>
        <v>2.9999999999999805E-2</v>
      </c>
    </row>
    <row r="131" spans="1:16383" x14ac:dyDescent="0.25">
      <c r="C131" s="267"/>
      <c r="E131" s="7" t="s">
        <v>480</v>
      </c>
      <c r="G131" s="91" t="s">
        <v>238</v>
      </c>
      <c r="J131" s="245">
        <f>J129*J130</f>
        <v>0</v>
      </c>
      <c r="K131" s="245">
        <f t="shared" ref="K131:L131" si="61">K129*K130</f>
        <v>0</v>
      </c>
      <c r="L131" s="245">
        <f t="shared" si="61"/>
        <v>0</v>
      </c>
      <c r="M131" s="245">
        <f>M129*M130</f>
        <v>1.0623883469528004</v>
      </c>
      <c r="N131" s="245">
        <f t="shared" ref="N131:R131" si="62">N129*N130</f>
        <v>1.2376429311132577</v>
      </c>
      <c r="O131" s="245">
        <f t="shared" si="62"/>
        <v>1.2651977452682557</v>
      </c>
      <c r="P131" s="245">
        <f t="shared" si="62"/>
        <v>1.23613720697725</v>
      </c>
      <c r="Q131" s="245">
        <f t="shared" si="62"/>
        <v>1.1895842797624547</v>
      </c>
      <c r="R131" s="245">
        <f t="shared" si="62"/>
        <v>1.0732355022999374</v>
      </c>
    </row>
    <row r="132" spans="1:16383" x14ac:dyDescent="0.25"/>
    <row r="133" spans="1:16383" s="205" customFormat="1" x14ac:dyDescent="0.25">
      <c r="A133" s="201"/>
      <c r="B133" s="202"/>
      <c r="C133" s="203"/>
      <c r="D133" s="204"/>
      <c r="E133" s="37" t="str">
        <f xml:space="preserve"> InpR!E$98</f>
        <v>Run-off rate - CPI(H) + RPI wedge - active - WR</v>
      </c>
      <c r="F133" s="205">
        <f xml:space="preserve"> InpR!F$98</f>
        <v>0</v>
      </c>
      <c r="G133" s="223" t="str">
        <f xml:space="preserve"> InpR!G$98</f>
        <v>%</v>
      </c>
      <c r="H133" s="205">
        <f xml:space="preserve"> InpR!H$98</f>
        <v>0</v>
      </c>
      <c r="I133" s="205">
        <f xml:space="preserve"> InpR!I$98</f>
        <v>0</v>
      </c>
      <c r="J133" s="205">
        <f xml:space="preserve"> InpR!J$98</f>
        <v>0</v>
      </c>
      <c r="K133" s="205">
        <f xml:space="preserve"> InpR!K$98</f>
        <v>0</v>
      </c>
      <c r="L133" s="205">
        <f xml:space="preserve"> InpR!L$98</f>
        <v>0</v>
      </c>
      <c r="M133" s="205">
        <f xml:space="preserve"> InpR!M$98</f>
        <v>6.7500000000000004E-2</v>
      </c>
      <c r="N133" s="205">
        <f xml:space="preserve"> InpR!N$98</f>
        <v>6.7500000000000004E-2</v>
      </c>
      <c r="O133" s="205">
        <f xml:space="preserve"> InpR!O$98</f>
        <v>6.7500000000000004E-2</v>
      </c>
      <c r="P133" s="205">
        <f xml:space="preserve"> InpR!P$98</f>
        <v>6.7500000000000004E-2</v>
      </c>
      <c r="Q133" s="205">
        <f xml:space="preserve"> InpR!Q$98</f>
        <v>6.7500000000000004E-2</v>
      </c>
      <c r="R133" s="205">
        <f xml:space="preserve"> InpR!R$98</f>
        <v>0</v>
      </c>
    </row>
    <row r="134" spans="1:16383" s="161" customFormat="1" x14ac:dyDescent="0.25">
      <c r="A134" s="157"/>
      <c r="B134" s="158"/>
      <c r="C134" s="159"/>
      <c r="D134" s="160"/>
      <c r="E134" s="161" t="str">
        <f xml:space="preserve"> E$141</f>
        <v>True up Nominal RCV balance BEG</v>
      </c>
      <c r="F134" s="326">
        <f t="shared" ref="F134:R134" si="63" xml:space="preserve"> F$141</f>
        <v>0</v>
      </c>
      <c r="G134" s="161" t="str">
        <f t="shared" si="63"/>
        <v>£m</v>
      </c>
      <c r="H134" s="326">
        <f t="shared" si="63"/>
        <v>0</v>
      </c>
      <c r="I134" s="326">
        <f t="shared" si="63"/>
        <v>0</v>
      </c>
      <c r="J134" s="326">
        <f t="shared" si="63"/>
        <v>0</v>
      </c>
      <c r="K134" s="326">
        <f t="shared" si="63"/>
        <v>0</v>
      </c>
      <c r="L134" s="326">
        <f t="shared" si="63"/>
        <v>0</v>
      </c>
      <c r="M134" s="326">
        <f t="shared" si="63"/>
        <v>43.795215561555487</v>
      </c>
      <c r="N134" s="326">
        <f t="shared" si="63"/>
        <v>41.829715644683979</v>
      </c>
      <c r="O134" s="326">
        <f t="shared" si="63"/>
        <v>40.160311871930922</v>
      </c>
      <c r="P134" s="326">
        <f t="shared" si="63"/>
        <v>38.629287718038228</v>
      </c>
      <c r="Q134" s="326">
        <f t="shared" si="63"/>
        <v>37.174508742576933</v>
      </c>
      <c r="R134" s="326">
        <f t="shared" si="63"/>
        <v>35.774516743331482</v>
      </c>
    </row>
    <row r="135" spans="1:16383" x14ac:dyDescent="0.25">
      <c r="C135" s="267"/>
      <c r="E135" s="7" t="str">
        <f xml:space="preserve"> E$131</f>
        <v>True up RCV indexation</v>
      </c>
      <c r="F135" s="7">
        <f t="shared" ref="F135:R135" si="64" xml:space="preserve"> F$131</f>
        <v>0</v>
      </c>
      <c r="G135" s="91" t="str">
        <f t="shared" si="64"/>
        <v>£m</v>
      </c>
      <c r="H135" s="7">
        <f t="shared" si="64"/>
        <v>0</v>
      </c>
      <c r="I135" s="7">
        <f t="shared" si="64"/>
        <v>0</v>
      </c>
      <c r="J135" s="245">
        <f t="shared" si="64"/>
        <v>0</v>
      </c>
      <c r="K135" s="245">
        <f t="shared" si="64"/>
        <v>0</v>
      </c>
      <c r="L135" s="245">
        <f t="shared" si="64"/>
        <v>0</v>
      </c>
      <c r="M135" s="245">
        <f t="shared" si="64"/>
        <v>1.0623883469528004</v>
      </c>
      <c r="N135" s="245">
        <f t="shared" si="64"/>
        <v>1.2376429311132577</v>
      </c>
      <c r="O135" s="245">
        <f t="shared" si="64"/>
        <v>1.2651977452682557</v>
      </c>
      <c r="P135" s="245">
        <f t="shared" si="64"/>
        <v>1.23613720697725</v>
      </c>
      <c r="Q135" s="245">
        <f t="shared" si="64"/>
        <v>1.1895842797624547</v>
      </c>
      <c r="R135" s="245">
        <f t="shared" si="64"/>
        <v>1.0732355022999374</v>
      </c>
    </row>
    <row r="136" spans="1:16383" x14ac:dyDescent="0.25">
      <c r="C136" s="267"/>
      <c r="E136" s="7" t="s">
        <v>481</v>
      </c>
      <c r="F136" s="246"/>
      <c r="G136" s="162" t="s">
        <v>238</v>
      </c>
      <c r="H136" s="246"/>
      <c r="I136" s="246"/>
      <c r="J136" s="245">
        <f t="shared" ref="J136:L136" si="65" xml:space="preserve"> (J134+J135) * J133</f>
        <v>0</v>
      </c>
      <c r="K136" s="245">
        <f t="shared" si="65"/>
        <v>0</v>
      </c>
      <c r="L136" s="245">
        <f t="shared" si="65"/>
        <v>0</v>
      </c>
      <c r="M136" s="245">
        <f xml:space="preserve"> (M134+M135) * M133</f>
        <v>3.0278882638243099</v>
      </c>
      <c r="N136" s="245">
        <f t="shared" ref="N136:R136" si="66" xml:space="preserve"> (N134+N135) * N133</f>
        <v>2.9070467038663135</v>
      </c>
      <c r="O136" s="245">
        <f t="shared" si="66"/>
        <v>2.7962218991609444</v>
      </c>
      <c r="P136" s="245">
        <f t="shared" si="66"/>
        <v>2.6909161824385448</v>
      </c>
      <c r="Q136" s="245">
        <f t="shared" si="66"/>
        <v>2.5895762790079089</v>
      </c>
      <c r="R136" s="245">
        <f t="shared" si="66"/>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InpR!$E$91</f>
        <v>RCV - CPI(H) + RPI wedge initial balance - nominal - WR</v>
      </c>
      <c r="F138" s="200">
        <f>InpR!$F$91</f>
        <v>43.795215561555487</v>
      </c>
      <c r="G138" s="200" t="str">
        <f>InpR!$G$91</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7" xml:space="preserve"> I144</f>
        <v>0</v>
      </c>
      <c r="K141" s="241">
        <f t="shared" ref="K141" si="68" xml:space="preserve"> J144</f>
        <v>0</v>
      </c>
      <c r="L141" s="241">
        <f t="shared" ref="L141" si="69" xml:space="preserve"> K144</f>
        <v>0</v>
      </c>
      <c r="M141" s="241">
        <f t="shared" ref="M141" si="70" xml:space="preserve"> L144</f>
        <v>43.795215561555487</v>
      </c>
      <c r="N141" s="241">
        <f t="shared" ref="N141" si="71" xml:space="preserve"> M144</f>
        <v>41.829715644683979</v>
      </c>
      <c r="O141" s="241">
        <f t="shared" ref="O141" si="72" xml:space="preserve"> N144</f>
        <v>40.160311871930922</v>
      </c>
      <c r="P141" s="241">
        <f t="shared" ref="P141" si="73" xml:space="preserve"> O144</f>
        <v>38.629287718038228</v>
      </c>
      <c r="Q141" s="241">
        <f t="shared" ref="Q141" si="74" xml:space="preserve"> P144</f>
        <v>37.174508742576933</v>
      </c>
      <c r="R141" s="241">
        <f t="shared" ref="R141" si="75" xml:space="preserve"> Q144</f>
        <v>35.774516743331482</v>
      </c>
    </row>
    <row r="142" spans="1:16383" x14ac:dyDescent="0.25">
      <c r="A142" s="47"/>
      <c r="B142" s="51"/>
      <c r="C142" s="111"/>
      <c r="D142" s="56" t="s">
        <v>445</v>
      </c>
      <c r="E142" s="7" t="str">
        <f t="shared" ref="E142:R142" si="76" xml:space="preserve"> E$131</f>
        <v>True up RCV indexation</v>
      </c>
      <c r="F142" s="241">
        <f t="shared" si="76"/>
        <v>0</v>
      </c>
      <c r="G142" s="241" t="str">
        <f t="shared" si="76"/>
        <v>£m</v>
      </c>
      <c r="H142" s="241">
        <f t="shared" si="76"/>
        <v>0</v>
      </c>
      <c r="I142" s="241">
        <f t="shared" si="76"/>
        <v>0</v>
      </c>
      <c r="J142" s="241">
        <f t="shared" si="76"/>
        <v>0</v>
      </c>
      <c r="K142" s="241">
        <f t="shared" si="76"/>
        <v>0</v>
      </c>
      <c r="L142" s="241">
        <f t="shared" si="76"/>
        <v>0</v>
      </c>
      <c r="M142" s="241">
        <f t="shared" si="76"/>
        <v>1.0623883469528004</v>
      </c>
      <c r="N142" s="241">
        <f t="shared" si="76"/>
        <v>1.2376429311132577</v>
      </c>
      <c r="O142" s="241">
        <f t="shared" si="76"/>
        <v>1.2651977452682557</v>
      </c>
      <c r="P142" s="241">
        <f t="shared" si="76"/>
        <v>1.23613720697725</v>
      </c>
      <c r="Q142" s="241">
        <f t="shared" si="76"/>
        <v>1.1895842797624547</v>
      </c>
      <c r="R142" s="241">
        <f t="shared" si="76"/>
        <v>1.0732355022999374</v>
      </c>
    </row>
    <row r="143" spans="1:16383" x14ac:dyDescent="0.25">
      <c r="A143" s="47"/>
      <c r="B143" s="51"/>
      <c r="C143" s="111"/>
      <c r="D143" s="56" t="s">
        <v>446</v>
      </c>
      <c r="E143" s="7" t="str">
        <f t="shared" ref="E143:R143" si="77" xml:space="preserve"> E$136</f>
        <v>True up Nominal RCV run-off</v>
      </c>
      <c r="F143" s="241">
        <f t="shared" si="77"/>
        <v>0</v>
      </c>
      <c r="G143" s="241" t="str">
        <f t="shared" si="77"/>
        <v>£m</v>
      </c>
      <c r="H143" s="241">
        <f t="shared" si="77"/>
        <v>0</v>
      </c>
      <c r="I143" s="241">
        <f t="shared" si="77"/>
        <v>0</v>
      </c>
      <c r="J143" s="241">
        <f t="shared" si="77"/>
        <v>0</v>
      </c>
      <c r="K143" s="241">
        <f t="shared" si="77"/>
        <v>0</v>
      </c>
      <c r="L143" s="241">
        <f t="shared" si="77"/>
        <v>0</v>
      </c>
      <c r="M143" s="241">
        <f t="shared" si="77"/>
        <v>3.0278882638243099</v>
      </c>
      <c r="N143" s="241">
        <f t="shared" si="77"/>
        <v>2.9070467038663135</v>
      </c>
      <c r="O143" s="241">
        <f t="shared" si="77"/>
        <v>2.7962218991609444</v>
      </c>
      <c r="P143" s="241">
        <f t="shared" si="77"/>
        <v>2.6909161824385448</v>
      </c>
      <c r="Q143" s="241">
        <f t="shared" si="77"/>
        <v>2.5895762790079089</v>
      </c>
      <c r="R143" s="241">
        <f t="shared" si="77"/>
        <v>0</v>
      </c>
    </row>
    <row r="144" spans="1:16383" s="138" customFormat="1" x14ac:dyDescent="0.25">
      <c r="A144" s="134"/>
      <c r="B144" s="135"/>
      <c r="C144" s="268"/>
      <c r="D144" s="137"/>
      <c r="E144" s="138" t="s">
        <v>483</v>
      </c>
      <c r="G144" s="163" t="s">
        <v>238</v>
      </c>
      <c r="J144" s="242">
        <f t="shared" ref="J144:K144" si="78" xml:space="preserve"> IF( J139 = 1, $F138, J141 + J142 - J143)</f>
        <v>0</v>
      </c>
      <c r="K144" s="242">
        <f t="shared" si="78"/>
        <v>0</v>
      </c>
      <c r="L144" s="242">
        <f xml:space="preserve"> IF( L139 = 1, $F138, L141 + L142 - L143)</f>
        <v>43.795215561555487</v>
      </c>
      <c r="M144" s="242">
        <f t="shared" ref="M144:R144" si="79" xml:space="preserve"> IF( M139 = 1, $F138, M141 + M142 - M143)</f>
        <v>41.829715644683979</v>
      </c>
      <c r="N144" s="242">
        <f t="shared" si="79"/>
        <v>40.160311871930922</v>
      </c>
      <c r="O144" s="242">
        <f t="shared" si="79"/>
        <v>38.629287718038228</v>
      </c>
      <c r="P144" s="242">
        <f t="shared" si="79"/>
        <v>37.174508742576933</v>
      </c>
      <c r="Q144" s="242">
        <f t="shared" si="79"/>
        <v>35.774516743331482</v>
      </c>
      <c r="R144" s="242">
        <f t="shared" si="79"/>
        <v>36.847752245631419</v>
      </c>
    </row>
    <row r="145" spans="1:18" x14ac:dyDescent="0.25"/>
    <row r="146" spans="1:18" s="92" customFormat="1" x14ac:dyDescent="0.25">
      <c r="A146" s="164"/>
      <c r="B146" s="165"/>
      <c r="C146" s="166"/>
      <c r="D146" s="167"/>
      <c r="E146" s="179" t="str">
        <f t="shared" ref="E146:R146" si="80" xml:space="preserve"> E$141</f>
        <v>True up Nominal RCV balance BEG</v>
      </c>
      <c r="F146" s="185">
        <f t="shared" si="80"/>
        <v>0</v>
      </c>
      <c r="G146" s="185" t="str">
        <f t="shared" si="80"/>
        <v>£m</v>
      </c>
      <c r="H146" s="185">
        <f t="shared" si="80"/>
        <v>0</v>
      </c>
      <c r="I146" s="185">
        <f t="shared" si="80"/>
        <v>0</v>
      </c>
      <c r="J146" s="185">
        <f t="shared" si="80"/>
        <v>0</v>
      </c>
      <c r="K146" s="185">
        <f t="shared" si="80"/>
        <v>0</v>
      </c>
      <c r="L146" s="185">
        <f t="shared" si="80"/>
        <v>0</v>
      </c>
      <c r="M146" s="185">
        <f t="shared" si="80"/>
        <v>43.795215561555487</v>
      </c>
      <c r="N146" s="185">
        <f t="shared" si="80"/>
        <v>41.829715644683979</v>
      </c>
      <c r="O146" s="185">
        <f t="shared" si="80"/>
        <v>40.160311871930922</v>
      </c>
      <c r="P146" s="185">
        <f t="shared" si="80"/>
        <v>38.629287718038228</v>
      </c>
      <c r="Q146" s="185">
        <f t="shared" si="80"/>
        <v>37.174508742576933</v>
      </c>
      <c r="R146" s="185">
        <f t="shared" si="80"/>
        <v>35.774516743331482</v>
      </c>
    </row>
    <row r="147" spans="1:18" s="92" customFormat="1" x14ac:dyDescent="0.25">
      <c r="A147" s="164"/>
      <c r="B147" s="165"/>
      <c r="C147" s="166"/>
      <c r="D147" s="167"/>
      <c r="E147" s="179" t="str">
        <f t="shared" ref="E147:R147" si="81" xml:space="preserve"> E$131</f>
        <v>True up RCV indexation</v>
      </c>
      <c r="F147" s="185">
        <f t="shared" si="81"/>
        <v>0</v>
      </c>
      <c r="G147" s="185" t="str">
        <f t="shared" si="81"/>
        <v>£m</v>
      </c>
      <c r="H147" s="185">
        <f t="shared" si="81"/>
        <v>0</v>
      </c>
      <c r="I147" s="185">
        <f t="shared" si="81"/>
        <v>0</v>
      </c>
      <c r="J147" s="185">
        <f t="shared" si="81"/>
        <v>0</v>
      </c>
      <c r="K147" s="185">
        <f t="shared" si="81"/>
        <v>0</v>
      </c>
      <c r="L147" s="185">
        <f t="shared" si="81"/>
        <v>0</v>
      </c>
      <c r="M147" s="185">
        <f t="shared" si="81"/>
        <v>1.0623883469528004</v>
      </c>
      <c r="N147" s="185">
        <f t="shared" si="81"/>
        <v>1.2376429311132577</v>
      </c>
      <c r="O147" s="185">
        <f t="shared" si="81"/>
        <v>1.2651977452682557</v>
      </c>
      <c r="P147" s="185">
        <f t="shared" si="81"/>
        <v>1.23613720697725</v>
      </c>
      <c r="Q147" s="185">
        <f t="shared" si="81"/>
        <v>1.1895842797624547</v>
      </c>
      <c r="R147" s="185">
        <f t="shared" si="81"/>
        <v>1.0732355022999374</v>
      </c>
    </row>
    <row r="148" spans="1:18" s="92" customFormat="1" x14ac:dyDescent="0.25">
      <c r="A148" s="164"/>
      <c r="B148" s="165"/>
      <c r="C148" s="166"/>
      <c r="D148" s="167"/>
      <c r="E148" s="179" t="str">
        <f t="shared" ref="E148:R148" si="82" xml:space="preserve"> E$144</f>
        <v>True up Nominal RCV balance END</v>
      </c>
      <c r="F148" s="185">
        <f t="shared" si="82"/>
        <v>0</v>
      </c>
      <c r="G148" s="185" t="str">
        <f t="shared" si="82"/>
        <v>£m</v>
      </c>
      <c r="H148" s="185">
        <f t="shared" si="82"/>
        <v>0</v>
      </c>
      <c r="I148" s="185">
        <f t="shared" si="82"/>
        <v>0</v>
      </c>
      <c r="J148" s="185">
        <f t="shared" si="82"/>
        <v>0</v>
      </c>
      <c r="K148" s="185">
        <f t="shared" si="82"/>
        <v>0</v>
      </c>
      <c r="L148" s="185">
        <f t="shared" si="82"/>
        <v>43.795215561555487</v>
      </c>
      <c r="M148" s="185">
        <f t="shared" si="82"/>
        <v>41.829715644683979</v>
      </c>
      <c r="N148" s="185">
        <f t="shared" si="82"/>
        <v>40.160311871930922</v>
      </c>
      <c r="O148" s="185">
        <f t="shared" si="82"/>
        <v>38.629287718038228</v>
      </c>
      <c r="P148" s="185">
        <f t="shared" si="82"/>
        <v>37.174508742576933</v>
      </c>
      <c r="Q148" s="185">
        <f t="shared" si="82"/>
        <v>35.774516743331482</v>
      </c>
      <c r="R148" s="185">
        <f t="shared" si="82"/>
        <v>36.847752245631419</v>
      </c>
    </row>
    <row r="149" spans="1:18" x14ac:dyDescent="0.25">
      <c r="A149" s="49"/>
      <c r="C149" s="267"/>
      <c r="D149" s="57"/>
      <c r="E149" s="7" t="s">
        <v>484</v>
      </c>
      <c r="F149" s="243"/>
      <c r="G149" s="185" t="s">
        <v>238</v>
      </c>
      <c r="H149" s="243"/>
      <c r="I149" s="243"/>
      <c r="J149" s="185">
        <f t="shared" ref="J149:L149" si="83" xml:space="preserve"> ( (J146+J147) + J148) / 2</f>
        <v>0</v>
      </c>
      <c r="K149" s="185">
        <f t="shared" si="83"/>
        <v>0</v>
      </c>
      <c r="L149" s="185">
        <f t="shared" si="83"/>
        <v>21.897607780777744</v>
      </c>
      <c r="M149" s="185">
        <f xml:space="preserve"> ( (M146+M147) + M148) / 2</f>
        <v>43.343659776596134</v>
      </c>
      <c r="N149" s="185">
        <f t="shared" ref="N149:R149" si="84" xml:space="preserve"> ( (N146+N147) + N148) / 2</f>
        <v>41.613835223864079</v>
      </c>
      <c r="O149" s="185">
        <f t="shared" si="84"/>
        <v>40.027398667618698</v>
      </c>
      <c r="P149" s="185">
        <f t="shared" si="84"/>
        <v>38.519966833796204</v>
      </c>
      <c r="Q149" s="185">
        <f t="shared" si="84"/>
        <v>37.069304882835439</v>
      </c>
      <c r="R149" s="185">
        <f t="shared" si="84"/>
        <v>36.847752245631419</v>
      </c>
    </row>
    <row r="150" spans="1:18" x14ac:dyDescent="0.25"/>
    <row r="151" spans="1:18" s="205" customFormat="1" x14ac:dyDescent="0.25">
      <c r="A151" s="201"/>
      <c r="B151" s="202"/>
      <c r="C151" s="203"/>
      <c r="D151" s="204"/>
      <c r="E151" s="205" t="str">
        <f xml:space="preserve"> InpR!E$105</f>
        <v>WACC on RCV - CPI(H) + RPI wedge bf and additions - WR</v>
      </c>
      <c r="F151" s="205">
        <f xml:space="preserve"> InpR!F$105</f>
        <v>0</v>
      </c>
      <c r="G151" s="223" t="str">
        <f xml:space="preserve"> InpR!G$105</f>
        <v>%</v>
      </c>
      <c r="H151" s="205">
        <f xml:space="preserve"> InpR!H$105</f>
        <v>0</v>
      </c>
      <c r="I151" s="205">
        <f xml:space="preserve"> InpR!I$105</f>
        <v>0</v>
      </c>
      <c r="J151" s="205">
        <f xml:space="preserve"> InpR!J$105</f>
        <v>0</v>
      </c>
      <c r="K151" s="205">
        <f xml:space="preserve"> InpR!K$105</f>
        <v>0</v>
      </c>
      <c r="L151" s="205">
        <f xml:space="preserve"> InpR!L$105</f>
        <v>0</v>
      </c>
      <c r="M151" s="205">
        <f xml:space="preserve"> InpR!M$105</f>
        <v>1.920357193840716E-2</v>
      </c>
      <c r="N151" s="205">
        <f xml:space="preserve"> InpR!N$105</f>
        <v>1.920357193840716E-2</v>
      </c>
      <c r="O151" s="205">
        <f xml:space="preserve"> InpR!O$105</f>
        <v>1.920357193840716E-2</v>
      </c>
      <c r="P151" s="205">
        <f xml:space="preserve"> InpR!P$105</f>
        <v>1.920357193840716E-2</v>
      </c>
      <c r="Q151" s="205">
        <f xml:space="preserve"> InpR!Q$105</f>
        <v>1.920357193840716E-2</v>
      </c>
      <c r="R151" s="205">
        <f xml:space="preserve"> InpR!R$105</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5" xml:space="preserve"> F$149</f>
        <v>0</v>
      </c>
      <c r="G153" s="185" t="str">
        <f t="shared" si="85"/>
        <v>£m</v>
      </c>
      <c r="H153" s="185">
        <f t="shared" si="85"/>
        <v>0</v>
      </c>
      <c r="I153" s="185">
        <f t="shared" si="85"/>
        <v>0</v>
      </c>
      <c r="J153" s="185">
        <f t="shared" si="85"/>
        <v>0</v>
      </c>
      <c r="K153" s="185">
        <f t="shared" si="85"/>
        <v>0</v>
      </c>
      <c r="L153" s="185">
        <f t="shared" si="85"/>
        <v>21.897607780777744</v>
      </c>
      <c r="M153" s="185">
        <f t="shared" si="85"/>
        <v>43.343659776596134</v>
      </c>
      <c r="N153" s="185">
        <f t="shared" si="85"/>
        <v>41.613835223864079</v>
      </c>
      <c r="O153" s="185">
        <f t="shared" si="85"/>
        <v>40.027398667618698</v>
      </c>
      <c r="P153" s="185">
        <f t="shared" si="85"/>
        <v>38.519966833796204</v>
      </c>
      <c r="Q153" s="185">
        <f t="shared" si="85"/>
        <v>37.069304882835439</v>
      </c>
      <c r="R153" s="185">
        <f t="shared" si="85"/>
        <v>36.847752245631419</v>
      </c>
    </row>
    <row r="154" spans="1:18" x14ac:dyDescent="0.25">
      <c r="C154" s="267"/>
      <c r="E154" s="7" t="s">
        <v>485</v>
      </c>
      <c r="F154" s="243"/>
      <c r="G154" s="184" t="s">
        <v>238</v>
      </c>
      <c r="H154" s="243"/>
      <c r="I154" s="243"/>
      <c r="J154" s="245">
        <f t="shared" ref="J154:K154" si="86">J151*J152*J153</f>
        <v>0</v>
      </c>
      <c r="K154" s="245">
        <f t="shared" si="86"/>
        <v>0</v>
      </c>
      <c r="L154" s="245">
        <f>L151*L152*L153</f>
        <v>0</v>
      </c>
      <c r="M154" s="245">
        <f t="shared" ref="M154:R154" si="87">M151*M152*M153</f>
        <v>0.83235308859370871</v>
      </c>
      <c r="N154" s="245">
        <f t="shared" si="87"/>
        <v>0.79913427835449569</v>
      </c>
      <c r="O154" s="245">
        <f t="shared" si="87"/>
        <v>0.76866902982091856</v>
      </c>
      <c r="P154" s="245">
        <f t="shared" si="87"/>
        <v>0.73972095415786332</v>
      </c>
      <c r="Q154" s="245">
        <f t="shared" si="87"/>
        <v>0.71186306302427815</v>
      </c>
      <c r="R154" s="245">
        <f t="shared" si="87"/>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8" xml:space="preserve"> F$136</f>
        <v>0</v>
      </c>
      <c r="G156" s="185" t="str">
        <f t="shared" si="88"/>
        <v>£m</v>
      </c>
      <c r="H156" s="185">
        <f t="shared" si="88"/>
        <v>0</v>
      </c>
      <c r="I156" s="185">
        <f t="shared" si="88"/>
        <v>0</v>
      </c>
      <c r="J156" s="185">
        <f t="shared" si="88"/>
        <v>0</v>
      </c>
      <c r="K156" s="185">
        <f t="shared" si="88"/>
        <v>0</v>
      </c>
      <c r="L156" s="185">
        <f t="shared" si="88"/>
        <v>0</v>
      </c>
      <c r="M156" s="185">
        <f xml:space="preserve"> M$136</f>
        <v>3.0278882638243099</v>
      </c>
      <c r="N156" s="185">
        <f t="shared" si="88"/>
        <v>2.9070467038663135</v>
      </c>
      <c r="O156" s="185">
        <f t="shared" si="88"/>
        <v>2.7962218991609444</v>
      </c>
      <c r="P156" s="185">
        <f t="shared" si="88"/>
        <v>2.6909161824385448</v>
      </c>
      <c r="Q156" s="185">
        <f t="shared" si="88"/>
        <v>2.5895762790079089</v>
      </c>
      <c r="R156" s="185">
        <f t="shared" si="88"/>
        <v>0</v>
      </c>
    </row>
    <row r="157" spans="1:18" s="92" customFormat="1" x14ac:dyDescent="0.25">
      <c r="A157" s="164"/>
      <c r="B157" s="165"/>
      <c r="C157" s="166"/>
      <c r="D157" s="167"/>
      <c r="E157" s="179" t="str">
        <f xml:space="preserve"> E$154</f>
        <v>True up Nominal return</v>
      </c>
      <c r="F157" s="185">
        <f t="shared" ref="F157:R157" si="89" xml:space="preserve"> F$154</f>
        <v>0</v>
      </c>
      <c r="G157" s="185" t="str">
        <f t="shared" si="89"/>
        <v>£m</v>
      </c>
      <c r="H157" s="185">
        <f t="shared" si="89"/>
        <v>0</v>
      </c>
      <c r="I157" s="185">
        <f t="shared" si="89"/>
        <v>0</v>
      </c>
      <c r="J157" s="185">
        <f t="shared" si="89"/>
        <v>0</v>
      </c>
      <c r="K157" s="185">
        <f t="shared" si="89"/>
        <v>0</v>
      </c>
      <c r="L157" s="185">
        <f t="shared" si="89"/>
        <v>0</v>
      </c>
      <c r="M157" s="185">
        <f t="shared" si="89"/>
        <v>0.83235308859370871</v>
      </c>
      <c r="N157" s="185">
        <f t="shared" si="89"/>
        <v>0.79913427835449569</v>
      </c>
      <c r="O157" s="185">
        <f t="shared" si="89"/>
        <v>0.76866902982091856</v>
      </c>
      <c r="P157" s="185">
        <f t="shared" si="89"/>
        <v>0.73972095415786332</v>
      </c>
      <c r="Q157" s="185">
        <f t="shared" si="89"/>
        <v>0.71186306302427815</v>
      </c>
      <c r="R157" s="185">
        <f t="shared" si="89"/>
        <v>0</v>
      </c>
    </row>
    <row r="158" spans="1:18" x14ac:dyDescent="0.25">
      <c r="C158" s="267"/>
      <c r="E158" s="7" t="s">
        <v>486</v>
      </c>
      <c r="F158" s="243"/>
      <c r="G158" s="184" t="str">
        <f t="shared" ref="G158" si="90">G$273</f>
        <v>£m</v>
      </c>
      <c r="H158" s="243">
        <f>SUM(J158:R158)</f>
        <v>17.863389742249286</v>
      </c>
      <c r="I158" s="243"/>
      <c r="J158" s="243">
        <f t="shared" ref="J158:K158" si="91">SUM(J156:J157)</f>
        <v>0</v>
      </c>
      <c r="K158" s="243">
        <f t="shared" si="91"/>
        <v>0</v>
      </c>
      <c r="L158" s="243">
        <f>SUM(L156:L157)</f>
        <v>0</v>
      </c>
      <c r="M158" s="243">
        <f>SUM(M156:M157)</f>
        <v>3.8602413524180186</v>
      </c>
      <c r="N158" s="243">
        <f t="shared" ref="N158:R158" si="92">SUM(N156:N157)</f>
        <v>3.7061809822208094</v>
      </c>
      <c r="O158" s="243">
        <f t="shared" si="92"/>
        <v>3.5648909289818631</v>
      </c>
      <c r="P158" s="243">
        <f t="shared" si="92"/>
        <v>3.4306371365964079</v>
      </c>
      <c r="Q158" s="243">
        <f t="shared" si="92"/>
        <v>3.3014393420321868</v>
      </c>
      <c r="R158" s="243">
        <f t="shared" si="92"/>
        <v>0</v>
      </c>
    </row>
    <row r="159" spans="1:18" x14ac:dyDescent="0.25"/>
    <row r="160" spans="1:18" x14ac:dyDescent="0.25">
      <c r="C160" s="267"/>
      <c r="E160" s="7" t="str">
        <f xml:space="preserve"> E$158</f>
        <v>Total True up Nominal revenue to company</v>
      </c>
      <c r="F160" s="243">
        <f t="shared" ref="F160:R160" si="93" xml:space="preserve"> F$158</f>
        <v>0</v>
      </c>
      <c r="G160" s="184" t="str">
        <f t="shared" si="93"/>
        <v>£m</v>
      </c>
      <c r="H160" s="243">
        <f t="shared" si="93"/>
        <v>17.863389742249286</v>
      </c>
      <c r="I160" s="243">
        <f t="shared" si="93"/>
        <v>0</v>
      </c>
      <c r="J160" s="243">
        <f t="shared" si="93"/>
        <v>0</v>
      </c>
      <c r="K160" s="243">
        <f t="shared" si="93"/>
        <v>0</v>
      </c>
      <c r="L160" s="243">
        <f t="shared" si="93"/>
        <v>0</v>
      </c>
      <c r="M160" s="243">
        <f xml:space="preserve"> M$158</f>
        <v>3.8602413524180186</v>
      </c>
      <c r="N160" s="243">
        <f t="shared" si="93"/>
        <v>3.7061809822208094</v>
      </c>
      <c r="O160" s="243">
        <f t="shared" si="93"/>
        <v>3.5648909289818631</v>
      </c>
      <c r="P160" s="243">
        <f t="shared" si="93"/>
        <v>3.4306371365964079</v>
      </c>
      <c r="Q160" s="243">
        <f t="shared" si="93"/>
        <v>3.3014393420321868</v>
      </c>
      <c r="R160" s="243">
        <f t="shared" si="93"/>
        <v>0</v>
      </c>
    </row>
    <row r="161" spans="1:16383" x14ac:dyDescent="0.25">
      <c r="E161" s="7" t="str">
        <f t="shared" ref="E161:R161" si="94" xml:space="preserve"> E$109</f>
        <v>Total nominal revenue company should have received</v>
      </c>
      <c r="F161" s="184">
        <f t="shared" si="94"/>
        <v>0</v>
      </c>
      <c r="G161" s="184" t="str">
        <f t="shared" si="94"/>
        <v>£m</v>
      </c>
      <c r="H161" s="184">
        <f t="shared" si="94"/>
        <v>19.208821434010702</v>
      </c>
      <c r="I161" s="184">
        <f t="shared" si="94"/>
        <v>0</v>
      </c>
      <c r="J161" s="184">
        <f t="shared" si="94"/>
        <v>0</v>
      </c>
      <c r="K161" s="184">
        <f t="shared" si="94"/>
        <v>0</v>
      </c>
      <c r="L161" s="184">
        <f t="shared" si="94"/>
        <v>0</v>
      </c>
      <c r="M161" s="184">
        <f xml:space="preserve"> M$109</f>
        <v>3.790658415516444</v>
      </c>
      <c r="N161" s="184">
        <f t="shared" si="94"/>
        <v>3.7389655932867734</v>
      </c>
      <c r="O161" s="184">
        <f t="shared" si="94"/>
        <v>3.9354462875753109</v>
      </c>
      <c r="P161" s="184">
        <f t="shared" si="94"/>
        <v>3.9442596292412535</v>
      </c>
      <c r="Q161" s="184">
        <f t="shared" si="94"/>
        <v>3.7994915083909202</v>
      </c>
      <c r="R161" s="184">
        <f t="shared" si="94"/>
        <v>0</v>
      </c>
    </row>
    <row r="162" spans="1:16383" s="185" customFormat="1" x14ac:dyDescent="0.25">
      <c r="A162" s="251"/>
      <c r="B162" s="181"/>
      <c r="C162" s="182"/>
      <c r="D162" s="252"/>
      <c r="E162" s="7" t="s">
        <v>487</v>
      </c>
      <c r="G162" s="185" t="str">
        <f t="shared" ref="G162" si="95" xml:space="preserve"> G$271</f>
        <v>£m</v>
      </c>
      <c r="H162" s="185">
        <f xml:space="preserve"> SUM(J162:R162)</f>
        <v>1.3454316917614162</v>
      </c>
      <c r="J162" s="185">
        <f t="shared" ref="J162:K162" si="96">J161-J160</f>
        <v>0</v>
      </c>
      <c r="K162" s="185">
        <f t="shared" si="96"/>
        <v>0</v>
      </c>
      <c r="L162" s="185">
        <f>L161-L160</f>
        <v>0</v>
      </c>
      <c r="M162" s="185">
        <f>M161-M160</f>
        <v>-6.9582936901574577E-2</v>
      </c>
      <c r="N162" s="185">
        <f t="shared" ref="N162:R162" si="97">N161-N160</f>
        <v>3.2784611065963976E-2</v>
      </c>
      <c r="O162" s="185">
        <f t="shared" si="97"/>
        <v>0.37055535859344779</v>
      </c>
      <c r="P162" s="185">
        <f t="shared" si="97"/>
        <v>0.51362249264484561</v>
      </c>
      <c r="Q162" s="185">
        <f t="shared" si="97"/>
        <v>0.49805216635873339</v>
      </c>
      <c r="R162" s="185">
        <f t="shared" si="97"/>
        <v>0</v>
      </c>
    </row>
    <row r="163" spans="1:16383" x14ac:dyDescent="0.25"/>
    <row r="164" spans="1:16383" s="185" customFormat="1" x14ac:dyDescent="0.25">
      <c r="A164" s="251"/>
      <c r="B164" s="181"/>
      <c r="C164" s="182"/>
      <c r="D164" s="252"/>
      <c r="E164" s="7" t="str">
        <f xml:space="preserve"> E$162</f>
        <v>Value of True up nominal</v>
      </c>
      <c r="F164" s="185">
        <f t="shared" ref="F164:R164" si="98" xml:space="preserve"> F$162</f>
        <v>0</v>
      </c>
      <c r="G164" s="185" t="str">
        <f t="shared" si="98"/>
        <v>£m</v>
      </c>
      <c r="H164" s="185">
        <f t="shared" si="98"/>
        <v>1.3454316917614162</v>
      </c>
      <c r="I164" s="185">
        <f t="shared" si="98"/>
        <v>0</v>
      </c>
      <c r="J164" s="185">
        <f t="shared" si="98"/>
        <v>0</v>
      </c>
      <c r="K164" s="185">
        <f t="shared" si="98"/>
        <v>0</v>
      </c>
      <c r="L164" s="185">
        <f t="shared" si="98"/>
        <v>0</v>
      </c>
      <c r="M164" s="185">
        <f xml:space="preserve"> M$162</f>
        <v>-6.9582936901574577E-2</v>
      </c>
      <c r="N164" s="185">
        <f t="shared" si="98"/>
        <v>3.2784611065963976E-2</v>
      </c>
      <c r="O164" s="185">
        <f t="shared" si="98"/>
        <v>0.37055535859344779</v>
      </c>
      <c r="P164" s="185">
        <f t="shared" si="98"/>
        <v>0.51362249264484561</v>
      </c>
      <c r="Q164" s="185">
        <f t="shared" si="98"/>
        <v>0.49805216635873339</v>
      </c>
      <c r="R164" s="185">
        <f t="shared" si="98"/>
        <v>0</v>
      </c>
    </row>
    <row r="165" spans="1:16383" s="91" customFormat="1" x14ac:dyDescent="0.25">
      <c r="A165" s="170"/>
      <c r="B165" s="165"/>
      <c r="C165" s="166"/>
      <c r="D165" s="171"/>
      <c r="E165" s="7" t="str">
        <f t="shared" ref="E165:R165" si="99" xml:space="preserve"> E$117</f>
        <v>Difference in nominal revenue</v>
      </c>
      <c r="F165" s="247">
        <f t="shared" si="99"/>
        <v>0</v>
      </c>
      <c r="G165" s="247" t="str">
        <f t="shared" si="99"/>
        <v>£m</v>
      </c>
      <c r="H165" s="247">
        <f t="shared" si="99"/>
        <v>1.3454316917614162</v>
      </c>
      <c r="I165" s="247">
        <f t="shared" si="99"/>
        <v>0</v>
      </c>
      <c r="J165" s="247">
        <f t="shared" si="99"/>
        <v>0</v>
      </c>
      <c r="K165" s="247">
        <f t="shared" si="99"/>
        <v>0</v>
      </c>
      <c r="L165" s="247">
        <f t="shared" si="99"/>
        <v>0</v>
      </c>
      <c r="M165" s="247">
        <f xml:space="preserve"> M$117</f>
        <v>-6.9582936901574577E-2</v>
      </c>
      <c r="N165" s="247">
        <f t="shared" si="99"/>
        <v>3.2784611065963976E-2</v>
      </c>
      <c r="O165" s="247">
        <f t="shared" si="99"/>
        <v>0.37055535859344779</v>
      </c>
      <c r="P165" s="247">
        <f t="shared" si="99"/>
        <v>0.51362249264484561</v>
      </c>
      <c r="Q165" s="247">
        <f t="shared" si="99"/>
        <v>0.49805216635873339</v>
      </c>
      <c r="R165" s="247">
        <f t="shared" si="99"/>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100">IF( ABS(J164-J165)&gt;ChK_Tol,1,0)</f>
        <v>0</v>
      </c>
      <c r="K166" s="225">
        <f t="shared" si="100"/>
        <v>0</v>
      </c>
      <c r="L166" s="225">
        <f t="shared" si="100"/>
        <v>0</v>
      </c>
      <c r="M166" s="225">
        <f t="shared" si="100"/>
        <v>0</v>
      </c>
      <c r="N166" s="225">
        <f t="shared" si="100"/>
        <v>0</v>
      </c>
      <c r="O166" s="225">
        <f t="shared" si="100"/>
        <v>0</v>
      </c>
      <c r="P166" s="225">
        <f t="shared" si="100"/>
        <v>0</v>
      </c>
      <c r="Q166" s="225">
        <f t="shared" si="100"/>
        <v>0</v>
      </c>
      <c r="R166" s="225">
        <f t="shared" si="100"/>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101" xml:space="preserve"> N164=N165</f>
        <v>1</v>
      </c>
      <c r="O167" s="186" t="b">
        <f t="shared" si="101"/>
        <v>1</v>
      </c>
      <c r="P167" s="186" t="b">
        <f t="shared" si="101"/>
        <v>1</v>
      </c>
      <c r="Q167" s="186" t="b">
        <f t="shared" si="101"/>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102">F$37</f>
        <v>0</v>
      </c>
      <c r="G170" s="168" t="str">
        <f t="shared" si="102"/>
        <v>£m</v>
      </c>
      <c r="H170" s="246">
        <f t="shared" si="102"/>
        <v>0</v>
      </c>
      <c r="I170" s="246">
        <f t="shared" si="102"/>
        <v>0</v>
      </c>
      <c r="J170" s="185">
        <f t="shared" si="102"/>
        <v>0</v>
      </c>
      <c r="K170" s="185">
        <f t="shared" si="102"/>
        <v>0</v>
      </c>
      <c r="L170" s="185">
        <f t="shared" si="102"/>
        <v>43.795215561555487</v>
      </c>
      <c r="M170" s="185">
        <f t="shared" si="102"/>
        <v>41.829715644683979</v>
      </c>
      <c r="N170" s="185">
        <f t="shared" si="102"/>
        <v>40.160311871930922</v>
      </c>
      <c r="O170" s="185">
        <f t="shared" si="102"/>
        <v>38.629287718038228</v>
      </c>
      <c r="P170" s="185">
        <f t="shared" si="102"/>
        <v>37.174508742576933</v>
      </c>
      <c r="Q170" s="185">
        <f t="shared" si="102"/>
        <v>35.774516743331482</v>
      </c>
      <c r="R170" s="185">
        <f t="shared" si="102"/>
        <v>36.847752245631419</v>
      </c>
    </row>
    <row r="171" spans="1:16383" x14ac:dyDescent="0.25">
      <c r="A171" s="49"/>
      <c r="D171" s="57"/>
      <c r="E171" s="7" t="str">
        <f>E$89 &amp; " - nominal"</f>
        <v>Actual Nominal RCV balance END - nominal</v>
      </c>
      <c r="F171" s="185">
        <f t="shared" ref="F171:R171" si="103">F$89</f>
        <v>0</v>
      </c>
      <c r="G171" s="168" t="str">
        <f t="shared" si="103"/>
        <v>£m</v>
      </c>
      <c r="H171" s="246">
        <f t="shared" si="103"/>
        <v>0</v>
      </c>
      <c r="I171" s="246">
        <f t="shared" si="103"/>
        <v>0</v>
      </c>
      <c r="J171" s="185">
        <f t="shared" si="103"/>
        <v>0</v>
      </c>
      <c r="K171" s="185">
        <f t="shared" si="103"/>
        <v>0</v>
      </c>
      <c r="L171" s="185">
        <f t="shared" si="103"/>
        <v>43.669857219043998</v>
      </c>
      <c r="M171" s="185">
        <f t="shared" si="103"/>
        <v>41.075712410536028</v>
      </c>
      <c r="N171" s="185">
        <f t="shared" si="103"/>
        <v>40.515567109418036</v>
      </c>
      <c r="O171" s="185">
        <f t="shared" si="103"/>
        <v>42.644639056334377</v>
      </c>
      <c r="P171" s="185">
        <f t="shared" si="103"/>
        <v>42.740140747060245</v>
      </c>
      <c r="Q171" s="185">
        <f t="shared" si="103"/>
        <v>41.171428126075675</v>
      </c>
      <c r="R171" s="185">
        <f t="shared" si="103"/>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59"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4" xml:space="preserve"> IF(K$172 = 0, 0, K170 / K$172)</f>
        <v>0</v>
      </c>
      <c r="L174" s="185">
        <f t="shared" si="104"/>
        <v>42.045980012423151</v>
      </c>
      <c r="M174" s="185">
        <f t="shared" si="104"/>
        <v>39.377975992515907</v>
      </c>
      <c r="N174" s="185">
        <f t="shared" si="104"/>
        <v>37.063592080165868</v>
      </c>
      <c r="O174" s="185">
        <f t="shared" si="104"/>
        <v>34.925868126399081</v>
      </c>
      <c r="P174" s="185">
        <f t="shared" si="104"/>
        <v>32.919255565875517</v>
      </c>
      <c r="Q174" s="185">
        <f xml:space="preserve"> IF(Q$172 = 0, 0, Q170 / Q$172)</f>
        <v>31.027929873912434</v>
      </c>
      <c r="R174" s="185">
        <f t="shared" si="104"/>
        <v>31.33212526483317</v>
      </c>
      <c r="S174" s="92"/>
      <c r="T174" s="92"/>
      <c r="U174" s="92"/>
      <c r="V174" s="92"/>
      <c r="W174" s="92"/>
      <c r="X174" s="92"/>
      <c r="Y174" s="92"/>
      <c r="Z174" s="92"/>
    </row>
    <row r="175" spans="1:16383" s="360" customFormat="1" x14ac:dyDescent="0.25">
      <c r="A175" s="340"/>
      <c r="B175" s="341"/>
      <c r="C175" s="342"/>
      <c r="D175" s="343"/>
      <c r="E175" s="7" t="s">
        <v>491</v>
      </c>
      <c r="F175" s="185"/>
      <c r="G175" s="185" t="s">
        <v>238</v>
      </c>
      <c r="H175" s="243"/>
      <c r="I175" s="185"/>
      <c r="J175" s="185">
        <f t="shared" ref="J175:R175" si="105" xml:space="preserve"> IF(J$173 = 0, 0, J171 / J$173)</f>
        <v>0</v>
      </c>
      <c r="K175" s="185">
        <f t="shared" si="105"/>
        <v>0</v>
      </c>
      <c r="L175" s="185">
        <f t="shared" si="105"/>
        <v>42.045980012423151</v>
      </c>
      <c r="M175" s="185">
        <f t="shared" si="105"/>
        <v>39.234160192939996</v>
      </c>
      <c r="N175" s="185">
        <f t="shared" si="105"/>
        <v>37.327809213966546</v>
      </c>
      <c r="O175" s="185">
        <f t="shared" si="105"/>
        <v>36.120139250830867</v>
      </c>
      <c r="P175" s="185">
        <f t="shared" si="105"/>
        <v>34.298524139035898</v>
      </c>
      <c r="Q175" s="185">
        <f t="shared" si="105"/>
        <v>32.010561401597919</v>
      </c>
      <c r="R175" s="185">
        <f t="shared" si="105"/>
        <v>0</v>
      </c>
    </row>
    <row r="176" spans="1:16383" s="91" customFormat="1" x14ac:dyDescent="0.25">
      <c r="A176" s="170"/>
      <c r="B176" s="165"/>
      <c r="C176" s="166"/>
      <c r="D176" s="171"/>
      <c r="E176" s="7" t="s">
        <v>492</v>
      </c>
      <c r="F176" s="184"/>
      <c r="G176" s="184" t="s">
        <v>238</v>
      </c>
      <c r="H176" s="243"/>
      <c r="I176" s="184"/>
      <c r="J176" s="185">
        <f>J175-J174</f>
        <v>0</v>
      </c>
      <c r="K176" s="185">
        <f t="shared" ref="K176:R176" si="106">K175-K174</f>
        <v>0</v>
      </c>
      <c r="L176" s="185">
        <f t="shared" si="106"/>
        <v>0</v>
      </c>
      <c r="M176" s="185">
        <f t="shared" si="106"/>
        <v>-0.14381579957591129</v>
      </c>
      <c r="N176" s="185">
        <f t="shared" si="106"/>
        <v>0.26421713380067757</v>
      </c>
      <c r="O176" s="185">
        <f t="shared" si="106"/>
        <v>1.1942711244317863</v>
      </c>
      <c r="P176" s="185">
        <f t="shared" si="106"/>
        <v>1.3792685731603811</v>
      </c>
      <c r="Q176" s="185">
        <f>Q175-Q174</f>
        <v>0.98263152768548423</v>
      </c>
      <c r="R176" s="185">
        <f t="shared" si="106"/>
        <v>-31.33212526483317</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7">F$176</f>
        <v>0</v>
      </c>
      <c r="G178" s="168" t="str">
        <f t="shared" si="107"/>
        <v>£m</v>
      </c>
      <c r="H178" s="246">
        <f t="shared" si="107"/>
        <v>0</v>
      </c>
      <c r="I178" s="246">
        <f t="shared" si="107"/>
        <v>0</v>
      </c>
      <c r="J178" s="185">
        <f t="shared" si="107"/>
        <v>0</v>
      </c>
      <c r="K178" s="185">
        <f t="shared" si="107"/>
        <v>0</v>
      </c>
      <c r="L178" s="185">
        <f t="shared" si="107"/>
        <v>0</v>
      </c>
      <c r="M178" s="185">
        <f t="shared" si="107"/>
        <v>-0.14381579957591129</v>
      </c>
      <c r="N178" s="185">
        <f t="shared" si="107"/>
        <v>0.26421713380067757</v>
      </c>
      <c r="O178" s="185">
        <f t="shared" si="107"/>
        <v>1.1942711244317863</v>
      </c>
      <c r="P178" s="185">
        <f t="shared" si="107"/>
        <v>1.3792685731603811</v>
      </c>
      <c r="Q178" s="185">
        <f t="shared" si="107"/>
        <v>0.98263152768548423</v>
      </c>
      <c r="R178" s="185">
        <f t="shared" si="107"/>
        <v>-31.33212526483317</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493</v>
      </c>
      <c r="F180" s="260"/>
      <c r="G180" s="260" t="s">
        <v>238</v>
      </c>
      <c r="H180" s="259"/>
      <c r="I180" s="260"/>
      <c r="J180" s="260">
        <f xml:space="preserve"> J178 * J179</f>
        <v>0</v>
      </c>
      <c r="K180" s="260">
        <f t="shared" ref="K180:P180" si="108" xml:space="preserve"> K178 * K179</f>
        <v>0</v>
      </c>
      <c r="L180" s="260">
        <f t="shared" si="108"/>
        <v>0</v>
      </c>
      <c r="M180" s="260">
        <f t="shared" si="108"/>
        <v>0</v>
      </c>
      <c r="N180" s="260">
        <f t="shared" si="108"/>
        <v>0</v>
      </c>
      <c r="O180" s="260">
        <f t="shared" si="108"/>
        <v>0</v>
      </c>
      <c r="P180" s="260">
        <f t="shared" si="108"/>
        <v>0</v>
      </c>
      <c r="Q180" s="260">
        <f xml:space="preserve"> Q178 * Q179</f>
        <v>0.98263152768548423</v>
      </c>
      <c r="R180" s="260">
        <f t="shared" ref="R180" si="109"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10">F$136</f>
        <v>0</v>
      </c>
      <c r="G184" s="184" t="str">
        <f t="shared" si="110"/>
        <v>£m</v>
      </c>
      <c r="H184" s="184">
        <f t="shared" si="110"/>
        <v>0</v>
      </c>
      <c r="I184" s="184">
        <f t="shared" si="110"/>
        <v>0</v>
      </c>
      <c r="J184" s="184">
        <f t="shared" si="110"/>
        <v>0</v>
      </c>
      <c r="K184" s="184">
        <f t="shared" si="110"/>
        <v>0</v>
      </c>
      <c r="L184" s="184">
        <f t="shared" si="110"/>
        <v>0</v>
      </c>
      <c r="M184" s="184">
        <f t="shared" si="110"/>
        <v>3.0278882638243099</v>
      </c>
      <c r="N184" s="184">
        <f t="shared" si="110"/>
        <v>2.9070467038663135</v>
      </c>
      <c r="O184" s="184">
        <f t="shared" si="110"/>
        <v>2.7962218991609444</v>
      </c>
      <c r="P184" s="184">
        <f t="shared" si="110"/>
        <v>2.6909161824385448</v>
      </c>
      <c r="Q184" s="184">
        <f t="shared" si="110"/>
        <v>2.5895762790079089</v>
      </c>
      <c r="R184" s="184">
        <f t="shared" si="110"/>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11">F$154</f>
        <v>0</v>
      </c>
      <c r="G185" s="184" t="str">
        <f t="shared" si="111"/>
        <v>£m</v>
      </c>
      <c r="H185" s="184">
        <f t="shared" si="111"/>
        <v>0</v>
      </c>
      <c r="I185" s="184">
        <f t="shared" si="111"/>
        <v>0</v>
      </c>
      <c r="J185" s="184">
        <f t="shared" si="111"/>
        <v>0</v>
      </c>
      <c r="K185" s="184">
        <f t="shared" si="111"/>
        <v>0</v>
      </c>
      <c r="L185" s="184">
        <f t="shared" si="111"/>
        <v>0</v>
      </c>
      <c r="M185" s="184">
        <f t="shared" si="111"/>
        <v>0.83235308859370871</v>
      </c>
      <c r="N185" s="184">
        <f t="shared" si="111"/>
        <v>0.79913427835449569</v>
      </c>
      <c r="O185" s="184">
        <f t="shared" si="111"/>
        <v>0.76866902982091856</v>
      </c>
      <c r="P185" s="184">
        <f t="shared" si="111"/>
        <v>0.73972095415786332</v>
      </c>
      <c r="Q185" s="184">
        <f t="shared" si="111"/>
        <v>0.71186306302427815</v>
      </c>
      <c r="R185" s="184">
        <f t="shared" si="111"/>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2">F$158</f>
        <v>0</v>
      </c>
      <c r="G186" s="184" t="str">
        <f t="shared" si="112"/>
        <v>£m</v>
      </c>
      <c r="H186" s="184">
        <f t="shared" si="112"/>
        <v>17.863389742249286</v>
      </c>
      <c r="I186" s="184">
        <f t="shared" si="112"/>
        <v>0</v>
      </c>
      <c r="J186" s="184">
        <f t="shared" si="112"/>
        <v>0</v>
      </c>
      <c r="K186" s="184">
        <f t="shared" si="112"/>
        <v>0</v>
      </c>
      <c r="L186" s="184">
        <f t="shared" si="112"/>
        <v>0</v>
      </c>
      <c r="M186" s="184">
        <f t="shared" si="112"/>
        <v>3.8602413524180186</v>
      </c>
      <c r="N186" s="184">
        <f t="shared" si="112"/>
        <v>3.7061809822208094</v>
      </c>
      <c r="O186" s="184">
        <f t="shared" si="112"/>
        <v>3.5648909289818631</v>
      </c>
      <c r="P186" s="184">
        <f t="shared" si="112"/>
        <v>3.4306371365964079</v>
      </c>
      <c r="Q186" s="184">
        <f t="shared" si="112"/>
        <v>3.3014393420321868</v>
      </c>
      <c r="R186" s="184">
        <f t="shared" si="112"/>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3">F$107</f>
        <v>0</v>
      </c>
      <c r="G187" s="184" t="str">
        <f t="shared" si="113"/>
        <v>£m</v>
      </c>
      <c r="H187" s="184">
        <f t="shared" si="113"/>
        <v>0</v>
      </c>
      <c r="I187" s="184">
        <f t="shared" si="113"/>
        <v>0</v>
      </c>
      <c r="J187" s="184">
        <f t="shared" si="113"/>
        <v>0</v>
      </c>
      <c r="K187" s="184">
        <f t="shared" si="113"/>
        <v>0</v>
      </c>
      <c r="L187" s="184">
        <f t="shared" si="113"/>
        <v>0</v>
      </c>
      <c r="M187" s="184">
        <f t="shared" si="113"/>
        <v>2.9733089412452354</v>
      </c>
      <c r="N187" s="184">
        <f t="shared" si="113"/>
        <v>2.9327622304404479</v>
      </c>
      <c r="O187" s="184">
        <f t="shared" si="113"/>
        <v>3.0868773579652231</v>
      </c>
      <c r="P187" s="184">
        <f t="shared" si="113"/>
        <v>3.0937903489829135</v>
      </c>
      <c r="Q187" s="184">
        <f t="shared" si="113"/>
        <v>2.9802374246757193</v>
      </c>
      <c r="R187" s="184">
        <f t="shared" si="113"/>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4">F$108</f>
        <v>0</v>
      </c>
      <c r="G188" s="184" t="str">
        <f t="shared" si="114"/>
        <v>£m</v>
      </c>
      <c r="H188" s="184">
        <f t="shared" si="114"/>
        <v>0</v>
      </c>
      <c r="I188" s="184">
        <f t="shared" si="114"/>
        <v>0</v>
      </c>
      <c r="J188" s="184">
        <f t="shared" si="114"/>
        <v>0</v>
      </c>
      <c r="K188" s="184">
        <f t="shared" si="114"/>
        <v>0</v>
      </c>
      <c r="L188" s="184">
        <f t="shared" si="114"/>
        <v>0</v>
      </c>
      <c r="M188" s="184">
        <f t="shared" si="114"/>
        <v>0.81734947427120841</v>
      </c>
      <c r="N188" s="184">
        <f t="shared" si="114"/>
        <v>0.80620336284632554</v>
      </c>
      <c r="O188" s="184">
        <f t="shared" si="114"/>
        <v>0.84856892961008756</v>
      </c>
      <c r="P188" s="184">
        <f t="shared" si="114"/>
        <v>0.85046928025834023</v>
      </c>
      <c r="Q188" s="184">
        <f t="shared" si="114"/>
        <v>0.81925408371520092</v>
      </c>
      <c r="R188" s="184">
        <f t="shared" si="114"/>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5">F$109</f>
        <v>0</v>
      </c>
      <c r="G189" s="184" t="str">
        <f t="shared" si="115"/>
        <v>£m</v>
      </c>
      <c r="H189" s="184">
        <f t="shared" si="115"/>
        <v>19.208821434010702</v>
      </c>
      <c r="I189" s="184">
        <f t="shared" si="115"/>
        <v>0</v>
      </c>
      <c r="J189" s="184">
        <f t="shared" si="115"/>
        <v>0</v>
      </c>
      <c r="K189" s="184">
        <f t="shared" si="115"/>
        <v>0</v>
      </c>
      <c r="L189" s="184">
        <f t="shared" si="115"/>
        <v>0</v>
      </c>
      <c r="M189" s="184">
        <f t="shared" si="115"/>
        <v>3.790658415516444</v>
      </c>
      <c r="N189" s="184">
        <f t="shared" si="115"/>
        <v>3.7389655932867734</v>
      </c>
      <c r="O189" s="184">
        <f t="shared" si="115"/>
        <v>3.9354462875753109</v>
      </c>
      <c r="P189" s="184">
        <f t="shared" si="115"/>
        <v>3.9442596292412535</v>
      </c>
      <c r="Q189" s="184">
        <f t="shared" si="115"/>
        <v>3.7994915083909202</v>
      </c>
      <c r="R189" s="184">
        <f t="shared" si="115"/>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358"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6" xml:space="preserve"> E184 &amp; "- real"</f>
        <v>True up Nominal RCV run-off- real</v>
      </c>
      <c r="F192" s="185"/>
      <c r="G192" s="185" t="str">
        <f t="shared" ref="G192:G197" si="117">G$273</f>
        <v>£m</v>
      </c>
      <c r="H192" s="243">
        <f t="shared" ref="H192:H197" si="118">SUM(J192:R192)</f>
        <v>12.690334542223749</v>
      </c>
      <c r="I192" s="185"/>
      <c r="J192" s="185">
        <f xml:space="preserve"> IF(J$190 = 0, 0, J184 / J$190)</f>
        <v>0</v>
      </c>
      <c r="K192" s="185">
        <f t="shared" ref="K192:R192" si="119" xml:space="preserve"> IF(K$190 = 0, 0, K184 / K$190)</f>
        <v>0</v>
      </c>
      <c r="L192" s="185">
        <f t="shared" si="119"/>
        <v>0</v>
      </c>
      <c r="M192" s="185">
        <f t="shared" si="119"/>
        <v>2.8504164927558433</v>
      </c>
      <c r="N192" s="185">
        <f t="shared" si="119"/>
        <v>2.6828873623712557</v>
      </c>
      <c r="O192" s="185">
        <f t="shared" si="119"/>
        <v>2.5281459501682986</v>
      </c>
      <c r="P192" s="185">
        <f t="shared" si="119"/>
        <v>2.3828951750097556</v>
      </c>
      <c r="Q192" s="185">
        <f t="shared" si="119"/>
        <v>2.2459895619185946</v>
      </c>
      <c r="R192" s="185">
        <f t="shared" si="119"/>
        <v>0</v>
      </c>
      <c r="S192" s="92"/>
      <c r="T192" s="92"/>
      <c r="U192" s="92"/>
      <c r="V192" s="92"/>
      <c r="W192" s="92"/>
      <c r="X192" s="92"/>
      <c r="Y192" s="92"/>
      <c r="Z192" s="92"/>
    </row>
    <row r="193" spans="1:26" s="91" customFormat="1" x14ac:dyDescent="0.25">
      <c r="A193" s="340"/>
      <c r="B193" s="341"/>
      <c r="C193" s="342"/>
      <c r="D193" s="343"/>
      <c r="E193" s="7" t="str">
        <f t="shared" si="116"/>
        <v>True up Nominal return- real</v>
      </c>
      <c r="F193" s="185"/>
      <c r="G193" s="185" t="str">
        <f t="shared" si="117"/>
        <v>£m</v>
      </c>
      <c r="H193" s="243">
        <f t="shared" si="118"/>
        <v>3.4885168246486735</v>
      </c>
      <c r="I193" s="185"/>
      <c r="J193" s="185">
        <f t="shared" ref="J193:R193" si="120" xml:space="preserve"> IF(J$190 = 0, 0, J185 / J$190)</f>
        <v>0</v>
      </c>
      <c r="K193" s="185">
        <f t="shared" si="120"/>
        <v>0</v>
      </c>
      <c r="L193" s="185">
        <f t="shared" si="120"/>
        <v>0</v>
      </c>
      <c r="M193" s="185">
        <f t="shared" si="120"/>
        <v>0.78356688384767881</v>
      </c>
      <c r="N193" s="185">
        <f t="shared" si="120"/>
        <v>0.73751386704021304</v>
      </c>
      <c r="O193" s="185">
        <f t="shared" si="120"/>
        <v>0.69497613738905128</v>
      </c>
      <c r="P193" s="185">
        <f t="shared" si="120"/>
        <v>0.65504734187559233</v>
      </c>
      <c r="Q193" s="185">
        <f t="shared" si="120"/>
        <v>0.61741259449613772</v>
      </c>
      <c r="R193" s="185">
        <f t="shared" si="120"/>
        <v>0</v>
      </c>
      <c r="S193" s="92"/>
      <c r="T193" s="92"/>
      <c r="U193" s="92"/>
      <c r="V193" s="92"/>
      <c r="W193" s="92"/>
      <c r="X193" s="92"/>
      <c r="Y193" s="92"/>
      <c r="Z193" s="92"/>
    </row>
    <row r="194" spans="1:26" s="91" customFormat="1" x14ac:dyDescent="0.25">
      <c r="A194" s="340"/>
      <c r="B194" s="341"/>
      <c r="C194" s="342"/>
      <c r="D194" s="343"/>
      <c r="E194" s="7" t="str">
        <f t="shared" si="116"/>
        <v>Total True up Nominal revenue to company- real</v>
      </c>
      <c r="F194" s="185"/>
      <c r="G194" s="185" t="str">
        <f t="shared" si="117"/>
        <v>£m</v>
      </c>
      <c r="H194" s="243">
        <f t="shared" si="118"/>
        <v>16.178851366872422</v>
      </c>
      <c r="I194" s="185"/>
      <c r="J194" s="185">
        <f t="shared" ref="J194:R194" si="121" xml:space="preserve"> IF(J$190 = 0, 0, J186 / J$190)</f>
        <v>0</v>
      </c>
      <c r="K194" s="185">
        <f t="shared" si="121"/>
        <v>0</v>
      </c>
      <c r="L194" s="185">
        <f t="shared" si="121"/>
        <v>0</v>
      </c>
      <c r="M194" s="185">
        <f t="shared" si="121"/>
        <v>3.6339833766035223</v>
      </c>
      <c r="N194" s="185">
        <f t="shared" si="121"/>
        <v>3.420401229411469</v>
      </c>
      <c r="O194" s="185">
        <f t="shared" si="121"/>
        <v>3.2231220875573499</v>
      </c>
      <c r="P194" s="185">
        <f t="shared" si="121"/>
        <v>3.037942516885348</v>
      </c>
      <c r="Q194" s="185">
        <f xml:space="preserve"> IF(Q$190 = 0, 0, Q186 / Q$190)</f>
        <v>2.8634021564147321</v>
      </c>
      <c r="R194" s="185">
        <f t="shared" si="121"/>
        <v>0</v>
      </c>
      <c r="S194" s="92"/>
      <c r="T194" s="92"/>
      <c r="U194" s="92"/>
      <c r="V194" s="92"/>
      <c r="W194" s="92"/>
      <c r="X194" s="92"/>
      <c r="Y194" s="92"/>
      <c r="Z194" s="92"/>
    </row>
    <row r="195" spans="1:26" s="360" customFormat="1" x14ac:dyDescent="0.25">
      <c r="A195" s="336"/>
      <c r="B195" s="341"/>
      <c r="C195" s="342"/>
      <c r="D195" s="343"/>
      <c r="E195" s="7" t="str">
        <f t="shared" si="116"/>
        <v>RCV run-off company should have received - nominal- real</v>
      </c>
      <c r="F195" s="185"/>
      <c r="G195" s="185" t="str">
        <f t="shared" si="117"/>
        <v>£m</v>
      </c>
      <c r="H195" s="243">
        <f t="shared" si="118"/>
        <v>12.956467140364675</v>
      </c>
      <c r="I195" s="185"/>
      <c r="J195" s="185">
        <f xml:space="preserve"> IF(J$191 = 0, 0, J187 / J$191)</f>
        <v>0</v>
      </c>
      <c r="K195" s="185">
        <f t="shared" ref="K195:L195" si="122" xml:space="preserve"> IF(K$191 = 0, 0, K187 / K$191)</f>
        <v>0</v>
      </c>
      <c r="L195" s="185">
        <f t="shared" si="122"/>
        <v>0</v>
      </c>
      <c r="M195" s="185">
        <f xml:space="preserve"> IF(M$191 = 0, 0, M187 / M$191)</f>
        <v>2.8400062338053083</v>
      </c>
      <c r="N195" s="185">
        <f t="shared" ref="N195:Q195" si="123" xml:space="preserve"> IF(N$191 = 0, 0, N187 / N$191)</f>
        <v>2.7020129994024042</v>
      </c>
      <c r="O195" s="185">
        <f t="shared" si="123"/>
        <v>2.6145945302210012</v>
      </c>
      <c r="P195" s="185">
        <f t="shared" si="123"/>
        <v>2.4827349912975047</v>
      </c>
      <c r="Q195" s="185">
        <f t="shared" si="123"/>
        <v>2.3171183856384552</v>
      </c>
      <c r="R195" s="185">
        <f t="shared" ref="R195" si="124" xml:space="preserve"> IF(R$191 = 0, 0, R187 / R$191)</f>
        <v>0</v>
      </c>
    </row>
    <row r="196" spans="1:26" s="360" customFormat="1" x14ac:dyDescent="0.25">
      <c r="A196" s="336"/>
      <c r="B196" s="341"/>
      <c r="C196" s="342"/>
      <c r="D196" s="343"/>
      <c r="E196" s="7" t="str">
        <f t="shared" si="116"/>
        <v>Nominal return company should have received- real</v>
      </c>
      <c r="F196" s="185"/>
      <c r="G196" s="185" t="str">
        <f t="shared" si="117"/>
        <v>£m</v>
      </c>
      <c r="H196" s="243">
        <f t="shared" si="118"/>
        <v>3.5616754985286287</v>
      </c>
      <c r="I196" s="185"/>
      <c r="J196" s="185">
        <f t="shared" ref="J196:L196" si="125" xml:space="preserve"> IF(J$191 = 0, 0, J188 / J$191)</f>
        <v>0</v>
      </c>
      <c r="K196" s="185">
        <f t="shared" si="125"/>
        <v>0</v>
      </c>
      <c r="L196" s="185">
        <f t="shared" si="125"/>
        <v>0</v>
      </c>
      <c r="M196" s="185">
        <f xml:space="preserve"> IF(M$191 = 0, 0, M188 / M$191)</f>
        <v>0.78070514971631633</v>
      </c>
      <c r="N196" s="185">
        <f t="shared" ref="N196:Q196" si="126" xml:space="preserve"> IF(N$191 = 0, 0, N188 / N$191)</f>
        <v>0.74277142004981178</v>
      </c>
      <c r="O196" s="185">
        <f t="shared" si="126"/>
        <v>0.71874046960404714</v>
      </c>
      <c r="P196" s="185">
        <f t="shared" si="126"/>
        <v>0.68249286568986156</v>
      </c>
      <c r="Q196" s="185">
        <f t="shared" si="126"/>
        <v>0.63696559346859216</v>
      </c>
      <c r="R196" s="185">
        <f t="shared" ref="R196" si="127" xml:space="preserve"> IF(R$191 = 0, 0, R188 / R$191)</f>
        <v>0</v>
      </c>
    </row>
    <row r="197" spans="1:26" s="360" customFormat="1" x14ac:dyDescent="0.25">
      <c r="A197" s="336"/>
      <c r="B197" s="341"/>
      <c r="C197" s="342"/>
      <c r="D197" s="343"/>
      <c r="E197" s="7" t="str">
        <f t="shared" si="116"/>
        <v>Total nominal revenue company should have received- real</v>
      </c>
      <c r="F197" s="185"/>
      <c r="G197" s="185" t="str">
        <f t="shared" si="117"/>
        <v>£m</v>
      </c>
      <c r="H197" s="243">
        <f t="shared" si="118"/>
        <v>16.518142638893302</v>
      </c>
      <c r="I197" s="185"/>
      <c r="J197" s="185">
        <f t="shared" ref="J197:L197" si="128" xml:space="preserve"> IF(J$191 = 0, 0, J189 / J$191)</f>
        <v>0</v>
      </c>
      <c r="K197" s="185">
        <f t="shared" si="128"/>
        <v>0</v>
      </c>
      <c r="L197" s="185">
        <f t="shared" si="128"/>
        <v>0</v>
      </c>
      <c r="M197" s="185">
        <f xml:space="preserve"> IF(M$191 = 0, 0, M189 / M$191)</f>
        <v>3.6207113835216247</v>
      </c>
      <c r="N197" s="185">
        <f t="shared" ref="N197:Q197" si="129" xml:space="preserve"> IF(N$191 = 0, 0, N189 / N$191)</f>
        <v>3.4447844194522159</v>
      </c>
      <c r="O197" s="185">
        <f t="shared" si="129"/>
        <v>3.3333349998250483</v>
      </c>
      <c r="P197" s="185">
        <f t="shared" si="129"/>
        <v>3.1652278569873662</v>
      </c>
      <c r="Q197" s="185">
        <f t="shared" si="129"/>
        <v>2.9540839791070472</v>
      </c>
      <c r="R197" s="185">
        <f t="shared" ref="R197" si="130" xml:space="preserve"> IF(R$191 = 0, 0, R189 / R$191)</f>
        <v>0</v>
      </c>
    </row>
    <row r="198" spans="1:26" x14ac:dyDescent="0.25"/>
    <row r="199" spans="1:26" s="91" customFormat="1" x14ac:dyDescent="0.25">
      <c r="A199" s="170"/>
      <c r="B199" s="165"/>
      <c r="C199" s="166"/>
      <c r="D199" s="171"/>
      <c r="E199" s="7" t="str">
        <f>E$192</f>
        <v>True up Nominal RCV run-off- real</v>
      </c>
      <c r="F199" s="184">
        <f t="shared" ref="F199:R199" si="131">F$192</f>
        <v>0</v>
      </c>
      <c r="G199" s="184" t="str">
        <f t="shared" si="131"/>
        <v>£m</v>
      </c>
      <c r="H199" s="243">
        <f t="shared" si="131"/>
        <v>12.690334542223749</v>
      </c>
      <c r="I199" s="184">
        <f t="shared" si="131"/>
        <v>0</v>
      </c>
      <c r="J199" s="184">
        <f t="shared" si="131"/>
        <v>0</v>
      </c>
      <c r="K199" s="184">
        <f t="shared" si="131"/>
        <v>0</v>
      </c>
      <c r="L199" s="184">
        <f t="shared" si="131"/>
        <v>0</v>
      </c>
      <c r="M199" s="185">
        <f t="shared" si="131"/>
        <v>2.8504164927558433</v>
      </c>
      <c r="N199" s="184">
        <f t="shared" si="131"/>
        <v>2.6828873623712557</v>
      </c>
      <c r="O199" s="184">
        <f t="shared" si="131"/>
        <v>2.5281459501682986</v>
      </c>
      <c r="P199" s="184">
        <f t="shared" si="131"/>
        <v>2.3828951750097556</v>
      </c>
      <c r="Q199" s="184">
        <f t="shared" si="131"/>
        <v>2.2459895619185946</v>
      </c>
      <c r="R199" s="184">
        <f t="shared" si="131"/>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2">F$195</f>
        <v>0</v>
      </c>
      <c r="G200" s="184" t="str">
        <f t="shared" si="132"/>
        <v>£m</v>
      </c>
      <c r="H200" s="243">
        <f t="shared" si="132"/>
        <v>12.956467140364675</v>
      </c>
      <c r="I200" s="184">
        <f t="shared" si="132"/>
        <v>0</v>
      </c>
      <c r="J200" s="184">
        <f t="shared" si="132"/>
        <v>0</v>
      </c>
      <c r="K200" s="184">
        <f t="shared" si="132"/>
        <v>0</v>
      </c>
      <c r="L200" s="184">
        <f t="shared" si="132"/>
        <v>0</v>
      </c>
      <c r="M200" s="185">
        <f t="shared" si="132"/>
        <v>2.8400062338053083</v>
      </c>
      <c r="N200" s="184">
        <f t="shared" si="132"/>
        <v>2.7020129994024042</v>
      </c>
      <c r="O200" s="184">
        <f t="shared" si="132"/>
        <v>2.6145945302210012</v>
      </c>
      <c r="P200" s="184">
        <f t="shared" si="132"/>
        <v>2.4827349912975047</v>
      </c>
      <c r="Q200" s="184">
        <f t="shared" si="132"/>
        <v>2.3171183856384552</v>
      </c>
      <c r="R200" s="184">
        <f t="shared" si="132"/>
        <v>0</v>
      </c>
      <c r="S200" s="92"/>
      <c r="T200" s="92"/>
      <c r="U200" s="92"/>
      <c r="V200" s="92"/>
      <c r="W200" s="92"/>
      <c r="X200" s="92"/>
      <c r="Y200" s="92"/>
      <c r="Z200" s="92"/>
    </row>
    <row r="201" spans="1:26" x14ac:dyDescent="0.25">
      <c r="C201" s="267"/>
      <c r="E201" s="7" t="s">
        <v>495</v>
      </c>
      <c r="G201" s="7" t="s">
        <v>238</v>
      </c>
      <c r="H201" s="185">
        <f xml:space="preserve"> SUM(J201:R201)</f>
        <v>0.26613259814092594</v>
      </c>
      <c r="I201" s="185"/>
      <c r="J201" s="184">
        <f t="shared" ref="J201:K201" si="133">J200-J199</f>
        <v>0</v>
      </c>
      <c r="K201" s="184">
        <f t="shared" si="133"/>
        <v>0</v>
      </c>
      <c r="L201" s="184">
        <f>L200-L199</f>
        <v>0</v>
      </c>
      <c r="M201" s="185">
        <f>M200-M199</f>
        <v>-1.0410258950535045E-2</v>
      </c>
      <c r="N201" s="184">
        <f t="shared" ref="N201:R201" si="134">N200-N199</f>
        <v>1.9125637031148557E-2</v>
      </c>
      <c r="O201" s="184">
        <f t="shared" si="134"/>
        <v>8.6448580052702617E-2</v>
      </c>
      <c r="P201" s="184">
        <f t="shared" si="134"/>
        <v>9.9839816287749183E-2</v>
      </c>
      <c r="Q201" s="184">
        <f t="shared" si="134"/>
        <v>7.1128823719860623E-2</v>
      </c>
      <c r="R201" s="184">
        <f t="shared" si="134"/>
        <v>0</v>
      </c>
    </row>
    <row r="202" spans="1:26" x14ac:dyDescent="0.25"/>
    <row r="203" spans="1:26" x14ac:dyDescent="0.25">
      <c r="C203" s="267"/>
      <c r="E203" s="7" t="str">
        <f>E$193</f>
        <v>True up Nominal return- real</v>
      </c>
      <c r="F203" s="7">
        <f t="shared" ref="F203:R203" si="135">F$193</f>
        <v>0</v>
      </c>
      <c r="G203" s="7" t="str">
        <f t="shared" si="135"/>
        <v>£m</v>
      </c>
      <c r="H203" s="185">
        <f t="shared" si="135"/>
        <v>3.4885168246486735</v>
      </c>
      <c r="I203" s="185">
        <f t="shared" si="135"/>
        <v>0</v>
      </c>
      <c r="J203" s="184">
        <f t="shared" si="135"/>
        <v>0</v>
      </c>
      <c r="K203" s="184">
        <f t="shared" si="135"/>
        <v>0</v>
      </c>
      <c r="L203" s="184">
        <f t="shared" si="135"/>
        <v>0</v>
      </c>
      <c r="M203" s="185">
        <f t="shared" si="135"/>
        <v>0.78356688384767881</v>
      </c>
      <c r="N203" s="184">
        <f t="shared" si="135"/>
        <v>0.73751386704021304</v>
      </c>
      <c r="O203" s="184">
        <f t="shared" si="135"/>
        <v>0.69497613738905128</v>
      </c>
      <c r="P203" s="184">
        <f t="shared" si="135"/>
        <v>0.65504734187559233</v>
      </c>
      <c r="Q203" s="184">
        <f t="shared" si="135"/>
        <v>0.61741259449613772</v>
      </c>
      <c r="R203" s="184">
        <f t="shared" si="135"/>
        <v>0</v>
      </c>
    </row>
    <row r="204" spans="1:26" x14ac:dyDescent="0.25">
      <c r="C204" s="267"/>
      <c r="E204" s="7" t="str">
        <f>E$196</f>
        <v>Nominal return company should have received- real</v>
      </c>
      <c r="F204" s="7">
        <f t="shared" ref="F204:R204" si="136">F$196</f>
        <v>0</v>
      </c>
      <c r="G204" s="7" t="str">
        <f t="shared" si="136"/>
        <v>£m</v>
      </c>
      <c r="H204" s="185">
        <f t="shared" si="136"/>
        <v>3.5616754985286287</v>
      </c>
      <c r="I204" s="185">
        <f t="shared" si="136"/>
        <v>0</v>
      </c>
      <c r="J204" s="184">
        <f t="shared" si="136"/>
        <v>0</v>
      </c>
      <c r="K204" s="184">
        <f t="shared" si="136"/>
        <v>0</v>
      </c>
      <c r="L204" s="184">
        <f t="shared" si="136"/>
        <v>0</v>
      </c>
      <c r="M204" s="185">
        <f t="shared" si="136"/>
        <v>0.78070514971631633</v>
      </c>
      <c r="N204" s="184">
        <f t="shared" si="136"/>
        <v>0.74277142004981178</v>
      </c>
      <c r="O204" s="184">
        <f t="shared" si="136"/>
        <v>0.71874046960404714</v>
      </c>
      <c r="P204" s="184">
        <f t="shared" si="136"/>
        <v>0.68249286568986156</v>
      </c>
      <c r="Q204" s="184">
        <f t="shared" si="136"/>
        <v>0.63696559346859216</v>
      </c>
      <c r="R204" s="184">
        <f t="shared" si="136"/>
        <v>0</v>
      </c>
    </row>
    <row r="205" spans="1:26" x14ac:dyDescent="0.25">
      <c r="C205" s="267"/>
      <c r="E205" s="7" t="s">
        <v>496</v>
      </c>
      <c r="G205" s="7" t="s">
        <v>238</v>
      </c>
      <c r="H205" s="185">
        <f xml:space="preserve"> SUM(J205:R205)</f>
        <v>7.3158673879955782E-2</v>
      </c>
      <c r="I205" s="185"/>
      <c r="J205" s="184">
        <f t="shared" ref="J205:K205" si="137">J204-J203</f>
        <v>0</v>
      </c>
      <c r="K205" s="184">
        <f t="shared" si="137"/>
        <v>0</v>
      </c>
      <c r="L205" s="184">
        <f>L204-L203</f>
        <v>0</v>
      </c>
      <c r="M205" s="185">
        <f>M204-M203</f>
        <v>-2.8617341313624811E-3</v>
      </c>
      <c r="N205" s="184">
        <f t="shared" ref="N205" si="138">N204-N203</f>
        <v>5.2575530095987366E-3</v>
      </c>
      <c r="O205" s="184">
        <f>O204-O203</f>
        <v>2.3764332214995854E-2</v>
      </c>
      <c r="P205" s="184">
        <f t="shared" ref="P205:R205" si="139">P204-P203</f>
        <v>2.7445523814269235E-2</v>
      </c>
      <c r="Q205" s="184">
        <f t="shared" si="139"/>
        <v>1.9552998972454438E-2</v>
      </c>
      <c r="R205" s="184">
        <f t="shared" si="139"/>
        <v>0</v>
      </c>
    </row>
    <row r="206" spans="1:26" x14ac:dyDescent="0.25"/>
    <row r="207" spans="1:26" x14ac:dyDescent="0.25">
      <c r="C207" s="267"/>
      <c r="E207" s="7" t="str">
        <f>E$194</f>
        <v>Total True up Nominal revenue to company- real</v>
      </c>
      <c r="F207" s="7">
        <f t="shared" ref="F207:R207" si="140">F$194</f>
        <v>0</v>
      </c>
      <c r="G207" s="7" t="str">
        <f t="shared" si="140"/>
        <v>£m</v>
      </c>
      <c r="H207" s="185">
        <f t="shared" si="140"/>
        <v>16.178851366872422</v>
      </c>
      <c r="I207" s="185">
        <f t="shared" si="140"/>
        <v>0</v>
      </c>
      <c r="J207" s="184">
        <f t="shared" si="140"/>
        <v>0</v>
      </c>
      <c r="K207" s="184">
        <f t="shared" si="140"/>
        <v>0</v>
      </c>
      <c r="L207" s="184">
        <f t="shared" si="140"/>
        <v>0</v>
      </c>
      <c r="M207" s="185">
        <f t="shared" si="140"/>
        <v>3.6339833766035223</v>
      </c>
      <c r="N207" s="184">
        <f t="shared" si="140"/>
        <v>3.420401229411469</v>
      </c>
      <c r="O207" s="184">
        <f t="shared" si="140"/>
        <v>3.2231220875573499</v>
      </c>
      <c r="P207" s="184">
        <f t="shared" si="140"/>
        <v>3.037942516885348</v>
      </c>
      <c r="Q207" s="184">
        <f t="shared" si="140"/>
        <v>2.8634021564147321</v>
      </c>
      <c r="R207" s="184">
        <f t="shared" si="140"/>
        <v>0</v>
      </c>
    </row>
    <row r="208" spans="1:26" x14ac:dyDescent="0.25">
      <c r="C208" s="267"/>
      <c r="E208" s="7" t="str">
        <f>E$197</f>
        <v>Total nominal revenue company should have received- real</v>
      </c>
      <c r="F208" s="7">
        <f t="shared" ref="F208:R208" si="141">F$197</f>
        <v>0</v>
      </c>
      <c r="G208" s="7" t="str">
        <f t="shared" si="141"/>
        <v>£m</v>
      </c>
      <c r="H208" s="185">
        <f t="shared" si="141"/>
        <v>16.518142638893302</v>
      </c>
      <c r="I208" s="185">
        <f t="shared" si="141"/>
        <v>0</v>
      </c>
      <c r="J208" s="184">
        <f t="shared" si="141"/>
        <v>0</v>
      </c>
      <c r="K208" s="184">
        <f t="shared" si="141"/>
        <v>0</v>
      </c>
      <c r="L208" s="184">
        <f t="shared" si="141"/>
        <v>0</v>
      </c>
      <c r="M208" s="185">
        <f t="shared" si="141"/>
        <v>3.6207113835216247</v>
      </c>
      <c r="N208" s="184">
        <f t="shared" si="141"/>
        <v>3.4447844194522159</v>
      </c>
      <c r="O208" s="184">
        <f t="shared" si="141"/>
        <v>3.3333349998250483</v>
      </c>
      <c r="P208" s="184">
        <f t="shared" si="141"/>
        <v>3.1652278569873662</v>
      </c>
      <c r="Q208" s="184">
        <f t="shared" si="141"/>
        <v>2.9540839791070472</v>
      </c>
      <c r="R208" s="184">
        <f t="shared" si="141"/>
        <v>0</v>
      </c>
    </row>
    <row r="209" spans="1:18" x14ac:dyDescent="0.25">
      <c r="C209" s="267"/>
      <c r="E209" s="7" t="s">
        <v>497</v>
      </c>
      <c r="G209" s="7" t="s">
        <v>238</v>
      </c>
      <c r="H209" s="185">
        <f xml:space="preserve"> SUM(J209:R209)</f>
        <v>0.33929127202088116</v>
      </c>
      <c r="I209" s="185"/>
      <c r="J209" s="184">
        <f t="shared" ref="J209:K209" si="142">J208-J207</f>
        <v>0</v>
      </c>
      <c r="K209" s="184">
        <f t="shared" si="142"/>
        <v>0</v>
      </c>
      <c r="L209" s="184">
        <f>L208-L207</f>
        <v>0</v>
      </c>
      <c r="M209" s="185">
        <f>M208-M207</f>
        <v>-1.3271993081897637E-2</v>
      </c>
      <c r="N209" s="184">
        <f t="shared" ref="N209:R209" si="143">N208-N207</f>
        <v>2.438319004074696E-2</v>
      </c>
      <c r="O209" s="184">
        <f t="shared" si="143"/>
        <v>0.11021291226769847</v>
      </c>
      <c r="P209" s="184">
        <f t="shared" si="143"/>
        <v>0.1272853401020182</v>
      </c>
      <c r="Q209" s="184">
        <f t="shared" si="143"/>
        <v>9.0681822692315173E-2</v>
      </c>
      <c r="R209" s="184">
        <f t="shared" si="143"/>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InpR!E$112</f>
        <v>WACC real on RCV - CPI(H) bf and additions - WR</v>
      </c>
      <c r="F213" s="205">
        <f>InpR!F$112</f>
        <v>0</v>
      </c>
      <c r="G213" s="223" t="str">
        <f>InpR!G$112</f>
        <v>%</v>
      </c>
      <c r="H213" s="205">
        <f>InpR!H$112</f>
        <v>0</v>
      </c>
      <c r="I213" s="205">
        <f>InpR!I$112</f>
        <v>0</v>
      </c>
      <c r="J213" s="205">
        <f>InpR!J$112</f>
        <v>0</v>
      </c>
      <c r="K213" s="205">
        <f>InpR!K$112</f>
        <v>0</v>
      </c>
      <c r="L213" s="205">
        <f>InpR!L$112</f>
        <v>0</v>
      </c>
      <c r="M213" s="205">
        <f>InpR!M$112</f>
        <v>2.9195763820156317E-2</v>
      </c>
      <c r="N213" s="205">
        <f>InpR!N$112</f>
        <v>2.9195763820156317E-2</v>
      </c>
      <c r="O213" s="205">
        <f>InpR!O$112</f>
        <v>2.9195763820156317E-2</v>
      </c>
      <c r="P213" s="205">
        <f>InpR!P$112</f>
        <v>2.9195763820156317E-2</v>
      </c>
      <c r="Q213" s="205">
        <f>InpR!Q$112</f>
        <v>2.9195763820156317E-2</v>
      </c>
      <c r="R213" s="205">
        <f>InpR!R$112</f>
        <v>0</v>
      </c>
    </row>
    <row r="214" spans="1:18" x14ac:dyDescent="0.25">
      <c r="E214" s="7" t="s">
        <v>499</v>
      </c>
      <c r="G214" s="7" t="s">
        <v>500</v>
      </c>
      <c r="J214" s="254">
        <f xml:space="preserve"> (1 + J$289) ^ J$288</f>
        <v>1</v>
      </c>
      <c r="K214" s="254">
        <f t="shared" ref="K214:R214" si="144" xml:space="preserve"> (1 + K$289) ^ K$288</f>
        <v>1</v>
      </c>
      <c r="L214" s="254">
        <f t="shared" si="144"/>
        <v>1</v>
      </c>
      <c r="M214" s="254">
        <f t="shared" si="144"/>
        <v>1.1219976826191176</v>
      </c>
      <c r="N214" s="254">
        <f t="shared" si="144"/>
        <v>1.0901693555893588</v>
      </c>
      <c r="O214" s="254">
        <f t="shared" si="144"/>
        <v>1.059243920265355</v>
      </c>
      <c r="P214" s="254">
        <f t="shared" si="144"/>
        <v>1.0291957638201563</v>
      </c>
      <c r="Q214" s="254">
        <f t="shared" si="144"/>
        <v>1</v>
      </c>
      <c r="R214" s="254">
        <f t="shared" si="144"/>
        <v>1</v>
      </c>
    </row>
    <row r="215" spans="1:18" x14ac:dyDescent="0.25"/>
    <row r="216" spans="1:18" x14ac:dyDescent="0.25">
      <c r="B216" s="61" t="s">
        <v>501</v>
      </c>
    </row>
    <row r="217" spans="1:18" x14ac:dyDescent="0.25">
      <c r="C217" s="267"/>
      <c r="E217" s="7" t="str">
        <f>E$201</f>
        <v>Value of True up run-off - real</v>
      </c>
      <c r="F217" s="7">
        <f t="shared" ref="F217:R217" si="145">F$201</f>
        <v>0</v>
      </c>
      <c r="G217" s="7" t="str">
        <f t="shared" si="145"/>
        <v>£m</v>
      </c>
      <c r="H217" s="185">
        <f t="shared" si="145"/>
        <v>0.26613259814092594</v>
      </c>
      <c r="I217" s="185">
        <f t="shared" si="145"/>
        <v>0</v>
      </c>
      <c r="J217" s="184">
        <f t="shared" si="145"/>
        <v>0</v>
      </c>
      <c r="K217" s="184">
        <f t="shared" si="145"/>
        <v>0</v>
      </c>
      <c r="L217" s="184">
        <f t="shared" si="145"/>
        <v>0</v>
      </c>
      <c r="M217" s="185">
        <f t="shared" si="145"/>
        <v>-1.0410258950535045E-2</v>
      </c>
      <c r="N217" s="184">
        <f t="shared" si="145"/>
        <v>1.9125637031148557E-2</v>
      </c>
      <c r="O217" s="184">
        <f t="shared" si="145"/>
        <v>8.6448580052702617E-2</v>
      </c>
      <c r="P217" s="184">
        <f t="shared" si="145"/>
        <v>9.9839816287749183E-2</v>
      </c>
      <c r="Q217" s="184">
        <f t="shared" si="145"/>
        <v>7.1128823719860623E-2</v>
      </c>
      <c r="R217" s="184">
        <f t="shared" si="145"/>
        <v>0</v>
      </c>
    </row>
    <row r="218" spans="1:18" x14ac:dyDescent="0.25">
      <c r="E218" s="7" t="str">
        <f>E$290</f>
        <v xml:space="preserve">Time value of money factor </v>
      </c>
      <c r="F218" s="184">
        <f t="shared" ref="F218:R218" si="146">F$290</f>
        <v>0</v>
      </c>
      <c r="G218" s="7" t="str">
        <f t="shared" si="146"/>
        <v>Factor</v>
      </c>
      <c r="H218" s="246">
        <f t="shared" si="146"/>
        <v>0</v>
      </c>
      <c r="I218" s="246">
        <f t="shared" si="146"/>
        <v>0</v>
      </c>
      <c r="J218" s="184">
        <f t="shared" si="146"/>
        <v>1</v>
      </c>
      <c r="K218" s="184">
        <f t="shared" si="146"/>
        <v>1</v>
      </c>
      <c r="L218" s="184">
        <f t="shared" si="146"/>
        <v>1</v>
      </c>
      <c r="M218" s="185">
        <f t="shared" si="146"/>
        <v>1.1219976826191176</v>
      </c>
      <c r="N218" s="184">
        <f t="shared" si="146"/>
        <v>1.0901693555893588</v>
      </c>
      <c r="O218" s="184">
        <f t="shared" si="146"/>
        <v>1.059243920265355</v>
      </c>
      <c r="P218" s="184">
        <f t="shared" si="146"/>
        <v>1.0291957638201563</v>
      </c>
      <c r="Q218" s="184">
        <f t="shared" si="146"/>
        <v>1</v>
      </c>
      <c r="R218" s="184">
        <f t="shared" si="146"/>
        <v>1</v>
      </c>
    </row>
    <row r="219" spans="1:18" x14ac:dyDescent="0.25">
      <c r="A219" s="49"/>
      <c r="C219" s="267"/>
      <c r="D219" s="57"/>
      <c r="E219" s="7" t="s">
        <v>502</v>
      </c>
      <c r="G219" s="7" t="s">
        <v>238</v>
      </c>
      <c r="H219" s="185">
        <f xml:space="preserve"> SUM(J219:R219)</f>
        <v>0.27462356951971079</v>
      </c>
      <c r="J219" s="185">
        <f xml:space="preserve"> J217 * J218</f>
        <v>0</v>
      </c>
      <c r="K219" s="185">
        <f t="shared" ref="K219:R219" si="147" xml:space="preserve"> K217 * K218</f>
        <v>0</v>
      </c>
      <c r="L219" s="185">
        <f t="shared" si="147"/>
        <v>0</v>
      </c>
      <c r="M219" s="185">
        <f t="shared" si="147"/>
        <v>-1.1680286417965247E-2</v>
      </c>
      <c r="N219" s="185">
        <f xml:space="preserve"> N217 * N218</f>
        <v>2.08501833974832E-2</v>
      </c>
      <c r="O219" s="185">
        <f t="shared" si="147"/>
        <v>9.1570132836398088E-2</v>
      </c>
      <c r="P219" s="185">
        <f t="shared" si="147"/>
        <v>0.10275471598393411</v>
      </c>
      <c r="Q219" s="185">
        <f t="shared" si="147"/>
        <v>7.1128823719860623E-2</v>
      </c>
      <c r="R219" s="185">
        <f t="shared" si="147"/>
        <v>0</v>
      </c>
    </row>
    <row r="220" spans="1:18" x14ac:dyDescent="0.25"/>
    <row r="221" spans="1:18" x14ac:dyDescent="0.25">
      <c r="B221" s="61" t="s">
        <v>503</v>
      </c>
    </row>
    <row r="222" spans="1:18" x14ac:dyDescent="0.25">
      <c r="E222" s="7" t="str">
        <f>E205</f>
        <v>Value of True up return - real</v>
      </c>
      <c r="F222" s="184">
        <f t="shared" ref="F222:R222" si="148">F205</f>
        <v>0</v>
      </c>
      <c r="G222" s="7" t="str">
        <f t="shared" si="148"/>
        <v>£m</v>
      </c>
      <c r="H222" s="246">
        <f t="shared" si="148"/>
        <v>7.3158673879955782E-2</v>
      </c>
      <c r="I222" s="246">
        <f t="shared" si="148"/>
        <v>0</v>
      </c>
      <c r="J222" s="184">
        <f t="shared" si="148"/>
        <v>0</v>
      </c>
      <c r="K222" s="184">
        <f t="shared" si="148"/>
        <v>0</v>
      </c>
      <c r="L222" s="184">
        <f t="shared" si="148"/>
        <v>0</v>
      </c>
      <c r="M222" s="185">
        <f t="shared" si="148"/>
        <v>-2.8617341313624811E-3</v>
      </c>
      <c r="N222" s="184">
        <f t="shared" si="148"/>
        <v>5.2575530095987366E-3</v>
      </c>
      <c r="O222" s="184">
        <f t="shared" si="148"/>
        <v>2.3764332214995854E-2</v>
      </c>
      <c r="P222" s="184">
        <f t="shared" si="148"/>
        <v>2.7445523814269235E-2</v>
      </c>
      <c r="Q222" s="184">
        <f t="shared" si="148"/>
        <v>1.9552998972454438E-2</v>
      </c>
      <c r="R222" s="184">
        <f t="shared" si="148"/>
        <v>0</v>
      </c>
    </row>
    <row r="223" spans="1:18" x14ac:dyDescent="0.25">
      <c r="E223" s="7" t="str">
        <f>E$290</f>
        <v xml:space="preserve">Time value of money factor </v>
      </c>
      <c r="F223" s="184">
        <f t="shared" ref="F223:R223" si="149">F$290</f>
        <v>0</v>
      </c>
      <c r="G223" s="7" t="str">
        <f t="shared" si="149"/>
        <v>Factor</v>
      </c>
      <c r="H223" s="246">
        <f t="shared" si="149"/>
        <v>0</v>
      </c>
      <c r="I223" s="246">
        <f t="shared" si="149"/>
        <v>0</v>
      </c>
      <c r="J223" s="184">
        <f t="shared" si="149"/>
        <v>1</v>
      </c>
      <c r="K223" s="184">
        <f t="shared" si="149"/>
        <v>1</v>
      </c>
      <c r="L223" s="184">
        <f t="shared" si="149"/>
        <v>1</v>
      </c>
      <c r="M223" s="185">
        <f t="shared" si="149"/>
        <v>1.1219976826191176</v>
      </c>
      <c r="N223" s="184">
        <f t="shared" si="149"/>
        <v>1.0901693555893588</v>
      </c>
      <c r="O223" s="184">
        <f t="shared" si="149"/>
        <v>1.059243920265355</v>
      </c>
      <c r="P223" s="184">
        <f t="shared" si="149"/>
        <v>1.0291957638201563</v>
      </c>
      <c r="Q223" s="184">
        <f t="shared" si="149"/>
        <v>1</v>
      </c>
      <c r="R223" s="184">
        <f t="shared" si="149"/>
        <v>1</v>
      </c>
    </row>
    <row r="224" spans="1:18" x14ac:dyDescent="0.25">
      <c r="A224" s="49"/>
      <c r="C224" s="267"/>
      <c r="D224" s="57"/>
      <c r="E224" s="7" t="s">
        <v>504</v>
      </c>
      <c r="G224" s="7" t="s">
        <v>238</v>
      </c>
      <c r="H224" s="185">
        <f xml:space="preserve"> SUM(J224:R224)</f>
        <v>7.5492804348616438E-2</v>
      </c>
      <c r="J224" s="185">
        <f xml:space="preserve"> J222 * J223</f>
        <v>0</v>
      </c>
      <c r="K224" s="185">
        <f t="shared" ref="K224:M224" si="150" xml:space="preserve"> K222 * K223</f>
        <v>0</v>
      </c>
      <c r="L224" s="185">
        <f t="shared" si="150"/>
        <v>0</v>
      </c>
      <c r="M224" s="185">
        <f t="shared" si="150"/>
        <v>-3.2108590636607372E-3</v>
      </c>
      <c r="N224" s="185">
        <f xml:space="preserve"> N222 * N223</f>
        <v>5.7316231764511488E-3</v>
      </c>
      <c r="O224" s="185">
        <f t="shared" ref="O224:R224" si="151" xml:space="preserve"> O222 * O223</f>
        <v>2.5172224417900475E-2</v>
      </c>
      <c r="P224" s="185">
        <f t="shared" si="151"/>
        <v>2.8246816845471114E-2</v>
      </c>
      <c r="Q224" s="185">
        <f t="shared" si="151"/>
        <v>1.9552998972454438E-2</v>
      </c>
      <c r="R224" s="185">
        <f t="shared" si="151"/>
        <v>0</v>
      </c>
    </row>
    <row r="225" spans="1:26" x14ac:dyDescent="0.25"/>
    <row r="226" spans="1:26" x14ac:dyDescent="0.25">
      <c r="B226" s="61" t="s">
        <v>505</v>
      </c>
    </row>
    <row r="227" spans="1:26" x14ac:dyDescent="0.25">
      <c r="E227" s="7" t="str">
        <f xml:space="preserve"> E$219</f>
        <v>Revenue adjustment for RCV run-off - real - WR</v>
      </c>
      <c r="F227" s="184">
        <f t="shared" ref="F227:R227" si="152" xml:space="preserve"> F$219</f>
        <v>0</v>
      </c>
      <c r="G227" s="7" t="str">
        <f t="shared" si="152"/>
        <v>£m</v>
      </c>
      <c r="H227" s="246">
        <f t="shared" si="152"/>
        <v>0.27462356951971079</v>
      </c>
      <c r="I227" s="246">
        <f t="shared" si="152"/>
        <v>0</v>
      </c>
      <c r="J227" s="184">
        <f t="shared" si="152"/>
        <v>0</v>
      </c>
      <c r="K227" s="184">
        <f t="shared" si="152"/>
        <v>0</v>
      </c>
      <c r="L227" s="184">
        <f t="shared" si="152"/>
        <v>0</v>
      </c>
      <c r="M227" s="185">
        <f t="shared" si="152"/>
        <v>-1.1680286417965247E-2</v>
      </c>
      <c r="N227" s="184">
        <f t="shared" si="152"/>
        <v>2.08501833974832E-2</v>
      </c>
      <c r="O227" s="184">
        <f t="shared" si="152"/>
        <v>9.1570132836398088E-2</v>
      </c>
      <c r="P227" s="184">
        <f t="shared" si="152"/>
        <v>0.10275471598393411</v>
      </c>
      <c r="Q227" s="184">
        <f t="shared" si="152"/>
        <v>7.1128823719860623E-2</v>
      </c>
      <c r="R227" s="184">
        <f t="shared" si="152"/>
        <v>0</v>
      </c>
    </row>
    <row r="228" spans="1:26" x14ac:dyDescent="0.25">
      <c r="E228" s="7" t="str">
        <f xml:space="preserve"> E$224</f>
        <v>Revenue adjustment for return - real -WR</v>
      </c>
      <c r="F228" s="184">
        <f t="shared" ref="F228:R228" si="153" xml:space="preserve"> F$224</f>
        <v>0</v>
      </c>
      <c r="G228" s="7" t="str">
        <f t="shared" si="153"/>
        <v>£m</v>
      </c>
      <c r="H228" s="246">
        <f t="shared" si="153"/>
        <v>7.5492804348616438E-2</v>
      </c>
      <c r="I228" s="246">
        <f t="shared" si="153"/>
        <v>0</v>
      </c>
      <c r="J228" s="184">
        <f t="shared" si="153"/>
        <v>0</v>
      </c>
      <c r="K228" s="184">
        <f t="shared" si="153"/>
        <v>0</v>
      </c>
      <c r="L228" s="184">
        <f t="shared" si="153"/>
        <v>0</v>
      </c>
      <c r="M228" s="185">
        <f t="shared" si="153"/>
        <v>-3.2108590636607372E-3</v>
      </c>
      <c r="N228" s="184">
        <f t="shared" si="153"/>
        <v>5.7316231764511488E-3</v>
      </c>
      <c r="O228" s="184">
        <f t="shared" si="153"/>
        <v>2.5172224417900475E-2</v>
      </c>
      <c r="P228" s="184">
        <f t="shared" si="153"/>
        <v>2.8246816845471114E-2</v>
      </c>
      <c r="Q228" s="184">
        <f t="shared" si="153"/>
        <v>1.9552998972454438E-2</v>
      </c>
      <c r="R228" s="184">
        <f t="shared" si="153"/>
        <v>0</v>
      </c>
    </row>
    <row r="229" spans="1:26" x14ac:dyDescent="0.25">
      <c r="A229" s="49"/>
      <c r="C229" s="267"/>
      <c r="D229" s="57"/>
      <c r="E229" s="7" t="s">
        <v>506</v>
      </c>
      <c r="G229" s="7" t="s">
        <v>238</v>
      </c>
      <c r="H229" s="185">
        <f xml:space="preserve"> SUM(J229:R229)</f>
        <v>0.35011637386832717</v>
      </c>
      <c r="J229" s="185">
        <f xml:space="preserve"> J$227 + J$228</f>
        <v>0</v>
      </c>
      <c r="K229" s="185">
        <f t="shared" ref="K229:R229" si="154" xml:space="preserve"> K$227 + K$228</f>
        <v>0</v>
      </c>
      <c r="L229" s="185">
        <f t="shared" si="154"/>
        <v>0</v>
      </c>
      <c r="M229" s="185">
        <f t="shared" si="154"/>
        <v>-1.4891145481625984E-2</v>
      </c>
      <c r="N229" s="185">
        <f xml:space="preserve"> N$227 + N$228</f>
        <v>2.6581806573934351E-2</v>
      </c>
      <c r="O229" s="185">
        <f t="shared" si="154"/>
        <v>0.11674235725429856</v>
      </c>
      <c r="P229" s="185">
        <f t="shared" si="154"/>
        <v>0.13100153282940522</v>
      </c>
      <c r="Q229" s="185">
        <f t="shared" si="154"/>
        <v>9.0681822692315062E-2</v>
      </c>
      <c r="R229" s="185">
        <f t="shared" si="154"/>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479</v>
      </c>
      <c r="J240" s="172">
        <f t="shared" ref="J240:L240" si="155">SUM(J238:J239)</f>
        <v>0</v>
      </c>
      <c r="K240" s="172">
        <f t="shared" si="155"/>
        <v>0</v>
      </c>
      <c r="L240" s="172">
        <f t="shared" si="155"/>
        <v>3.1522140708501789E-2</v>
      </c>
      <c r="M240" s="172">
        <f>SUM(M238:M239)</f>
        <v>2.4258091513662761E-2</v>
      </c>
      <c r="N240" s="172">
        <f t="shared" ref="N240:R240" si="156">SUM(N238:N239)</f>
        <v>2.9587648685595269E-2</v>
      </c>
      <c r="O240" s="172">
        <f t="shared" si="156"/>
        <v>3.150368327076003E-2</v>
      </c>
      <c r="P240" s="172">
        <f t="shared" si="156"/>
        <v>3.2000000000000695E-2</v>
      </c>
      <c r="Q240" s="172">
        <f t="shared" si="156"/>
        <v>3.1999999999999806E-2</v>
      </c>
      <c r="R240" s="172">
        <f t="shared" si="156"/>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7" xml:space="preserve"> E$258</f>
        <v>2019-20 wedge Nominal RCV balance BEG</v>
      </c>
      <c r="F242" s="244">
        <f xml:space="preserve"> F$258</f>
        <v>0</v>
      </c>
      <c r="G242" s="244" t="str">
        <f t="shared" si="157"/>
        <v>£m</v>
      </c>
      <c r="H242" s="244">
        <f t="shared" si="157"/>
        <v>0</v>
      </c>
      <c r="I242" s="244">
        <f t="shared" si="157"/>
        <v>0</v>
      </c>
      <c r="J242" s="244">
        <f t="shared" si="157"/>
        <v>0</v>
      </c>
      <c r="K242" s="244">
        <f t="shared" si="157"/>
        <v>0</v>
      </c>
      <c r="L242" s="244">
        <f t="shared" si="157"/>
        <v>0</v>
      </c>
      <c r="M242" s="244">
        <f t="shared" si="157"/>
        <v>5.7475484131979372E-2</v>
      </c>
      <c r="N242" s="244">
        <f t="shared" si="157"/>
        <v>5.8869729685845001E-2</v>
      </c>
      <c r="O242" s="244">
        <f t="shared" si="157"/>
        <v>6.0611546566005745E-2</v>
      </c>
      <c r="P242" s="244">
        <f t="shared" si="157"/>
        <v>6.2521033531572109E-2</v>
      </c>
      <c r="Q242" s="244">
        <f t="shared" si="157"/>
        <v>6.4521706604582466E-2</v>
      </c>
      <c r="R242" s="244">
        <f t="shared" si="157"/>
        <v>6.6586401215929097E-2</v>
      </c>
    </row>
    <row r="243" spans="1:16383" x14ac:dyDescent="0.25">
      <c r="E243" s="178" t="str">
        <f t="shared" ref="E243:R243" si="158" xml:space="preserve"> E$240</f>
        <v>True up Indexation percentage</v>
      </c>
      <c r="F243" s="178">
        <f t="shared" si="158"/>
        <v>0</v>
      </c>
      <c r="G243" s="178">
        <f t="shared" si="158"/>
        <v>0</v>
      </c>
      <c r="H243" s="178">
        <f t="shared" si="158"/>
        <v>0</v>
      </c>
      <c r="I243" s="178">
        <f t="shared" si="158"/>
        <v>0</v>
      </c>
      <c r="J243" s="178">
        <f t="shared" si="158"/>
        <v>0</v>
      </c>
      <c r="K243" s="178">
        <f t="shared" si="158"/>
        <v>0</v>
      </c>
      <c r="L243" s="178">
        <f t="shared" si="158"/>
        <v>3.1522140708501789E-2</v>
      </c>
      <c r="M243" s="178">
        <f t="shared" si="158"/>
        <v>2.4258091513662761E-2</v>
      </c>
      <c r="N243" s="178">
        <f t="shared" si="158"/>
        <v>2.9587648685595269E-2</v>
      </c>
      <c r="O243" s="178">
        <f t="shared" si="158"/>
        <v>3.150368327076003E-2</v>
      </c>
      <c r="P243" s="178">
        <f t="shared" si="158"/>
        <v>3.2000000000000695E-2</v>
      </c>
      <c r="Q243" s="178">
        <f t="shared" si="158"/>
        <v>3.1999999999999806E-2</v>
      </c>
      <c r="R243" s="178">
        <f t="shared" si="158"/>
        <v>2.9999999999999805E-2</v>
      </c>
    </row>
    <row r="244" spans="1:16383" x14ac:dyDescent="0.25">
      <c r="A244" s="49"/>
      <c r="C244" s="267"/>
      <c r="D244" s="57"/>
      <c r="E244" s="7" t="s">
        <v>510</v>
      </c>
      <c r="G244" s="92" t="s">
        <v>238</v>
      </c>
      <c r="J244" s="321">
        <f>J242*J243</f>
        <v>0</v>
      </c>
      <c r="K244" s="321">
        <f t="shared" ref="K244:L244" si="159">K242*K243</f>
        <v>0</v>
      </c>
      <c r="L244" s="321">
        <f t="shared" si="159"/>
        <v>0</v>
      </c>
      <c r="M244" s="321">
        <f>M242*M243</f>
        <v>1.3942455538656275E-3</v>
      </c>
      <c r="N244" s="321">
        <f t="shared" ref="N244:R244" si="160">N242*N243</f>
        <v>1.7418168801607407E-3</v>
      </c>
      <c r="O244" s="321">
        <f t="shared" si="160"/>
        <v>1.9094869655663677E-3</v>
      </c>
      <c r="P244" s="321">
        <f t="shared" si="160"/>
        <v>2.0006730730103509E-3</v>
      </c>
      <c r="Q244" s="321">
        <f t="shared" si="160"/>
        <v>2.0646946113466263E-3</v>
      </c>
      <c r="R244" s="321">
        <f t="shared" si="160"/>
        <v>1.9975920364778601E-3</v>
      </c>
    </row>
    <row r="245" spans="1:16383" x14ac:dyDescent="0.25"/>
    <row r="246" spans="1:16383" s="205" customFormat="1" x14ac:dyDescent="0.25">
      <c r="A246" s="201"/>
      <c r="B246" s="202"/>
      <c r="C246" s="203"/>
      <c r="D246" s="204"/>
      <c r="E246" s="37" t="str">
        <f xml:space="preserve"> InpR!E$98</f>
        <v>Run-off rate - CPI(H) + RPI wedge - active - WR</v>
      </c>
      <c r="F246" s="205">
        <f xml:space="preserve"> InpR!F$98</f>
        <v>0</v>
      </c>
      <c r="G246" s="223" t="str">
        <f xml:space="preserve"> InpR!G$98</f>
        <v>%</v>
      </c>
      <c r="H246" s="205">
        <f xml:space="preserve"> InpR!H$98</f>
        <v>0</v>
      </c>
      <c r="I246" s="205">
        <f xml:space="preserve"> InpR!I$98</f>
        <v>0</v>
      </c>
      <c r="J246" s="205">
        <f xml:space="preserve"> InpR!J$98</f>
        <v>0</v>
      </c>
      <c r="K246" s="205">
        <f xml:space="preserve"> InpR!K$98</f>
        <v>0</v>
      </c>
      <c r="L246" s="205">
        <f xml:space="preserve"> InpR!L$98</f>
        <v>0</v>
      </c>
      <c r="M246" s="205">
        <f xml:space="preserve"> InpR!M$98</f>
        <v>6.7500000000000004E-2</v>
      </c>
      <c r="N246" s="205">
        <f xml:space="preserve"> InpR!N$98</f>
        <v>6.7500000000000004E-2</v>
      </c>
      <c r="O246" s="205">
        <f xml:space="preserve"> InpR!O$98</f>
        <v>6.7500000000000004E-2</v>
      </c>
      <c r="P246" s="205">
        <f xml:space="preserve"> InpR!P$98</f>
        <v>6.7500000000000004E-2</v>
      </c>
      <c r="Q246" s="205">
        <f xml:space="preserve"> InpR!Q$98</f>
        <v>6.7500000000000004E-2</v>
      </c>
      <c r="R246" s="205">
        <f xml:space="preserve"> InpR!R$98</f>
        <v>0</v>
      </c>
    </row>
    <row r="247" spans="1:16383" s="161" customFormat="1" x14ac:dyDescent="0.25">
      <c r="A247" s="157"/>
      <c r="B247" s="158"/>
      <c r="C247" s="159"/>
      <c r="D247" s="160"/>
      <c r="E247" s="161" t="str">
        <f t="shared" ref="E247:R247" si="161" xml:space="preserve"> E$258</f>
        <v>2019-20 wedge Nominal RCV balance BEG</v>
      </c>
      <c r="F247" s="244">
        <f t="shared" si="161"/>
        <v>0</v>
      </c>
      <c r="G247" s="244" t="str">
        <f t="shared" si="161"/>
        <v>£m</v>
      </c>
      <c r="H247" s="244">
        <f t="shared" si="161"/>
        <v>0</v>
      </c>
      <c r="I247" s="244">
        <f t="shared" si="161"/>
        <v>0</v>
      </c>
      <c r="J247" s="244">
        <f t="shared" si="161"/>
        <v>0</v>
      </c>
      <c r="K247" s="244">
        <f t="shared" si="161"/>
        <v>0</v>
      </c>
      <c r="L247" s="244">
        <f t="shared" si="161"/>
        <v>0</v>
      </c>
      <c r="M247" s="244">
        <f t="shared" si="161"/>
        <v>5.7475484131979372E-2</v>
      </c>
      <c r="N247" s="244">
        <f t="shared" si="161"/>
        <v>5.8869729685845001E-2</v>
      </c>
      <c r="O247" s="244">
        <f t="shared" si="161"/>
        <v>6.0611546566005745E-2</v>
      </c>
      <c r="P247" s="244">
        <f t="shared" si="161"/>
        <v>6.2521033531572109E-2</v>
      </c>
      <c r="Q247" s="244">
        <f t="shared" si="161"/>
        <v>6.4521706604582466E-2</v>
      </c>
      <c r="R247" s="244">
        <f t="shared" si="161"/>
        <v>6.6586401215929097E-2</v>
      </c>
    </row>
    <row r="248" spans="1:16383" s="91" customFormat="1" x14ac:dyDescent="0.25">
      <c r="A248" s="170"/>
      <c r="B248" s="165"/>
      <c r="C248" s="265"/>
      <c r="D248" s="171"/>
      <c r="E248" s="7" t="str">
        <f t="shared" ref="E248:R248" si="162" xml:space="preserve"> E$244</f>
        <v>2019-20 wedge RCV indexation</v>
      </c>
      <c r="F248" s="245">
        <f t="shared" si="162"/>
        <v>0</v>
      </c>
      <c r="G248" s="162" t="str">
        <f t="shared" si="162"/>
        <v>£m</v>
      </c>
      <c r="H248" s="245">
        <f t="shared" si="162"/>
        <v>0</v>
      </c>
      <c r="I248" s="245">
        <f t="shared" si="162"/>
        <v>0</v>
      </c>
      <c r="J248" s="245">
        <f t="shared" si="162"/>
        <v>0</v>
      </c>
      <c r="K248" s="245">
        <f t="shared" si="162"/>
        <v>0</v>
      </c>
      <c r="L248" s="245">
        <f t="shared" si="162"/>
        <v>0</v>
      </c>
      <c r="M248" s="245">
        <f t="shared" si="162"/>
        <v>1.3942455538656275E-3</v>
      </c>
      <c r="N248" s="245">
        <f t="shared" si="162"/>
        <v>1.7418168801607407E-3</v>
      </c>
      <c r="O248" s="245">
        <f t="shared" si="162"/>
        <v>1.9094869655663677E-3</v>
      </c>
      <c r="P248" s="245">
        <f t="shared" si="162"/>
        <v>2.0006730730103509E-3</v>
      </c>
      <c r="Q248" s="245">
        <f t="shared" si="162"/>
        <v>2.0646946113466263E-3</v>
      </c>
      <c r="R248" s="245">
        <f t="shared" si="162"/>
        <v>1.9975920364778601E-3</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3" xml:space="preserve"> (J247+J248) * J246</f>
        <v>0</v>
      </c>
      <c r="K249" s="321">
        <f t="shared" si="163"/>
        <v>0</v>
      </c>
      <c r="L249" s="321">
        <f t="shared" si="163"/>
        <v>0</v>
      </c>
      <c r="M249" s="321">
        <f xml:space="preserve"> (M247+M248) * M246</f>
        <v>3.9737067537945377E-3</v>
      </c>
      <c r="N249" s="321">
        <f t="shared" si="163"/>
        <v>4.0912793932053881E-3</v>
      </c>
      <c r="O249" s="321">
        <f t="shared" si="163"/>
        <v>4.220169763381118E-3</v>
      </c>
      <c r="P249" s="321">
        <f t="shared" si="163"/>
        <v>4.3552151958093166E-3</v>
      </c>
      <c r="Q249" s="321">
        <f t="shared" si="163"/>
        <v>4.4945820820752143E-3</v>
      </c>
      <c r="R249" s="321">
        <f t="shared" si="163"/>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InpR!$E$119</f>
        <v>2019-20 RPI-CPIH wedge adjustment at 2017-18 FYA CPIH prices - WR</v>
      </c>
      <c r="F251" s="249">
        <f>InpR!$F$119</f>
        <v>5.4691091242536197E-2</v>
      </c>
      <c r="G251" s="200" t="str">
        <f>InpR!$G$119</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513</v>
      </c>
      <c r="F255" s="246">
        <f xml:space="preserve"> $F$251 * $F$254</f>
        <v>5.7475484131979372E-2</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4" xml:space="preserve"> I261</f>
        <v>0</v>
      </c>
      <c r="K258" s="241">
        <f t="shared" si="164"/>
        <v>0</v>
      </c>
      <c r="L258" s="241">
        <f t="shared" si="164"/>
        <v>0</v>
      </c>
      <c r="M258" s="241">
        <f t="shared" si="164"/>
        <v>5.7475484131979372E-2</v>
      </c>
      <c r="N258" s="241">
        <f t="shared" si="164"/>
        <v>5.8869729685845001E-2</v>
      </c>
      <c r="O258" s="241">
        <f t="shared" si="164"/>
        <v>6.0611546566005745E-2</v>
      </c>
      <c r="P258" s="241">
        <f t="shared" si="164"/>
        <v>6.2521033531572109E-2</v>
      </c>
      <c r="Q258" s="241">
        <f t="shared" si="164"/>
        <v>6.4521706604582466E-2</v>
      </c>
      <c r="R258" s="241">
        <f t="shared" si="164"/>
        <v>6.6586401215929097E-2</v>
      </c>
    </row>
    <row r="259" spans="1:26" x14ac:dyDescent="0.25">
      <c r="A259" s="47"/>
      <c r="B259" s="51"/>
      <c r="C259" s="111"/>
      <c r="D259" s="56" t="s">
        <v>445</v>
      </c>
      <c r="E259" s="7" t="str">
        <f t="shared" ref="E259:R259" si="165" xml:space="preserve"> E$244</f>
        <v>2019-20 wedge RCV indexation</v>
      </c>
      <c r="F259" s="241">
        <f t="shared" si="165"/>
        <v>0</v>
      </c>
      <c r="G259" s="241" t="str">
        <f t="shared" si="165"/>
        <v>£m</v>
      </c>
      <c r="H259" s="241">
        <f t="shared" si="165"/>
        <v>0</v>
      </c>
      <c r="I259" s="241">
        <f t="shared" si="165"/>
        <v>0</v>
      </c>
      <c r="J259" s="241">
        <f t="shared" si="165"/>
        <v>0</v>
      </c>
      <c r="K259" s="241">
        <f t="shared" si="165"/>
        <v>0</v>
      </c>
      <c r="L259" s="241">
        <f t="shared" si="165"/>
        <v>0</v>
      </c>
      <c r="M259" s="241">
        <f t="shared" si="165"/>
        <v>1.3942455538656275E-3</v>
      </c>
      <c r="N259" s="241">
        <f t="shared" si="165"/>
        <v>1.7418168801607407E-3</v>
      </c>
      <c r="O259" s="241">
        <f t="shared" si="165"/>
        <v>1.9094869655663677E-3</v>
      </c>
      <c r="P259" s="241">
        <f t="shared" si="165"/>
        <v>2.0006730730103509E-3</v>
      </c>
      <c r="Q259" s="241">
        <f t="shared" si="165"/>
        <v>2.0646946113466263E-3</v>
      </c>
      <c r="R259" s="241">
        <f t="shared" si="165"/>
        <v>1.9975920364778601E-3</v>
      </c>
    </row>
    <row r="260" spans="1:26" x14ac:dyDescent="0.25">
      <c r="A260" s="365"/>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 si="166" xml:space="preserve"> IF( J256 = 1, $F251, J258 + J259 - J260)</f>
        <v>0</v>
      </c>
      <c r="K261" s="242">
        <f t="shared" ref="K261" si="167" xml:space="preserve"> IF( K256 = 1, $F255, K258 + K259 - K260)</f>
        <v>0</v>
      </c>
      <c r="L261" s="242">
        <f xml:space="preserve"> IF( L256 = 1, $F255, L258 + L259 - L260)</f>
        <v>5.7475484131979372E-2</v>
      </c>
      <c r="M261" s="242">
        <f t="shared" ref="M261:R261" si="168" xml:space="preserve"> IF( M256 = 1, $F255, M258 + M259 - M260)</f>
        <v>5.8869729685845001E-2</v>
      </c>
      <c r="N261" s="242">
        <f t="shared" si="168"/>
        <v>6.0611546566005745E-2</v>
      </c>
      <c r="O261" s="242">
        <f t="shared" si="168"/>
        <v>6.2521033531572109E-2</v>
      </c>
      <c r="P261" s="242">
        <f t="shared" si="168"/>
        <v>6.4521706604582466E-2</v>
      </c>
      <c r="Q261" s="242">
        <f t="shared" si="168"/>
        <v>6.6586401215929097E-2</v>
      </c>
      <c r="R261" s="242">
        <f t="shared" si="168"/>
        <v>6.8583993252406952E-2</v>
      </c>
    </row>
    <row r="262" spans="1:26" x14ac:dyDescent="0.25"/>
    <row r="263" spans="1:26" s="92" customFormat="1" x14ac:dyDescent="0.25">
      <c r="A263" s="164"/>
      <c r="B263" s="165"/>
      <c r="C263" s="166"/>
      <c r="D263" s="167"/>
      <c r="E263" s="179" t="str">
        <f t="shared" ref="E263:R263" si="169" xml:space="preserve"> E$258</f>
        <v>2019-20 wedge Nominal RCV balance BEG</v>
      </c>
      <c r="F263" s="185">
        <f t="shared" si="169"/>
        <v>0</v>
      </c>
      <c r="G263" s="185" t="str">
        <f t="shared" si="169"/>
        <v>£m</v>
      </c>
      <c r="H263" s="185">
        <f t="shared" si="169"/>
        <v>0</v>
      </c>
      <c r="I263" s="185">
        <f t="shared" si="169"/>
        <v>0</v>
      </c>
      <c r="J263" s="185">
        <f t="shared" si="169"/>
        <v>0</v>
      </c>
      <c r="K263" s="185">
        <f t="shared" si="169"/>
        <v>0</v>
      </c>
      <c r="L263" s="185">
        <f t="shared" si="169"/>
        <v>0</v>
      </c>
      <c r="M263" s="185">
        <f t="shared" si="169"/>
        <v>5.7475484131979372E-2</v>
      </c>
      <c r="N263" s="185">
        <f t="shared" si="169"/>
        <v>5.8869729685845001E-2</v>
      </c>
      <c r="O263" s="185">
        <f t="shared" si="169"/>
        <v>6.0611546566005745E-2</v>
      </c>
      <c r="P263" s="185">
        <f t="shared" si="169"/>
        <v>6.2521033531572109E-2</v>
      </c>
      <c r="Q263" s="185">
        <f t="shared" si="169"/>
        <v>6.4521706604582466E-2</v>
      </c>
      <c r="R263" s="185">
        <f t="shared" si="169"/>
        <v>6.6586401215929097E-2</v>
      </c>
    </row>
    <row r="264" spans="1:26" s="91" customFormat="1" x14ac:dyDescent="0.25">
      <c r="A264" s="170"/>
      <c r="B264" s="165"/>
      <c r="C264" s="166"/>
      <c r="D264" s="171"/>
      <c r="E264" s="179" t="str">
        <f t="shared" ref="E264:R264" si="170" xml:space="preserve"> E$244</f>
        <v>2019-20 wedge RCV indexation</v>
      </c>
      <c r="F264" s="184">
        <f t="shared" si="170"/>
        <v>0</v>
      </c>
      <c r="G264" s="185" t="str">
        <f t="shared" si="170"/>
        <v>£m</v>
      </c>
      <c r="H264" s="184">
        <f t="shared" si="170"/>
        <v>0</v>
      </c>
      <c r="I264" s="184">
        <f t="shared" si="170"/>
        <v>0</v>
      </c>
      <c r="J264" s="184">
        <f t="shared" si="170"/>
        <v>0</v>
      </c>
      <c r="K264" s="184">
        <f t="shared" si="170"/>
        <v>0</v>
      </c>
      <c r="L264" s="184">
        <f t="shared" si="170"/>
        <v>0</v>
      </c>
      <c r="M264" s="184">
        <f t="shared" si="170"/>
        <v>1.3942455538656275E-3</v>
      </c>
      <c r="N264" s="184">
        <f t="shared" si="170"/>
        <v>1.7418168801607407E-3</v>
      </c>
      <c r="O264" s="184">
        <f t="shared" si="170"/>
        <v>1.9094869655663677E-3</v>
      </c>
      <c r="P264" s="184">
        <f t="shared" si="170"/>
        <v>2.0006730730103509E-3</v>
      </c>
      <c r="Q264" s="184">
        <f t="shared" si="170"/>
        <v>2.0646946113466263E-3</v>
      </c>
      <c r="R264" s="184">
        <f t="shared" si="170"/>
        <v>1.9975920364778601E-3</v>
      </c>
      <c r="S264" s="92"/>
      <c r="T264" s="92"/>
      <c r="U264" s="92"/>
      <c r="V264" s="92"/>
      <c r="W264" s="92"/>
      <c r="X264" s="92"/>
      <c r="Y264" s="92"/>
      <c r="Z264" s="92"/>
    </row>
    <row r="265" spans="1:26" s="92" customFormat="1" x14ac:dyDescent="0.25">
      <c r="A265" s="164"/>
      <c r="B265" s="165"/>
      <c r="C265" s="166"/>
      <c r="D265" s="167"/>
      <c r="E265" s="179" t="str">
        <f t="shared" ref="E265:R265" si="171" xml:space="preserve"> E$261</f>
        <v>2019-20 wedge Nominal RCV balance END</v>
      </c>
      <c r="F265" s="185">
        <f t="shared" si="171"/>
        <v>0</v>
      </c>
      <c r="G265" s="185" t="str">
        <f t="shared" si="171"/>
        <v>£m</v>
      </c>
      <c r="H265" s="185">
        <f t="shared" si="171"/>
        <v>0</v>
      </c>
      <c r="I265" s="185">
        <f t="shared" si="171"/>
        <v>0</v>
      </c>
      <c r="J265" s="185">
        <f t="shared" si="171"/>
        <v>0</v>
      </c>
      <c r="K265" s="185">
        <f t="shared" si="171"/>
        <v>0</v>
      </c>
      <c r="L265" s="185">
        <f t="shared" si="171"/>
        <v>5.7475484131979372E-2</v>
      </c>
      <c r="M265" s="185">
        <f t="shared" si="171"/>
        <v>5.8869729685845001E-2</v>
      </c>
      <c r="N265" s="185">
        <f t="shared" si="171"/>
        <v>6.0611546566005745E-2</v>
      </c>
      <c r="O265" s="185">
        <f t="shared" si="171"/>
        <v>6.2521033531572109E-2</v>
      </c>
      <c r="P265" s="185">
        <f t="shared" si="171"/>
        <v>6.4521706604582466E-2</v>
      </c>
      <c r="Q265" s="185">
        <f t="shared" si="171"/>
        <v>6.6586401215929097E-2</v>
      </c>
      <c r="R265" s="185">
        <f t="shared" si="171"/>
        <v>6.8583993252406952E-2</v>
      </c>
    </row>
    <row r="266" spans="1:26" x14ac:dyDescent="0.25">
      <c r="A266" s="49"/>
      <c r="C266" s="267"/>
      <c r="D266" s="57"/>
      <c r="E266" s="7" t="s">
        <v>517</v>
      </c>
      <c r="F266" s="243"/>
      <c r="G266" s="185" t="s">
        <v>238</v>
      </c>
      <c r="H266" s="243"/>
      <c r="I266" s="243"/>
      <c r="J266" s="185">
        <f t="shared" ref="J266:L266" si="172" xml:space="preserve"> ( (J263+J264) + J265) / 2</f>
        <v>0</v>
      </c>
      <c r="K266" s="185">
        <f t="shared" si="172"/>
        <v>0</v>
      </c>
      <c r="L266" s="185">
        <f t="shared" si="172"/>
        <v>2.8737742065989686E-2</v>
      </c>
      <c r="M266" s="185">
        <f xml:space="preserve"> ( (M263+M264) + M265) / 2</f>
        <v>5.8869729685845001E-2</v>
      </c>
      <c r="N266" s="185">
        <f t="shared" ref="N266:R266" si="173" xml:space="preserve"> ( (N263+N264) + N265) / 2</f>
        <v>6.0611546566005745E-2</v>
      </c>
      <c r="O266" s="185">
        <f t="shared" si="173"/>
        <v>6.2521033531572109E-2</v>
      </c>
      <c r="P266" s="185">
        <f t="shared" si="173"/>
        <v>6.4521706604582466E-2</v>
      </c>
      <c r="Q266" s="185">
        <f t="shared" si="173"/>
        <v>6.6586401215929097E-2</v>
      </c>
      <c r="R266" s="185">
        <f t="shared" si="173"/>
        <v>6.8583993252406952E-2</v>
      </c>
    </row>
    <row r="267" spans="1:26" x14ac:dyDescent="0.25"/>
    <row r="268" spans="1:26" s="205" customFormat="1" x14ac:dyDescent="0.25">
      <c r="A268" s="201"/>
      <c r="B268" s="202"/>
      <c r="C268" s="203"/>
      <c r="D268" s="204"/>
      <c r="E268" s="205" t="str">
        <f xml:space="preserve"> InpR!E$105</f>
        <v>WACC on RCV - CPI(H) + RPI wedge bf and additions - WR</v>
      </c>
      <c r="F268" s="205">
        <f xml:space="preserve"> InpR!F$105</f>
        <v>0</v>
      </c>
      <c r="G268" s="223" t="str">
        <f xml:space="preserve"> InpR!G$105</f>
        <v>%</v>
      </c>
      <c r="H268" s="205">
        <f xml:space="preserve"> InpR!H$105</f>
        <v>0</v>
      </c>
      <c r="I268" s="205">
        <f xml:space="preserve"> InpR!I$105</f>
        <v>0</v>
      </c>
      <c r="J268" s="205">
        <f xml:space="preserve"> InpR!J$105</f>
        <v>0</v>
      </c>
      <c r="K268" s="205">
        <f xml:space="preserve"> InpR!K$105</f>
        <v>0</v>
      </c>
      <c r="L268" s="205">
        <f xml:space="preserve"> InpR!L$105</f>
        <v>0</v>
      </c>
      <c r="M268" s="205">
        <f xml:space="preserve"> InpR!M$105</f>
        <v>1.920357193840716E-2</v>
      </c>
      <c r="N268" s="205">
        <f xml:space="preserve"> InpR!N$105</f>
        <v>1.920357193840716E-2</v>
      </c>
      <c r="O268" s="205">
        <f xml:space="preserve"> InpR!O$105</f>
        <v>1.920357193840716E-2</v>
      </c>
      <c r="P268" s="205">
        <f xml:space="preserve"> InpR!P$105</f>
        <v>1.920357193840716E-2</v>
      </c>
      <c r="Q268" s="205">
        <f xml:space="preserve"> InpR!Q$105</f>
        <v>1.920357193840716E-2</v>
      </c>
      <c r="R268" s="205">
        <f xml:space="preserve"> InpR!R$105</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4" xml:space="preserve"> E$266</f>
        <v>2019-20 wedge Nominal RCV average balance</v>
      </c>
      <c r="F270" s="184">
        <f t="shared" si="174"/>
        <v>0</v>
      </c>
      <c r="G270" s="184" t="str">
        <f t="shared" si="174"/>
        <v>£m</v>
      </c>
      <c r="H270" s="245">
        <f t="shared" si="174"/>
        <v>0</v>
      </c>
      <c r="I270" s="184">
        <f t="shared" si="174"/>
        <v>0</v>
      </c>
      <c r="J270" s="245">
        <f t="shared" si="174"/>
        <v>0</v>
      </c>
      <c r="K270" s="245">
        <f t="shared" si="174"/>
        <v>0</v>
      </c>
      <c r="L270" s="245">
        <f t="shared" si="174"/>
        <v>2.8737742065989686E-2</v>
      </c>
      <c r="M270" s="245">
        <f t="shared" si="174"/>
        <v>5.8869729685845001E-2</v>
      </c>
      <c r="N270" s="245">
        <f t="shared" si="174"/>
        <v>6.0611546566005745E-2</v>
      </c>
      <c r="O270" s="245">
        <f t="shared" si="174"/>
        <v>6.2521033531572109E-2</v>
      </c>
      <c r="P270" s="245">
        <f t="shared" si="174"/>
        <v>6.4521706604582466E-2</v>
      </c>
      <c r="Q270" s="245">
        <f t="shared" si="174"/>
        <v>6.6586401215929097E-2</v>
      </c>
      <c r="R270" s="245">
        <f t="shared" si="174"/>
        <v>6.8583993252406952E-2</v>
      </c>
    </row>
    <row r="271" spans="1:26" x14ac:dyDescent="0.25">
      <c r="C271" s="267"/>
      <c r="E271" s="7" t="s">
        <v>518</v>
      </c>
      <c r="F271" s="243"/>
      <c r="G271" s="184" t="s">
        <v>238</v>
      </c>
      <c r="H271" s="243"/>
      <c r="I271" s="243"/>
      <c r="J271" s="245">
        <f t="shared" ref="J271:K271" si="175">J268*J269*J270</f>
        <v>0</v>
      </c>
      <c r="K271" s="245">
        <f t="shared" si="175"/>
        <v>0</v>
      </c>
      <c r="L271" s="245">
        <f>L268*L269*L270</f>
        <v>0</v>
      </c>
      <c r="M271" s="245">
        <f t="shared" ref="M271:R271" si="176">M268*M269*M270</f>
        <v>1.1305090890167081E-3</v>
      </c>
      <c r="N271" s="245">
        <f t="shared" si="176"/>
        <v>1.1639581947784068E-3</v>
      </c>
      <c r="O271" s="245">
        <f t="shared" si="176"/>
        <v>1.2006271650871112E-3</v>
      </c>
      <c r="P271" s="245">
        <f t="shared" si="176"/>
        <v>1.2390472343698999E-3</v>
      </c>
      <c r="Q271" s="245">
        <f t="shared" si="176"/>
        <v>1.2786967458697364E-3</v>
      </c>
      <c r="R271" s="245">
        <f t="shared" si="176"/>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7" xml:space="preserve"> F$249</f>
        <v>0</v>
      </c>
      <c r="G273" s="184" t="str">
        <f t="shared" si="177"/>
        <v>£m</v>
      </c>
      <c r="H273" s="184">
        <f t="shared" si="177"/>
        <v>0</v>
      </c>
      <c r="I273" s="184">
        <f t="shared" si="177"/>
        <v>0</v>
      </c>
      <c r="J273" s="184">
        <f t="shared" si="177"/>
        <v>0</v>
      </c>
      <c r="K273" s="184">
        <f t="shared" si="177"/>
        <v>0</v>
      </c>
      <c r="L273" s="184">
        <f t="shared" si="177"/>
        <v>0</v>
      </c>
      <c r="M273" s="184">
        <f t="shared" si="177"/>
        <v>3.9737067537945377E-3</v>
      </c>
      <c r="N273" s="184">
        <f t="shared" si="177"/>
        <v>4.0912793932053881E-3</v>
      </c>
      <c r="O273" s="184">
        <f t="shared" si="177"/>
        <v>4.220169763381118E-3</v>
      </c>
      <c r="P273" s="184">
        <f t="shared" si="177"/>
        <v>4.3552151958093166E-3</v>
      </c>
      <c r="Q273" s="184">
        <f t="shared" si="177"/>
        <v>4.4945820820752143E-3</v>
      </c>
      <c r="R273" s="184">
        <f t="shared" si="177"/>
        <v>0</v>
      </c>
      <c r="S273" s="92"/>
      <c r="T273" s="92"/>
      <c r="U273" s="92"/>
      <c r="V273" s="92"/>
      <c r="W273" s="92"/>
      <c r="X273" s="92"/>
      <c r="Y273" s="92"/>
      <c r="Z273" s="92"/>
    </row>
    <row r="274" spans="1:26" x14ac:dyDescent="0.25">
      <c r="E274" s="7" t="str">
        <f xml:space="preserve"> E$271</f>
        <v>2019-20 wedge Nominal return</v>
      </c>
      <c r="F274" s="184">
        <f t="shared" ref="F274:R274" si="178" xml:space="preserve"> F$271</f>
        <v>0</v>
      </c>
      <c r="G274" s="184" t="str">
        <f t="shared" si="178"/>
        <v>£m</v>
      </c>
      <c r="H274" s="184">
        <f t="shared" si="178"/>
        <v>0</v>
      </c>
      <c r="I274" s="184">
        <f t="shared" si="178"/>
        <v>0</v>
      </c>
      <c r="J274" s="184">
        <f t="shared" si="178"/>
        <v>0</v>
      </c>
      <c r="K274" s="184">
        <f t="shared" si="178"/>
        <v>0</v>
      </c>
      <c r="L274" s="184">
        <f t="shared" si="178"/>
        <v>0</v>
      </c>
      <c r="M274" s="184">
        <f t="shared" si="178"/>
        <v>1.1305090890167081E-3</v>
      </c>
      <c r="N274" s="184">
        <f t="shared" si="178"/>
        <v>1.1639581947784068E-3</v>
      </c>
      <c r="O274" s="184">
        <f t="shared" si="178"/>
        <v>1.2006271650871112E-3</v>
      </c>
      <c r="P274" s="184">
        <f t="shared" si="178"/>
        <v>1.2390472343698999E-3</v>
      </c>
      <c r="Q274" s="184">
        <f t="shared" si="178"/>
        <v>1.2786967458697364E-3</v>
      </c>
      <c r="R274" s="184">
        <f t="shared" si="178"/>
        <v>0</v>
      </c>
    </row>
    <row r="275" spans="1:26" x14ac:dyDescent="0.25">
      <c r="C275" s="267"/>
      <c r="E275" s="7" t="s">
        <v>519</v>
      </c>
      <c r="F275" s="243"/>
      <c r="G275" s="184" t="str">
        <f t="shared" ref="G275" si="179">G$273</f>
        <v>£m</v>
      </c>
      <c r="H275" s="243">
        <f>SUM(J275:R275)</f>
        <v>2.714779161738743E-2</v>
      </c>
      <c r="I275" s="243"/>
      <c r="J275" s="243">
        <f t="shared" ref="J275:R275" si="180">SUM(J273:J274)</f>
        <v>0</v>
      </c>
      <c r="K275" s="243">
        <f t="shared" si="180"/>
        <v>0</v>
      </c>
      <c r="L275" s="243">
        <f>SUM(L273:L274)</f>
        <v>0</v>
      </c>
      <c r="M275" s="243">
        <f>SUM(M273:M274)</f>
        <v>5.1042158428112458E-3</v>
      </c>
      <c r="N275" s="243">
        <f t="shared" si="180"/>
        <v>5.2552375879837947E-3</v>
      </c>
      <c r="O275" s="243">
        <f t="shared" si="180"/>
        <v>5.4207969284682297E-3</v>
      </c>
      <c r="P275" s="243">
        <f t="shared" si="180"/>
        <v>5.5942624301792161E-3</v>
      </c>
      <c r="Q275" s="243">
        <f t="shared" si="180"/>
        <v>5.7732788279449502E-3</v>
      </c>
      <c r="R275" s="243">
        <f t="shared" si="180"/>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81">F$249</f>
        <v>0</v>
      </c>
      <c r="G279" s="185" t="str">
        <f t="shared" si="181"/>
        <v>£m</v>
      </c>
      <c r="H279" s="185">
        <f t="shared" si="181"/>
        <v>0</v>
      </c>
      <c r="I279" s="185">
        <f t="shared" si="181"/>
        <v>0</v>
      </c>
      <c r="J279" s="185">
        <f t="shared" si="181"/>
        <v>0</v>
      </c>
      <c r="K279" s="185">
        <f t="shared" si="181"/>
        <v>0</v>
      </c>
      <c r="L279" s="185">
        <f t="shared" si="181"/>
        <v>0</v>
      </c>
      <c r="M279" s="185">
        <f t="shared" si="181"/>
        <v>3.9737067537945377E-3</v>
      </c>
      <c r="N279" s="185">
        <f t="shared" si="181"/>
        <v>4.0912793932053881E-3</v>
      </c>
      <c r="O279" s="185">
        <f t="shared" si="181"/>
        <v>4.220169763381118E-3</v>
      </c>
      <c r="P279" s="185">
        <f t="shared" si="181"/>
        <v>4.3552151958093166E-3</v>
      </c>
      <c r="Q279" s="185">
        <f t="shared" si="181"/>
        <v>4.4945820820752143E-3</v>
      </c>
      <c r="R279" s="185">
        <f t="shared" si="181"/>
        <v>0</v>
      </c>
    </row>
    <row r="280" spans="1:26" s="92" customFormat="1" x14ac:dyDescent="0.25">
      <c r="A280" s="164"/>
      <c r="B280" s="165"/>
      <c r="C280" s="166"/>
      <c r="D280" s="167"/>
      <c r="E280" s="7" t="str">
        <f>E$271</f>
        <v>2019-20 wedge Nominal return</v>
      </c>
      <c r="F280" s="185">
        <f t="shared" ref="F280:R280" si="182">F$271</f>
        <v>0</v>
      </c>
      <c r="G280" s="185" t="str">
        <f t="shared" si="182"/>
        <v>£m</v>
      </c>
      <c r="H280" s="185">
        <f t="shared" si="182"/>
        <v>0</v>
      </c>
      <c r="I280" s="185">
        <f t="shared" si="182"/>
        <v>0</v>
      </c>
      <c r="J280" s="185">
        <f t="shared" si="182"/>
        <v>0</v>
      </c>
      <c r="K280" s="185">
        <f t="shared" si="182"/>
        <v>0</v>
      </c>
      <c r="L280" s="185">
        <f t="shared" si="182"/>
        <v>0</v>
      </c>
      <c r="M280" s="185">
        <f t="shared" si="182"/>
        <v>1.1305090890167081E-3</v>
      </c>
      <c r="N280" s="185">
        <f t="shared" si="182"/>
        <v>1.1639581947784068E-3</v>
      </c>
      <c r="O280" s="185">
        <f t="shared" si="182"/>
        <v>1.2006271650871112E-3</v>
      </c>
      <c r="P280" s="185">
        <f t="shared" si="182"/>
        <v>1.2390472343698999E-3</v>
      </c>
      <c r="Q280" s="185">
        <f t="shared" si="182"/>
        <v>1.2786967458697364E-3</v>
      </c>
      <c r="R280" s="185">
        <f t="shared" si="182"/>
        <v>0</v>
      </c>
    </row>
    <row r="281" spans="1:26" s="92" customFormat="1" x14ac:dyDescent="0.25">
      <c r="A281" s="164"/>
      <c r="B281" s="165"/>
      <c r="C281" s="166"/>
      <c r="D281" s="167"/>
      <c r="E281" s="7" t="str">
        <f>E$275</f>
        <v>Total 2019-20 wedge Nominal revenue to company</v>
      </c>
      <c r="F281" s="185">
        <f t="shared" ref="F281:R281" si="183">F$275</f>
        <v>0</v>
      </c>
      <c r="G281" s="185" t="str">
        <f t="shared" si="183"/>
        <v>£m</v>
      </c>
      <c r="H281" s="185">
        <f t="shared" si="183"/>
        <v>2.714779161738743E-2</v>
      </c>
      <c r="I281" s="185">
        <f t="shared" si="183"/>
        <v>0</v>
      </c>
      <c r="J281" s="185">
        <f t="shared" si="183"/>
        <v>0</v>
      </c>
      <c r="K281" s="185">
        <f t="shared" si="183"/>
        <v>0</v>
      </c>
      <c r="L281" s="185">
        <f t="shared" si="183"/>
        <v>0</v>
      </c>
      <c r="M281" s="185">
        <f t="shared" si="183"/>
        <v>5.1042158428112458E-3</v>
      </c>
      <c r="N281" s="185">
        <f t="shared" si="183"/>
        <v>5.2552375879837947E-3</v>
      </c>
      <c r="O281" s="185">
        <f t="shared" si="183"/>
        <v>5.4207969284682297E-3</v>
      </c>
      <c r="P281" s="185">
        <f t="shared" si="183"/>
        <v>5.5942624301792161E-3</v>
      </c>
      <c r="Q281" s="185">
        <f t="shared" si="183"/>
        <v>5.7732788279449502E-3</v>
      </c>
      <c r="R281" s="185">
        <f t="shared" si="183"/>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4">G$273</f>
        <v>£m</v>
      </c>
      <c r="H283" s="243">
        <f>SUM(J283:R283)</f>
        <v>1.9087107087542476E-2</v>
      </c>
      <c r="I283" s="185"/>
      <c r="J283" s="185">
        <f t="shared" ref="J283:R283" si="185" xml:space="preserve"> IF(J$282 = 0, 0, J279 / J$282)</f>
        <v>0</v>
      </c>
      <c r="K283" s="185">
        <f t="shared" si="185"/>
        <v>0</v>
      </c>
      <c r="L283" s="185">
        <f t="shared" si="185"/>
        <v>0</v>
      </c>
      <c r="M283" s="185">
        <f t="shared" si="185"/>
        <v>3.7407982995004119E-3</v>
      </c>
      <c r="N283" s="185">
        <f t="shared" si="185"/>
        <v>3.7758051032899574E-3</v>
      </c>
      <c r="O283" s="185">
        <f t="shared" si="185"/>
        <v>3.8155788349687708E-3</v>
      </c>
      <c r="P283" s="185">
        <f t="shared" si="185"/>
        <v>3.856686932113391E-3</v>
      </c>
      <c r="Q283" s="185">
        <f t="shared" si="185"/>
        <v>3.898237917669945E-3</v>
      </c>
      <c r="R283" s="185">
        <f t="shared" si="185"/>
        <v>0</v>
      </c>
    </row>
    <row r="284" spans="1:26" s="92" customFormat="1" x14ac:dyDescent="0.25">
      <c r="A284" s="164"/>
      <c r="B284" s="165"/>
      <c r="C284" s="166"/>
      <c r="D284" s="167"/>
      <c r="E284" s="7" t="s">
        <v>521</v>
      </c>
      <c r="F284" s="185"/>
      <c r="G284" s="185" t="str">
        <f t="shared" si="184"/>
        <v>£m</v>
      </c>
      <c r="H284" s="243">
        <f t="shared" ref="H284:H285" si="186">SUM(J284:R284)</f>
        <v>5.4302316155807866E-3</v>
      </c>
      <c r="I284" s="185"/>
      <c r="J284" s="185">
        <f t="shared" ref="J284:R284" si="187" xml:space="preserve"> IF(J$282 = 0, 0, J280 / J$282)</f>
        <v>0</v>
      </c>
      <c r="K284" s="185">
        <f t="shared" si="187"/>
        <v>0</v>
      </c>
      <c r="L284" s="185">
        <f t="shared" si="187"/>
        <v>0</v>
      </c>
      <c r="M284" s="185">
        <f t="shared" si="187"/>
        <v>1.0642472481707753E-3</v>
      </c>
      <c r="N284" s="185">
        <f t="shared" si="187"/>
        <v>1.0742065915027195E-3</v>
      </c>
      <c r="O284" s="185">
        <f t="shared" si="187"/>
        <v>1.0855221132442454E-3</v>
      </c>
      <c r="P284" s="185">
        <f t="shared" si="187"/>
        <v>1.0972172584408047E-3</v>
      </c>
      <c r="Q284" s="185">
        <f t="shared" si="187"/>
        <v>1.1090384042222415E-3</v>
      </c>
      <c r="R284" s="185">
        <f t="shared" si="187"/>
        <v>0</v>
      </c>
    </row>
    <row r="285" spans="1:26" s="92" customFormat="1" x14ac:dyDescent="0.25">
      <c r="A285" s="164"/>
      <c r="B285" s="165"/>
      <c r="C285" s="166"/>
      <c r="D285" s="167"/>
      <c r="E285" s="7" t="s">
        <v>522</v>
      </c>
      <c r="F285" s="185"/>
      <c r="G285" s="185" t="str">
        <f t="shared" si="184"/>
        <v>£m</v>
      </c>
      <c r="H285" s="243">
        <f t="shared" si="186"/>
        <v>2.4517338703123261E-2</v>
      </c>
      <c r="I285" s="185"/>
      <c r="J285" s="185">
        <f t="shared" ref="J285:R285" si="188" xml:space="preserve"> IF(J$282 = 0, 0, J281 / J$282)</f>
        <v>0</v>
      </c>
      <c r="K285" s="185">
        <f t="shared" si="188"/>
        <v>0</v>
      </c>
      <c r="L285" s="185">
        <f t="shared" si="188"/>
        <v>0</v>
      </c>
      <c r="M285" s="185">
        <f t="shared" si="188"/>
        <v>4.8050455476711879E-3</v>
      </c>
      <c r="N285" s="185">
        <f t="shared" si="188"/>
        <v>4.8500116947926769E-3</v>
      </c>
      <c r="O285" s="185">
        <f t="shared" si="188"/>
        <v>4.9011009482130162E-3</v>
      </c>
      <c r="P285" s="185">
        <f t="shared" si="188"/>
        <v>4.9539041905541951E-3</v>
      </c>
      <c r="Q285" s="185">
        <f t="shared" si="188"/>
        <v>5.0072763218921863E-3</v>
      </c>
      <c r="R285" s="185">
        <f t="shared" si="188"/>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InpR!E$112</f>
        <v>WACC real on RCV - CPI(H) bf and additions - WR</v>
      </c>
      <c r="F289" s="205">
        <f>InpR!F$112</f>
        <v>0</v>
      </c>
      <c r="G289" s="223" t="str">
        <f>InpR!G$112</f>
        <v>%</v>
      </c>
      <c r="H289" s="205">
        <f>InpR!H$112</f>
        <v>0</v>
      </c>
      <c r="I289" s="205">
        <f>InpR!I$112</f>
        <v>0</v>
      </c>
      <c r="J289" s="205">
        <f>InpR!J$112</f>
        <v>0</v>
      </c>
      <c r="K289" s="205">
        <f>InpR!K$112</f>
        <v>0</v>
      </c>
      <c r="L289" s="205">
        <f>InpR!L$112</f>
        <v>0</v>
      </c>
      <c r="M289" s="205">
        <f>InpR!M$112</f>
        <v>2.9195763820156317E-2</v>
      </c>
      <c r="N289" s="205">
        <f>InpR!N$112</f>
        <v>2.9195763820156317E-2</v>
      </c>
      <c r="O289" s="205">
        <f>InpR!O$112</f>
        <v>2.9195763820156317E-2</v>
      </c>
      <c r="P289" s="205">
        <f>InpR!P$112</f>
        <v>2.9195763820156317E-2</v>
      </c>
      <c r="Q289" s="205">
        <f>InpR!Q$112</f>
        <v>2.9195763820156317E-2</v>
      </c>
      <c r="R289" s="205">
        <f>InpR!R$112</f>
        <v>0</v>
      </c>
    </row>
    <row r="290" spans="1:18" x14ac:dyDescent="0.25">
      <c r="E290" s="7" t="s">
        <v>499</v>
      </c>
      <c r="G290" s="7" t="s">
        <v>500</v>
      </c>
      <c r="J290" s="254">
        <f xml:space="preserve"> (1 + J$289) ^ J$288</f>
        <v>1</v>
      </c>
      <c r="K290" s="254">
        <f t="shared" ref="K290:R290" si="189" xml:space="preserve"> (1 + K$289) ^ K$288</f>
        <v>1</v>
      </c>
      <c r="L290" s="254">
        <f t="shared" si="189"/>
        <v>1</v>
      </c>
      <c r="M290" s="254">
        <f t="shared" si="189"/>
        <v>1.1219976826191176</v>
      </c>
      <c r="N290" s="254">
        <f t="shared" si="189"/>
        <v>1.0901693555893588</v>
      </c>
      <c r="O290" s="254">
        <f t="shared" si="189"/>
        <v>1.059243920265355</v>
      </c>
      <c r="P290" s="254">
        <f t="shared" si="189"/>
        <v>1.0291957638201563</v>
      </c>
      <c r="Q290" s="254">
        <f t="shared" si="189"/>
        <v>1</v>
      </c>
      <c r="R290" s="254">
        <f t="shared" si="189"/>
        <v>1</v>
      </c>
    </row>
    <row r="291" spans="1:18" x14ac:dyDescent="0.25"/>
    <row r="292" spans="1:18" x14ac:dyDescent="0.25">
      <c r="B292" s="61" t="s">
        <v>501</v>
      </c>
    </row>
    <row r="293" spans="1:18" x14ac:dyDescent="0.25">
      <c r="A293" s="49"/>
      <c r="D293" s="57"/>
      <c r="E293" s="7" t="str">
        <f>E$283</f>
        <v>2019-20 wedge RCV run-off - real</v>
      </c>
      <c r="F293" s="185">
        <f t="shared" ref="F293:R293" si="190">F$283</f>
        <v>0</v>
      </c>
      <c r="G293" s="7" t="str">
        <f t="shared" si="190"/>
        <v>£m</v>
      </c>
      <c r="H293" s="246">
        <f t="shared" si="190"/>
        <v>1.9087107087542476E-2</v>
      </c>
      <c r="I293" s="246">
        <f t="shared" si="190"/>
        <v>0</v>
      </c>
      <c r="J293" s="185">
        <f t="shared" si="190"/>
        <v>0</v>
      </c>
      <c r="K293" s="185">
        <f t="shared" si="190"/>
        <v>0</v>
      </c>
      <c r="L293" s="185">
        <f t="shared" si="190"/>
        <v>0</v>
      </c>
      <c r="M293" s="185">
        <f t="shared" si="190"/>
        <v>3.7407982995004119E-3</v>
      </c>
      <c r="N293" s="185">
        <f t="shared" si="190"/>
        <v>3.7758051032899574E-3</v>
      </c>
      <c r="O293" s="185">
        <f t="shared" si="190"/>
        <v>3.8155788349687708E-3</v>
      </c>
      <c r="P293" s="185">
        <f t="shared" si="190"/>
        <v>3.856686932113391E-3</v>
      </c>
      <c r="Q293" s="185">
        <f t="shared" si="190"/>
        <v>3.898237917669945E-3</v>
      </c>
      <c r="R293" s="185">
        <f t="shared" si="190"/>
        <v>0</v>
      </c>
    </row>
    <row r="294" spans="1:18" x14ac:dyDescent="0.25">
      <c r="A294" s="49"/>
      <c r="D294" s="57"/>
      <c r="E294" s="7" t="str">
        <f>E$290</f>
        <v xml:space="preserve">Time value of money factor </v>
      </c>
      <c r="F294" s="185">
        <f t="shared" ref="F294:R294" si="191">F$290</f>
        <v>0</v>
      </c>
      <c r="G294" s="7" t="str">
        <f t="shared" si="191"/>
        <v>Factor</v>
      </c>
      <c r="H294" s="246">
        <f t="shared" si="191"/>
        <v>0</v>
      </c>
      <c r="I294" s="246">
        <f t="shared" si="191"/>
        <v>0</v>
      </c>
      <c r="J294" s="185">
        <f t="shared" si="191"/>
        <v>1</v>
      </c>
      <c r="K294" s="185">
        <f t="shared" si="191"/>
        <v>1</v>
      </c>
      <c r="L294" s="185">
        <f t="shared" si="191"/>
        <v>1</v>
      </c>
      <c r="M294" s="185">
        <f t="shared" si="191"/>
        <v>1.1219976826191176</v>
      </c>
      <c r="N294" s="185">
        <f t="shared" si="191"/>
        <v>1.0901693555893588</v>
      </c>
      <c r="O294" s="185">
        <f t="shared" si="191"/>
        <v>1.059243920265355</v>
      </c>
      <c r="P294" s="185">
        <f t="shared" si="191"/>
        <v>1.0291957638201563</v>
      </c>
      <c r="Q294" s="185">
        <f t="shared" si="191"/>
        <v>1</v>
      </c>
      <c r="R294" s="185">
        <f t="shared" si="191"/>
        <v>1</v>
      </c>
    </row>
    <row r="295" spans="1:18" x14ac:dyDescent="0.25">
      <c r="A295" s="49"/>
      <c r="C295" s="267"/>
      <c r="D295" s="57"/>
      <c r="E295" s="7" t="s">
        <v>523</v>
      </c>
      <c r="G295" s="7" t="s">
        <v>238</v>
      </c>
      <c r="H295" s="185">
        <f xml:space="preserve"> SUM(J295:R295)</f>
        <v>2.0222586493285063E-2</v>
      </c>
      <c r="J295" s="185">
        <f xml:space="preserve"> J293 * J294</f>
        <v>0</v>
      </c>
      <c r="K295" s="185">
        <f t="shared" ref="K295:R295" si="192" xml:space="preserve"> K293 * K294</f>
        <v>0</v>
      </c>
      <c r="L295" s="185">
        <f t="shared" si="192"/>
        <v>0</v>
      </c>
      <c r="M295" s="185">
        <f t="shared" si="192"/>
        <v>4.1971670231849981E-3</v>
      </c>
      <c r="N295" s="185">
        <f t="shared" si="192"/>
        <v>4.1162670162846254E-3</v>
      </c>
      <c r="O295" s="185">
        <f t="shared" si="192"/>
        <v>4.0416286832338369E-3</v>
      </c>
      <c r="P295" s="185">
        <f t="shared" si="192"/>
        <v>3.9692858529116566E-3</v>
      </c>
      <c r="Q295" s="185">
        <f xml:space="preserve"> Q293 * Q294</f>
        <v>3.898237917669945E-3</v>
      </c>
      <c r="R295" s="185">
        <f t="shared" si="192"/>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93">F$284</f>
        <v>0</v>
      </c>
      <c r="G299" s="7" t="str">
        <f t="shared" si="193"/>
        <v>£m</v>
      </c>
      <c r="H299" s="246">
        <f t="shared" si="193"/>
        <v>5.4302316155807866E-3</v>
      </c>
      <c r="I299" s="246">
        <f t="shared" si="193"/>
        <v>0</v>
      </c>
      <c r="J299" s="185">
        <f t="shared" si="193"/>
        <v>0</v>
      </c>
      <c r="K299" s="185">
        <f t="shared" si="193"/>
        <v>0</v>
      </c>
      <c r="L299" s="185">
        <f t="shared" si="193"/>
        <v>0</v>
      </c>
      <c r="M299" s="185">
        <f t="shared" si="193"/>
        <v>1.0642472481707753E-3</v>
      </c>
      <c r="N299" s="185">
        <f t="shared" si="193"/>
        <v>1.0742065915027195E-3</v>
      </c>
      <c r="O299" s="185">
        <f t="shared" si="193"/>
        <v>1.0855221132442454E-3</v>
      </c>
      <c r="P299" s="185">
        <f t="shared" si="193"/>
        <v>1.0972172584408047E-3</v>
      </c>
      <c r="Q299" s="185">
        <f t="shared" si="193"/>
        <v>1.1090384042222415E-3</v>
      </c>
      <c r="R299" s="185">
        <f t="shared" si="193"/>
        <v>0</v>
      </c>
    </row>
    <row r="300" spans="1:18" x14ac:dyDescent="0.25">
      <c r="A300" s="49"/>
      <c r="D300" s="57"/>
      <c r="E300" s="7" t="str">
        <f>E$290</f>
        <v xml:space="preserve">Time value of money factor </v>
      </c>
      <c r="F300" s="185">
        <f t="shared" ref="F300:R300" si="194">F$290</f>
        <v>0</v>
      </c>
      <c r="G300" s="7" t="str">
        <f t="shared" si="194"/>
        <v>Factor</v>
      </c>
      <c r="H300" s="246">
        <f t="shared" si="194"/>
        <v>0</v>
      </c>
      <c r="I300" s="246">
        <f t="shared" si="194"/>
        <v>0</v>
      </c>
      <c r="J300" s="185">
        <f t="shared" si="194"/>
        <v>1</v>
      </c>
      <c r="K300" s="185">
        <f t="shared" si="194"/>
        <v>1</v>
      </c>
      <c r="L300" s="185">
        <f t="shared" si="194"/>
        <v>1</v>
      </c>
      <c r="M300" s="185">
        <f t="shared" si="194"/>
        <v>1.1219976826191176</v>
      </c>
      <c r="N300" s="185">
        <f t="shared" si="194"/>
        <v>1.0901693555893588</v>
      </c>
      <c r="O300" s="185">
        <f t="shared" si="194"/>
        <v>1.059243920265355</v>
      </c>
      <c r="P300" s="185">
        <f t="shared" si="194"/>
        <v>1.0291957638201563</v>
      </c>
      <c r="Q300" s="185">
        <f t="shared" si="194"/>
        <v>1</v>
      </c>
      <c r="R300" s="185">
        <f t="shared" si="194"/>
        <v>1</v>
      </c>
    </row>
    <row r="301" spans="1:18" x14ac:dyDescent="0.25">
      <c r="A301" s="49"/>
      <c r="C301" s="267"/>
      <c r="D301" s="57"/>
      <c r="E301" s="7" t="s">
        <v>524</v>
      </c>
      <c r="G301" s="7" t="s">
        <v>238</v>
      </c>
      <c r="H301" s="185">
        <f xml:space="preserve"> SUM(J301:R301)</f>
        <v>5.7532725111771937E-3</v>
      </c>
      <c r="J301" s="185">
        <f xml:space="preserve"> J299 * J300</f>
        <v>0</v>
      </c>
      <c r="K301" s="185">
        <f t="shared" ref="K301:R301" si="195" xml:space="preserve"> K299 * K300</f>
        <v>0</v>
      </c>
      <c r="L301" s="185">
        <f t="shared" si="195"/>
        <v>0</v>
      </c>
      <c r="M301" s="185">
        <f t="shared" si="195"/>
        <v>1.1940829461813828E-3</v>
      </c>
      <c r="N301" s="185">
        <f t="shared" si="195"/>
        <v>1.1710671076283613E-3</v>
      </c>
      <c r="O301" s="185">
        <f t="shared" si="195"/>
        <v>1.149832698767567E-3</v>
      </c>
      <c r="P301" s="185">
        <f t="shared" si="195"/>
        <v>1.1292513543776418E-3</v>
      </c>
      <c r="Q301" s="185">
        <f t="shared" si="195"/>
        <v>1.1090384042222415E-3</v>
      </c>
      <c r="R301" s="185">
        <f t="shared" si="195"/>
        <v>0</v>
      </c>
    </row>
    <row r="302" spans="1:18" x14ac:dyDescent="0.25"/>
    <row r="303" spans="1:18" x14ac:dyDescent="0.25"/>
    <row r="304" spans="1:18" x14ac:dyDescent="0.25">
      <c r="B304" s="61" t="s">
        <v>505</v>
      </c>
    </row>
    <row r="305" spans="1:18" x14ac:dyDescent="0.25">
      <c r="A305" s="49"/>
      <c r="D305" s="57"/>
      <c r="E305" s="7" t="str">
        <f t="shared" ref="E305:R305" si="196" xml:space="preserve"> E$295</f>
        <v>Revenue adjustment for 2019-20 wedge run-off - real - WR</v>
      </c>
      <c r="F305" s="185">
        <f t="shared" si="196"/>
        <v>0</v>
      </c>
      <c r="G305" s="7" t="str">
        <f t="shared" si="196"/>
        <v>£m</v>
      </c>
      <c r="H305" s="246">
        <f t="shared" si="196"/>
        <v>2.0222586493285063E-2</v>
      </c>
      <c r="I305" s="246">
        <f t="shared" si="196"/>
        <v>0</v>
      </c>
      <c r="J305" s="185">
        <f t="shared" si="196"/>
        <v>0</v>
      </c>
      <c r="K305" s="185">
        <f t="shared" si="196"/>
        <v>0</v>
      </c>
      <c r="L305" s="185">
        <f t="shared" si="196"/>
        <v>0</v>
      </c>
      <c r="M305" s="185">
        <f t="shared" si="196"/>
        <v>4.1971670231849981E-3</v>
      </c>
      <c r="N305" s="185">
        <f t="shared" si="196"/>
        <v>4.1162670162846254E-3</v>
      </c>
      <c r="O305" s="185">
        <f t="shared" si="196"/>
        <v>4.0416286832338369E-3</v>
      </c>
      <c r="P305" s="185">
        <f t="shared" si="196"/>
        <v>3.9692858529116566E-3</v>
      </c>
      <c r="Q305" s="185">
        <f t="shared" si="196"/>
        <v>3.898237917669945E-3</v>
      </c>
      <c r="R305" s="185">
        <f t="shared" si="196"/>
        <v>0</v>
      </c>
    </row>
    <row r="306" spans="1:18" x14ac:dyDescent="0.25">
      <c r="A306" s="49"/>
      <c r="D306" s="57"/>
      <c r="E306" s="7" t="str">
        <f t="shared" ref="E306:R306" si="197" xml:space="preserve"> E$301</f>
        <v>Revenue adjustment for 2019-20 wedge return - real -WR</v>
      </c>
      <c r="F306" s="185">
        <f t="shared" si="197"/>
        <v>0</v>
      </c>
      <c r="G306" s="7" t="str">
        <f t="shared" si="197"/>
        <v>£m</v>
      </c>
      <c r="H306" s="246">
        <f t="shared" si="197"/>
        <v>5.7532725111771937E-3</v>
      </c>
      <c r="I306" s="246">
        <f t="shared" si="197"/>
        <v>0</v>
      </c>
      <c r="J306" s="185">
        <f t="shared" si="197"/>
        <v>0</v>
      </c>
      <c r="K306" s="185">
        <f t="shared" si="197"/>
        <v>0</v>
      </c>
      <c r="L306" s="185">
        <f t="shared" si="197"/>
        <v>0</v>
      </c>
      <c r="M306" s="185">
        <f t="shared" si="197"/>
        <v>1.1940829461813828E-3</v>
      </c>
      <c r="N306" s="185">
        <f t="shared" si="197"/>
        <v>1.1710671076283613E-3</v>
      </c>
      <c r="O306" s="185">
        <f t="shared" si="197"/>
        <v>1.149832698767567E-3</v>
      </c>
      <c r="P306" s="185">
        <f t="shared" si="197"/>
        <v>1.1292513543776418E-3</v>
      </c>
      <c r="Q306" s="185">
        <f t="shared" si="197"/>
        <v>1.1090384042222415E-3</v>
      </c>
      <c r="R306" s="185">
        <f t="shared" si="197"/>
        <v>0</v>
      </c>
    </row>
    <row r="307" spans="1:18" x14ac:dyDescent="0.25">
      <c r="A307" s="49"/>
      <c r="C307" s="267"/>
      <c r="D307" s="57"/>
      <c r="E307" s="7" t="s">
        <v>525</v>
      </c>
      <c r="G307" s="7" t="s">
        <v>238</v>
      </c>
      <c r="H307" s="185">
        <f xml:space="preserve"> SUM(J307:R307)</f>
        <v>2.5975859004462254E-2</v>
      </c>
      <c r="J307" s="185">
        <f xml:space="preserve"> J$305 + J$306</f>
        <v>0</v>
      </c>
      <c r="K307" s="185">
        <f t="shared" ref="K307:R307" si="198" xml:space="preserve"> K$305 + K$306</f>
        <v>0</v>
      </c>
      <c r="L307" s="185">
        <f t="shared" si="198"/>
        <v>0</v>
      </c>
      <c r="M307" s="185">
        <f t="shared" si="198"/>
        <v>5.3912499693663813E-3</v>
      </c>
      <c r="N307" s="185">
        <f t="shared" si="198"/>
        <v>5.2873341239129869E-3</v>
      </c>
      <c r="O307" s="185">
        <f t="shared" si="198"/>
        <v>5.1914613820014041E-3</v>
      </c>
      <c r="P307" s="185">
        <f t="shared" si="198"/>
        <v>5.0985372072892988E-3</v>
      </c>
      <c r="Q307" s="185">
        <f xml:space="preserve"> Q$305 + Q$306</f>
        <v>5.0072763218921863E-3</v>
      </c>
      <c r="R307" s="185">
        <f t="shared" si="198"/>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WR</v>
      </c>
      <c r="F313" s="185">
        <f t="shared" ref="F313:R313" si="199" xml:space="preserve"> F$219</f>
        <v>0</v>
      </c>
      <c r="G313" s="7" t="str">
        <f t="shared" si="199"/>
        <v>£m</v>
      </c>
      <c r="H313" s="246">
        <f t="shared" si="199"/>
        <v>0.27462356951971079</v>
      </c>
      <c r="I313" s="246">
        <f t="shared" si="199"/>
        <v>0</v>
      </c>
      <c r="J313" s="185">
        <f t="shared" si="199"/>
        <v>0</v>
      </c>
      <c r="K313" s="185">
        <f t="shared" si="199"/>
        <v>0</v>
      </c>
      <c r="L313" s="185">
        <f t="shared" si="199"/>
        <v>0</v>
      </c>
      <c r="M313" s="185">
        <f t="shared" si="199"/>
        <v>-1.1680286417965247E-2</v>
      </c>
      <c r="N313" s="185">
        <f t="shared" si="199"/>
        <v>2.08501833974832E-2</v>
      </c>
      <c r="O313" s="185">
        <f t="shared" si="199"/>
        <v>9.1570132836398088E-2</v>
      </c>
      <c r="P313" s="185">
        <f t="shared" si="199"/>
        <v>0.10275471598393411</v>
      </c>
      <c r="Q313" s="185">
        <f t="shared" si="199"/>
        <v>7.1128823719860623E-2</v>
      </c>
      <c r="R313" s="185">
        <f t="shared" si="199"/>
        <v>0</v>
      </c>
    </row>
    <row r="314" spans="1:18" x14ac:dyDescent="0.25">
      <c r="A314" s="49"/>
      <c r="D314" s="57"/>
      <c r="E314" s="7" t="str">
        <f xml:space="preserve"> E$224</f>
        <v>Revenue adjustment for return - real -WR</v>
      </c>
      <c r="F314" s="185">
        <f t="shared" ref="F314:R314" si="200" xml:space="preserve"> F$224</f>
        <v>0</v>
      </c>
      <c r="G314" s="7" t="str">
        <f t="shared" si="200"/>
        <v>£m</v>
      </c>
      <c r="H314" s="246">
        <f t="shared" si="200"/>
        <v>7.5492804348616438E-2</v>
      </c>
      <c r="I314" s="246">
        <f t="shared" si="200"/>
        <v>0</v>
      </c>
      <c r="J314" s="185">
        <f t="shared" si="200"/>
        <v>0</v>
      </c>
      <c r="K314" s="185">
        <f t="shared" si="200"/>
        <v>0</v>
      </c>
      <c r="L314" s="185">
        <f t="shared" si="200"/>
        <v>0</v>
      </c>
      <c r="M314" s="185">
        <f t="shared" si="200"/>
        <v>-3.2108590636607372E-3</v>
      </c>
      <c r="N314" s="185">
        <f t="shared" si="200"/>
        <v>5.7316231764511488E-3</v>
      </c>
      <c r="O314" s="185">
        <f t="shared" si="200"/>
        <v>2.5172224417900475E-2</v>
      </c>
      <c r="P314" s="185">
        <f t="shared" si="200"/>
        <v>2.8246816845471114E-2</v>
      </c>
      <c r="Q314" s="185">
        <f t="shared" si="200"/>
        <v>1.9552998972454438E-2</v>
      </c>
      <c r="R314" s="185">
        <f t="shared" si="200"/>
        <v>0</v>
      </c>
    </row>
    <row r="315" spans="1:18" x14ac:dyDescent="0.25">
      <c r="A315" s="49"/>
      <c r="D315" s="57"/>
      <c r="E315" s="7" t="str">
        <f xml:space="preserve"> E$229</f>
        <v>Revenue adjustment - real - WR</v>
      </c>
      <c r="F315" s="185">
        <f t="shared" ref="F315:R315" si="201" xml:space="preserve"> F$229</f>
        <v>0</v>
      </c>
      <c r="G315" s="7" t="str">
        <f t="shared" si="201"/>
        <v>£m</v>
      </c>
      <c r="H315" s="246">
        <f t="shared" si="201"/>
        <v>0.35011637386832717</v>
      </c>
      <c r="I315" s="246">
        <f t="shared" si="201"/>
        <v>0</v>
      </c>
      <c r="J315" s="185">
        <f t="shared" si="201"/>
        <v>0</v>
      </c>
      <c r="K315" s="185">
        <f t="shared" si="201"/>
        <v>0</v>
      </c>
      <c r="L315" s="185">
        <f t="shared" si="201"/>
        <v>0</v>
      </c>
      <c r="M315" s="185">
        <f t="shared" si="201"/>
        <v>-1.4891145481625984E-2</v>
      </c>
      <c r="N315" s="185">
        <f xml:space="preserve"> N$229</f>
        <v>2.6581806573934351E-2</v>
      </c>
      <c r="O315" s="185">
        <f t="shared" si="201"/>
        <v>0.11674235725429856</v>
      </c>
      <c r="P315" s="185">
        <f t="shared" si="201"/>
        <v>0.13100153282940522</v>
      </c>
      <c r="Q315" s="185">
        <f t="shared" si="201"/>
        <v>9.0681822692315062E-2</v>
      </c>
      <c r="R315" s="185">
        <f t="shared" si="201"/>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-WR</v>
      </c>
      <c r="F319" s="185">
        <f t="shared" ref="F319:R319" si="202" xml:space="preserve"> F$301</f>
        <v>0</v>
      </c>
      <c r="G319" s="7" t="str">
        <f t="shared" si="202"/>
        <v>£m</v>
      </c>
      <c r="H319" s="246">
        <f t="shared" si="202"/>
        <v>5.7532725111771937E-3</v>
      </c>
      <c r="I319" s="246">
        <f t="shared" si="202"/>
        <v>0</v>
      </c>
      <c r="J319" s="185">
        <f t="shared" si="202"/>
        <v>0</v>
      </c>
      <c r="K319" s="185">
        <f t="shared" si="202"/>
        <v>0</v>
      </c>
      <c r="L319" s="185">
        <f t="shared" si="202"/>
        <v>0</v>
      </c>
      <c r="M319" s="185">
        <f t="shared" si="202"/>
        <v>1.1940829461813828E-3</v>
      </c>
      <c r="N319" s="185">
        <f t="shared" si="202"/>
        <v>1.1710671076283613E-3</v>
      </c>
      <c r="O319" s="185">
        <f t="shared" si="202"/>
        <v>1.149832698767567E-3</v>
      </c>
      <c r="P319" s="185">
        <f t="shared" si="202"/>
        <v>1.1292513543776418E-3</v>
      </c>
      <c r="Q319" s="185">
        <f t="shared" si="202"/>
        <v>1.1090384042222415E-3</v>
      </c>
      <c r="R319" s="185">
        <f t="shared" si="202"/>
        <v>0</v>
      </c>
    </row>
    <row r="320" spans="1:18" x14ac:dyDescent="0.25"/>
    <row r="321" spans="1:18" x14ac:dyDescent="0.25">
      <c r="B321" s="61" t="s">
        <v>289</v>
      </c>
    </row>
    <row r="322" spans="1:18" s="34" customFormat="1" x14ac:dyDescent="0.25">
      <c r="A322" s="322"/>
      <c r="B322" s="256"/>
      <c r="C322" s="257"/>
      <c r="D322" s="323"/>
      <c r="E322" s="34" t="s">
        <v>529</v>
      </c>
      <c r="G322" s="34" t="s">
        <v>238</v>
      </c>
      <c r="H322" s="266">
        <f xml:space="preserve"> SUM(J322:R322)</f>
        <v>0.27462356951971079</v>
      </c>
      <c r="J322" s="266">
        <f xml:space="preserve"> J313 + J318</f>
        <v>0</v>
      </c>
      <c r="K322" s="266">
        <f t="shared" ref="K322:R322" si="203" xml:space="preserve"> K313 + K318</f>
        <v>0</v>
      </c>
      <c r="L322" s="266">
        <f t="shared" si="203"/>
        <v>0</v>
      </c>
      <c r="M322" s="266">
        <f xml:space="preserve"> M313 + M318</f>
        <v>-1.1680286417965247E-2</v>
      </c>
      <c r="N322" s="266">
        <f t="shared" si="203"/>
        <v>2.08501833974832E-2</v>
      </c>
      <c r="O322" s="266">
        <f t="shared" si="203"/>
        <v>9.1570132836398088E-2</v>
      </c>
      <c r="P322" s="266">
        <f t="shared" si="203"/>
        <v>0.10275471598393411</v>
      </c>
      <c r="Q322" s="266">
        <f xml:space="preserve"> Q313 + Q318</f>
        <v>7.1128823719860623E-2</v>
      </c>
      <c r="R322" s="266">
        <f t="shared" si="203"/>
        <v>0</v>
      </c>
    </row>
    <row r="323" spans="1:18" s="34" customFormat="1" x14ac:dyDescent="0.25">
      <c r="A323" s="322"/>
      <c r="B323" s="256"/>
      <c r="C323" s="257"/>
      <c r="D323" s="323"/>
      <c r="E323" s="34" t="s">
        <v>530</v>
      </c>
      <c r="G323" s="34" t="s">
        <v>238</v>
      </c>
      <c r="H323" s="266">
        <f xml:space="preserve"> SUM(J323:R323)</f>
        <v>8.1246076859793639E-2</v>
      </c>
      <c r="J323" s="266">
        <f t="shared" ref="J323:R323" si="204" xml:space="preserve"> J314 + J319</f>
        <v>0</v>
      </c>
      <c r="K323" s="266">
        <f t="shared" si="204"/>
        <v>0</v>
      </c>
      <c r="L323" s="266">
        <f t="shared" si="204"/>
        <v>0</v>
      </c>
      <c r="M323" s="266">
        <f t="shared" si="204"/>
        <v>-2.0167761174793544E-3</v>
      </c>
      <c r="N323" s="266">
        <f t="shared" si="204"/>
        <v>6.9026902840795103E-3</v>
      </c>
      <c r="O323" s="266">
        <f t="shared" si="204"/>
        <v>2.6322057116668043E-2</v>
      </c>
      <c r="P323" s="266">
        <f t="shared" si="204"/>
        <v>2.9376068199848757E-2</v>
      </c>
      <c r="Q323" s="266">
        <f xml:space="preserve"> Q314 + Q319</f>
        <v>2.0662037376676681E-2</v>
      </c>
      <c r="R323" s="266">
        <f t="shared" si="204"/>
        <v>0</v>
      </c>
    </row>
    <row r="324" spans="1:18" s="34" customFormat="1" x14ac:dyDescent="0.25">
      <c r="A324" s="361"/>
      <c r="B324" s="362"/>
      <c r="C324" s="363"/>
      <c r="D324" s="364"/>
      <c r="E324" s="34" t="s">
        <v>531</v>
      </c>
      <c r="G324" s="34" t="s">
        <v>238</v>
      </c>
      <c r="H324" s="266">
        <f xml:space="preserve"> SUM(J324:R324)</f>
        <v>0.35586964637950436</v>
      </c>
      <c r="J324" s="266">
        <f t="shared" ref="J324:P324" si="205" xml:space="preserve"> J315 + J319</f>
        <v>0</v>
      </c>
      <c r="K324" s="266">
        <f t="shared" si="205"/>
        <v>0</v>
      </c>
      <c r="L324" s="266">
        <f t="shared" si="205"/>
        <v>0</v>
      </c>
      <c r="M324" s="266">
        <f t="shared" si="205"/>
        <v>-1.3697062535444601E-2</v>
      </c>
      <c r="N324" s="266">
        <f t="shared" si="205"/>
        <v>2.7752873681562713E-2</v>
      </c>
      <c r="O324" s="266">
        <f t="shared" si="205"/>
        <v>0.11789218995306612</v>
      </c>
      <c r="P324" s="266">
        <f t="shared" si="205"/>
        <v>0.13213078418378285</v>
      </c>
      <c r="Q324" s="266">
        <f xml:space="preserve"> Q315 + Q319</f>
        <v>9.1790861096537307E-2</v>
      </c>
      <c r="R324" s="266">
        <f t="shared" ref="R324" si="206" xml:space="preserve"> R315 + R319</f>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58" priority="8" stopIfTrue="1" operator="notEqual">
      <formula>0</formula>
    </cfRule>
    <cfRule type="cellIs" dxfId="57" priority="9" stopIfTrue="1" operator="equal">
      <formula>""</formula>
    </cfRule>
  </conditionalFormatting>
  <conditionalFormatting sqref="F166">
    <cfRule type="cellIs" dxfId="56" priority="1" stopIfTrue="1" operator="notEqual">
      <formula>0</formula>
    </cfRule>
    <cfRule type="cellIs" dxfId="55" priority="2" stopIfTrue="1" operator="equal">
      <formula>""</formula>
    </cfRule>
  </conditionalFormatting>
  <conditionalFormatting sqref="J3:Z3">
    <cfRule type="cellIs" dxfId="54" priority="12" operator="equal">
      <formula>"Post-Fcst"</formula>
    </cfRule>
    <cfRule type="cellIs" dxfId="53" priority="13" operator="equal">
      <formula>"Forecast"</formula>
    </cfRule>
    <cfRule type="cellIs" dxfId="52" priority="14" operator="equal">
      <formula>"Pre Fcst"</formula>
    </cfRule>
  </conditionalFormatting>
  <conditionalFormatting sqref="J166:XFD166">
    <cfRule type="cellIs" dxfId="51" priority="3" stopIfTrue="1" operator="notEqual">
      <formula>0</formula>
    </cfRule>
    <cfRule type="cellIs" dxfId="50"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DA88-9E1C-4CF5-8E32-BE11AE276486}">
  <sheetPr codeName="Sheet7">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Calcs-WN</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Q15" si="0">SUM(J13:J14)</f>
        <v>0</v>
      </c>
      <c r="K15" s="172">
        <f t="shared" si="0"/>
        <v>0</v>
      </c>
      <c r="L15" s="172">
        <f t="shared" si="0"/>
        <v>3.1522140708501789E-2</v>
      </c>
      <c r="M15" s="172">
        <f t="shared" si="0"/>
        <v>2.4258091513662761E-2</v>
      </c>
      <c r="N15" s="172">
        <f t="shared" si="0"/>
        <v>2.9587648685595269E-2</v>
      </c>
      <c r="O15" s="172">
        <f t="shared" si="0"/>
        <v>3.150368327076003E-2</v>
      </c>
      <c r="P15" s="172">
        <f t="shared" si="0"/>
        <v>3.2000000000000695E-2</v>
      </c>
      <c r="Q15" s="172">
        <f t="shared" si="0"/>
        <v>3.1999999999999806E-2</v>
      </c>
      <c r="R15" s="172">
        <f t="shared" ref="R15" si="1">SUM(R13:R14)</f>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501.75510545299852</v>
      </c>
      <c r="N22" s="240">
        <f t="shared" si="3"/>
        <v>494.19194041253348</v>
      </c>
      <c r="O22" s="240">
        <f t="shared" si="3"/>
        <v>489.27546348024964</v>
      </c>
      <c r="P22" s="240">
        <f t="shared" si="3"/>
        <v>485.30936811367252</v>
      </c>
      <c r="Q22" s="240">
        <f t="shared" si="3"/>
        <v>481.60704000620723</v>
      </c>
      <c r="R22" s="240">
        <f t="shared" si="3"/>
        <v>477.9329562194078</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12.171621265526348</v>
      </c>
      <c r="N24" s="184">
        <f t="shared" si="5"/>
        <v>14.621977516178672</v>
      </c>
      <c r="O24" s="184">
        <f t="shared" si="5"/>
        <v>15.4139792336361</v>
      </c>
      <c r="P24" s="184">
        <f t="shared" si="5"/>
        <v>15.529899779637857</v>
      </c>
      <c r="Q24" s="184">
        <f t="shared" si="5"/>
        <v>15.411425280198538</v>
      </c>
      <c r="R24" s="184">
        <f t="shared" si="5"/>
        <v>14.33798868658214</v>
      </c>
      <c r="S24" s="92"/>
      <c r="T24" s="92"/>
      <c r="U24" s="92"/>
      <c r="V24" s="92"/>
      <c r="W24" s="92"/>
      <c r="X24" s="92"/>
      <c r="Y24" s="92"/>
      <c r="Z24" s="92"/>
    </row>
    <row r="25" spans="1:16383" x14ac:dyDescent="0.25"/>
    <row r="26" spans="1:16383" s="205" customFormat="1" x14ac:dyDescent="0.25">
      <c r="A26" s="201"/>
      <c r="B26" s="202"/>
      <c r="C26" s="203"/>
      <c r="D26" s="204"/>
      <c r="E26" s="37" t="str">
        <f xml:space="preserve"> InpR!E$99</f>
        <v>Run-off rate - CPI(H) + RPI wedge - active - WN</v>
      </c>
      <c r="F26" s="205">
        <f xml:space="preserve"> InpR!F$99</f>
        <v>0</v>
      </c>
      <c r="G26" s="223" t="str">
        <f xml:space="preserve"> InpR!G$99</f>
        <v>%</v>
      </c>
      <c r="H26" s="205">
        <f xml:space="preserve"> InpR!H$99</f>
        <v>0</v>
      </c>
      <c r="I26" s="205">
        <f xml:space="preserve"> InpR!I$99</f>
        <v>0</v>
      </c>
      <c r="J26" s="205">
        <f xml:space="preserve"> InpR!J$99</f>
        <v>0</v>
      </c>
      <c r="K26" s="205">
        <f xml:space="preserve"> InpR!K$99</f>
        <v>0</v>
      </c>
      <c r="L26" s="205">
        <f xml:space="preserve"> InpR!L$99</f>
        <v>0</v>
      </c>
      <c r="M26" s="205">
        <f xml:space="preserve"> InpR!M$99</f>
        <v>3.8399999999999997E-2</v>
      </c>
      <c r="N26" s="205">
        <f xml:space="preserve"> InpR!N$99</f>
        <v>3.8399999999999997E-2</v>
      </c>
      <c r="O26" s="205">
        <f xml:space="preserve"> InpR!O$99</f>
        <v>3.8399999999999997E-2</v>
      </c>
      <c r="P26" s="205">
        <f xml:space="preserve"> InpR!P$99</f>
        <v>3.8399999999999997E-2</v>
      </c>
      <c r="Q26" s="205">
        <f xml:space="preserve"> InpR!Q$99</f>
        <v>3.8399999999999997E-2</v>
      </c>
      <c r="R26" s="205">
        <f xml:space="preserve"> InpR!R$99</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501.75510545299852</v>
      </c>
      <c r="N27" s="240">
        <f t="shared" si="6"/>
        <v>494.19194041253348</v>
      </c>
      <c r="O27" s="240">
        <f t="shared" si="6"/>
        <v>489.27546348024964</v>
      </c>
      <c r="P27" s="240">
        <f t="shared" si="6"/>
        <v>485.30936811367252</v>
      </c>
      <c r="Q27" s="240">
        <f t="shared" si="6"/>
        <v>481.60704000620723</v>
      </c>
      <c r="R27" s="240">
        <f t="shared" si="6"/>
        <v>477.9329562194078</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12.171621265526348</v>
      </c>
      <c r="N28" s="184">
        <f t="shared" si="7"/>
        <v>14.621977516178672</v>
      </c>
      <c r="O28" s="184">
        <f t="shared" si="7"/>
        <v>15.4139792336361</v>
      </c>
      <c r="P28" s="184">
        <f t="shared" si="7"/>
        <v>15.529899779637857</v>
      </c>
      <c r="Q28" s="184">
        <f t="shared" si="7"/>
        <v>15.411425280198538</v>
      </c>
      <c r="R28" s="184">
        <f t="shared" si="7"/>
        <v>14.33798868658214</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19.734786305991353</v>
      </c>
      <c r="N29" s="184">
        <f t="shared" si="8"/>
        <v>19.538454448462545</v>
      </c>
      <c r="O29" s="184">
        <f t="shared" si="8"/>
        <v>19.380074600213209</v>
      </c>
      <c r="P29" s="184">
        <f t="shared" si="8"/>
        <v>19.232227887103118</v>
      </c>
      <c r="Q29" s="184">
        <f t="shared" si="8"/>
        <v>19.085509066997979</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E30" s="138"/>
      <c r="F30" s="138"/>
      <c r="G30" s="138"/>
      <c r="H30" s="138"/>
    </row>
    <row r="31" spans="1:16383" s="200" customFormat="1" x14ac:dyDescent="0.25">
      <c r="A31" s="196"/>
      <c r="B31" s="197"/>
      <c r="C31" s="198"/>
      <c r="D31" s="199"/>
      <c r="E31" s="249" t="str">
        <f>InpR!$E$92</f>
        <v>RCV - CPI(H) + RPI wedge initial balance - nominal - WN</v>
      </c>
      <c r="F31" s="249">
        <f>InpR!$F$92</f>
        <v>501.75510545299852</v>
      </c>
      <c r="G31" s="249" t="str">
        <f>InpR!$G$92</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501.75510545299852</v>
      </c>
      <c r="N34" s="241">
        <f t="shared" si="9"/>
        <v>494.19194041253348</v>
      </c>
      <c r="O34" s="241">
        <f t="shared" si="9"/>
        <v>489.27546348024964</v>
      </c>
      <c r="P34" s="241">
        <f t="shared" si="9"/>
        <v>485.30936811367252</v>
      </c>
      <c r="Q34" s="241">
        <f t="shared" si="9"/>
        <v>481.60704000620723</v>
      </c>
      <c r="R34" s="241">
        <f t="shared" si="9"/>
        <v>477.9329562194078</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12.171621265526348</v>
      </c>
      <c r="N35" s="241">
        <f t="shared" si="10"/>
        <v>14.621977516178672</v>
      </c>
      <c r="O35" s="241">
        <f t="shared" si="10"/>
        <v>15.4139792336361</v>
      </c>
      <c r="P35" s="241">
        <f t="shared" si="10"/>
        <v>15.529899779637857</v>
      </c>
      <c r="Q35" s="241">
        <f t="shared" si="10"/>
        <v>15.411425280198538</v>
      </c>
      <c r="R35" s="241">
        <f t="shared" si="10"/>
        <v>14.33798868658214</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19.734786305991353</v>
      </c>
      <c r="N36" s="241">
        <f t="shared" si="11"/>
        <v>19.538454448462545</v>
      </c>
      <c r="O36" s="241">
        <f t="shared" si="11"/>
        <v>19.380074600213209</v>
      </c>
      <c r="P36" s="241">
        <f t="shared" si="11"/>
        <v>19.232227887103118</v>
      </c>
      <c r="Q36" s="241">
        <f t="shared" si="11"/>
        <v>19.085509066997979</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501.75510545299852</v>
      </c>
      <c r="M37" s="242">
        <f t="shared" si="12"/>
        <v>494.19194041253348</v>
      </c>
      <c r="N37" s="242">
        <f t="shared" si="12"/>
        <v>489.27546348024964</v>
      </c>
      <c r="O37" s="242">
        <f t="shared" si="12"/>
        <v>485.30936811367252</v>
      </c>
      <c r="P37" s="242">
        <f t="shared" si="12"/>
        <v>481.60704000620723</v>
      </c>
      <c r="Q37" s="242">
        <f t="shared" si="12"/>
        <v>477.9329562194078</v>
      </c>
      <c r="R37" s="242">
        <f t="shared" si="12"/>
        <v>492.27094490598995</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501.75510545299852</v>
      </c>
      <c r="N39" s="185">
        <f t="shared" si="13"/>
        <v>494.19194041253348</v>
      </c>
      <c r="O39" s="185">
        <f t="shared" si="13"/>
        <v>489.27546348024964</v>
      </c>
      <c r="P39" s="185">
        <f t="shared" si="13"/>
        <v>485.30936811367252</v>
      </c>
      <c r="Q39" s="185">
        <f t="shared" si="13"/>
        <v>481.60704000620723</v>
      </c>
      <c r="R39" s="185">
        <f t="shared" si="13"/>
        <v>477.9329562194078</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12.171621265526348</v>
      </c>
      <c r="N40" s="241">
        <f t="shared" si="14"/>
        <v>14.621977516178672</v>
      </c>
      <c r="O40" s="241">
        <f t="shared" si="14"/>
        <v>15.4139792336361</v>
      </c>
      <c r="P40" s="241">
        <f t="shared" si="14"/>
        <v>15.529899779637857</v>
      </c>
      <c r="Q40" s="241">
        <f t="shared" si="14"/>
        <v>15.411425280198538</v>
      </c>
      <c r="R40" s="241">
        <f t="shared" si="14"/>
        <v>14.33798868658214</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501.75510545299852</v>
      </c>
      <c r="M41" s="185">
        <f t="shared" si="15"/>
        <v>494.19194041253348</v>
      </c>
      <c r="N41" s="185">
        <f t="shared" si="15"/>
        <v>489.27546348024964</v>
      </c>
      <c r="O41" s="185">
        <f t="shared" si="15"/>
        <v>485.30936811367252</v>
      </c>
      <c r="P41" s="185">
        <f t="shared" si="15"/>
        <v>481.60704000620723</v>
      </c>
      <c r="Q41" s="185">
        <f t="shared" si="15"/>
        <v>477.9329562194078</v>
      </c>
      <c r="R41" s="185">
        <f t="shared" si="15"/>
        <v>492.27094490598995</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250.87755272649926</v>
      </c>
      <c r="M42" s="185">
        <f xml:space="preserve"> ( (M39+M40) + M41) / 2</f>
        <v>504.05933356552919</v>
      </c>
      <c r="N42" s="185">
        <f t="shared" ref="N42:R42" si="17" xml:space="preserve"> ( (N39+N40) + N41) / 2</f>
        <v>499.0446907044809</v>
      </c>
      <c r="O42" s="185">
        <f t="shared" si="17"/>
        <v>494.99940541377913</v>
      </c>
      <c r="P42" s="185">
        <f t="shared" si="17"/>
        <v>491.2231539497588</v>
      </c>
      <c r="Q42" s="185">
        <f t="shared" si="17"/>
        <v>487.47571075290682</v>
      </c>
      <c r="R42" s="185">
        <f t="shared" si="17"/>
        <v>492.27094490598995</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InpR!E$106</f>
        <v>WACC on RCV - CPI(H) + RPI wedge bf and additions - WN</v>
      </c>
      <c r="F45" s="205">
        <f xml:space="preserve"> InpR!F$106</f>
        <v>0</v>
      </c>
      <c r="G45" s="223" t="str">
        <f xml:space="preserve"> InpR!G$106</f>
        <v>%</v>
      </c>
      <c r="H45" s="205">
        <f xml:space="preserve"> InpR!H$106</f>
        <v>0</v>
      </c>
      <c r="I45" s="205">
        <f xml:space="preserve"> InpR!I$106</f>
        <v>0</v>
      </c>
      <c r="J45" s="205">
        <f xml:space="preserve"> InpR!J$106</f>
        <v>0</v>
      </c>
      <c r="K45" s="205">
        <f xml:space="preserve"> InpR!K$106</f>
        <v>0</v>
      </c>
      <c r="L45" s="205">
        <f xml:space="preserve"> InpR!L$106</f>
        <v>0</v>
      </c>
      <c r="M45" s="205">
        <f xml:space="preserve"> InpR!M$106</f>
        <v>1.920357193840716E-2</v>
      </c>
      <c r="N45" s="205">
        <f xml:space="preserve"> InpR!N$106</f>
        <v>1.920357193840716E-2</v>
      </c>
      <c r="O45" s="205">
        <f xml:space="preserve"> InpR!O$106</f>
        <v>1.920357193840716E-2</v>
      </c>
      <c r="P45" s="205">
        <f xml:space="preserve"> InpR!P$106</f>
        <v>1.920357193840716E-2</v>
      </c>
      <c r="Q45" s="205">
        <f xml:space="preserve"> InpR!Q$106</f>
        <v>1.920357193840716E-2</v>
      </c>
      <c r="R45" s="205">
        <f xml:space="preserve"> InpR!R$106</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250.87755272649926</v>
      </c>
      <c r="M47" s="184">
        <f t="shared" si="18"/>
        <v>504.05933356552919</v>
      </c>
      <c r="N47" s="184">
        <f t="shared" si="18"/>
        <v>499.0446907044809</v>
      </c>
      <c r="O47" s="184">
        <f t="shared" si="18"/>
        <v>494.99940541377913</v>
      </c>
      <c r="P47" s="184">
        <f t="shared" si="18"/>
        <v>491.2231539497588</v>
      </c>
      <c r="Q47" s="184">
        <f t="shared" si="18"/>
        <v>487.47571075290682</v>
      </c>
      <c r="R47" s="184">
        <f t="shared" si="18"/>
        <v>492.27094490598995</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9.6797396733512109</v>
      </c>
      <c r="N48" s="184">
        <f t="shared" ref="N48:R48" si="20">N45*N47*N46</f>
        <v>9.5834406184236496</v>
      </c>
      <c r="O48" s="184">
        <f t="shared" si="20"/>
        <v>9.5057566913322784</v>
      </c>
      <c r="P48" s="184">
        <f t="shared" si="20"/>
        <v>9.4332391746854487</v>
      </c>
      <c r="Q48" s="184">
        <f t="shared" si="20"/>
        <v>9.3612748796696064</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19.734786305991353</v>
      </c>
      <c r="N51" s="184">
        <f t="shared" si="21"/>
        <v>19.538454448462545</v>
      </c>
      <c r="O51" s="184">
        <f t="shared" si="21"/>
        <v>19.380074600213209</v>
      </c>
      <c r="P51" s="184">
        <f t="shared" si="21"/>
        <v>19.232227887103118</v>
      </c>
      <c r="Q51" s="184">
        <f t="shared" si="21"/>
        <v>19.085509066997979</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9.6797396733512109</v>
      </c>
      <c r="N52" s="184">
        <f t="shared" si="22"/>
        <v>9.5834406184236496</v>
      </c>
      <c r="O52" s="184">
        <f t="shared" si="22"/>
        <v>9.5057566913322784</v>
      </c>
      <c r="P52" s="184">
        <f t="shared" si="22"/>
        <v>9.4332391746854487</v>
      </c>
      <c r="Q52" s="184">
        <f t="shared" si="22"/>
        <v>9.3612748796696064</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144.53450334623039</v>
      </c>
      <c r="I53" s="184"/>
      <c r="J53" s="184">
        <f t="shared" ref="J53:R53" si="23">SUM(J51:J52)</f>
        <v>0</v>
      </c>
      <c r="K53" s="184">
        <f t="shared" si="23"/>
        <v>0</v>
      </c>
      <c r="L53" s="184">
        <f>SUM(L51:L52)</f>
        <v>0</v>
      </c>
      <c r="M53" s="185">
        <f t="shared" si="23"/>
        <v>29.414525979342564</v>
      </c>
      <c r="N53" s="185">
        <f t="shared" si="23"/>
        <v>29.121895066886196</v>
      </c>
      <c r="O53" s="184">
        <f t="shared" si="23"/>
        <v>28.885831291545486</v>
      </c>
      <c r="P53" s="184">
        <f t="shared" si="23"/>
        <v>28.665467061788569</v>
      </c>
      <c r="Q53" s="184">
        <f t="shared" si="23"/>
        <v>28.446783946667587</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29.414525979342564</v>
      </c>
      <c r="N61" s="184">
        <f t="shared" si="24"/>
        <v>29.121895066886196</v>
      </c>
      <c r="O61" s="184">
        <f t="shared" si="24"/>
        <v>28.885831291545486</v>
      </c>
      <c r="P61" s="184">
        <f t="shared" si="24"/>
        <v>28.665467061788569</v>
      </c>
      <c r="Q61" s="184">
        <f t="shared" si="24"/>
        <v>28.446783946667587</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500.31889404132363</v>
      </c>
      <c r="N68" s="240">
        <f t="shared" si="25"/>
        <v>485.28386356768755</v>
      </c>
      <c r="O68" s="240">
        <f t="shared" si="25"/>
        <v>493.60355912675732</v>
      </c>
      <c r="P68" s="240">
        <f t="shared" si="25"/>
        <v>535.75522761195509</v>
      </c>
      <c r="Q68" s="240">
        <f t="shared" si="25"/>
        <v>553.71149131192237</v>
      </c>
      <c r="R68" s="240">
        <f t="shared" si="25"/>
        <v>550.03349164005488</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4.3440256422116272</v>
      </c>
      <c r="N70" s="184">
        <f t="shared" ref="N70:R70" si="27">N68*N69</f>
        <v>28.030985773782188</v>
      </c>
      <c r="O70" s="184">
        <f t="shared" si="27"/>
        <v>63.546220003811676</v>
      </c>
      <c r="P70" s="184">
        <f t="shared" si="27"/>
        <v>40.067870674153831</v>
      </c>
      <c r="Q70" s="184">
        <f t="shared" si="27"/>
        <v>18.28673210743592</v>
      </c>
      <c r="R70" s="184">
        <f t="shared" si="27"/>
        <v>-550.03349164005488</v>
      </c>
    </row>
    <row r="71" spans="1:16383" x14ac:dyDescent="0.25"/>
    <row r="72" spans="1:16383" s="205" customFormat="1" x14ac:dyDescent="0.25">
      <c r="A72" s="201"/>
      <c r="B72" s="202"/>
      <c r="C72" s="203"/>
      <c r="D72" s="204"/>
      <c r="E72" s="37" t="str">
        <f xml:space="preserve"> InpR!E$99</f>
        <v>Run-off rate - CPI(H) + RPI wedge - active - WN</v>
      </c>
      <c r="F72" s="205">
        <f xml:space="preserve"> InpR!F$99</f>
        <v>0</v>
      </c>
      <c r="G72" s="223" t="str">
        <f xml:space="preserve"> InpR!G$99</f>
        <v>%</v>
      </c>
      <c r="H72" s="205">
        <f xml:space="preserve"> InpR!H$99</f>
        <v>0</v>
      </c>
      <c r="I72" s="205">
        <f xml:space="preserve"> InpR!I$99</f>
        <v>0</v>
      </c>
      <c r="J72" s="205">
        <f xml:space="preserve"> InpR!J$99</f>
        <v>0</v>
      </c>
      <c r="K72" s="205">
        <f xml:space="preserve"> InpR!K$99</f>
        <v>0</v>
      </c>
      <c r="L72" s="205">
        <f xml:space="preserve"> InpR!L$99</f>
        <v>0</v>
      </c>
      <c r="M72" s="205">
        <f xml:space="preserve"> InpR!M$99</f>
        <v>3.8399999999999997E-2</v>
      </c>
      <c r="N72" s="205">
        <f xml:space="preserve"> InpR!N$99</f>
        <v>3.8399999999999997E-2</v>
      </c>
      <c r="O72" s="205">
        <f xml:space="preserve"> InpR!O$99</f>
        <v>3.8399999999999997E-2</v>
      </c>
      <c r="P72" s="205">
        <f xml:space="preserve"> InpR!P$99</f>
        <v>3.8399999999999997E-2</v>
      </c>
      <c r="Q72" s="205">
        <f xml:space="preserve"> InpR!Q$99</f>
        <v>3.8399999999999997E-2</v>
      </c>
      <c r="R72" s="205">
        <f xml:space="preserve"> InpR!R$99</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500.31889404132363</v>
      </c>
      <c r="N73" s="240">
        <f t="shared" si="28"/>
        <v>485.28386356768755</v>
      </c>
      <c r="O73" s="240">
        <f t="shared" si="28"/>
        <v>493.60355912675732</v>
      </c>
      <c r="P73" s="240">
        <f t="shared" si="28"/>
        <v>535.75522761195509</v>
      </c>
      <c r="Q73" s="240">
        <f t="shared" si="28"/>
        <v>553.71149131192237</v>
      </c>
      <c r="R73" s="240">
        <f t="shared" si="28"/>
        <v>550.03349164005488</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4.3440256422116272</v>
      </c>
      <c r="N74" s="184">
        <f t="shared" si="29"/>
        <v>28.030985773782188</v>
      </c>
      <c r="O74" s="184">
        <f t="shared" si="29"/>
        <v>63.546220003811676</v>
      </c>
      <c r="P74" s="184">
        <f t="shared" si="29"/>
        <v>40.067870674153831</v>
      </c>
      <c r="Q74" s="184">
        <f t="shared" si="29"/>
        <v>18.28673210743592</v>
      </c>
      <c r="R74" s="184">
        <f t="shared" si="29"/>
        <v>-550.03349164005488</v>
      </c>
    </row>
    <row r="75" spans="1:16383" x14ac:dyDescent="0.25">
      <c r="E75" s="7" t="s">
        <v>462</v>
      </c>
      <c r="F75" s="243"/>
      <c r="G75" s="243" t="s">
        <v>238</v>
      </c>
      <c r="H75" s="243"/>
      <c r="I75" s="243"/>
      <c r="J75" s="184">
        <f t="shared" ref="J75" si="30" xml:space="preserve"> (J73+J74) * J72</f>
        <v>0</v>
      </c>
      <c r="K75" s="184">
        <f t="shared" ref="K75" si="31" xml:space="preserve"> (K73+K74) * K72</f>
        <v>0</v>
      </c>
      <c r="L75" s="184">
        <f t="shared" ref="L75:R75" si="32" xml:space="preserve"> (L73+L74) * L72</f>
        <v>0</v>
      </c>
      <c r="M75" s="184">
        <f t="shared" si="32"/>
        <v>19.379056115847753</v>
      </c>
      <c r="N75" s="184">
        <f xml:space="preserve"> (N73+N74) * N72</f>
        <v>19.711290214712438</v>
      </c>
      <c r="O75" s="184">
        <f t="shared" si="32"/>
        <v>21.394551518613845</v>
      </c>
      <c r="P75" s="184">
        <f t="shared" si="32"/>
        <v>22.111606974186582</v>
      </c>
      <c r="Q75" s="184">
        <f t="shared" si="32"/>
        <v>21.964731779303357</v>
      </c>
      <c r="R75" s="184">
        <f t="shared" si="32"/>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InpR!E$92</f>
        <v>RCV - CPI(H) + RPI wedge initial balance - nominal - WN</v>
      </c>
      <c r="F77" s="249">
        <f>InpR!F$92</f>
        <v>501.75510545299852</v>
      </c>
      <c r="G77" s="30" t="str">
        <f>InpR!G$92</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532</v>
      </c>
      <c r="F81" s="243">
        <f>(F77/SUMPRODUCT(J78:R78,J80:R80)) * SUMPRODUCT(J79:R79,J80:R80)</f>
        <v>500.31889404132363</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E82" s="138"/>
      <c r="F82" s="357"/>
      <c r="G82" s="138"/>
      <c r="H82" s="138"/>
    </row>
    <row r="83" spans="1:16383" s="200" customFormat="1" x14ac:dyDescent="0.25">
      <c r="A83" s="331"/>
      <c r="B83" s="346"/>
      <c r="C83" s="347"/>
      <c r="D83" s="348"/>
      <c r="E83" s="246" t="str">
        <f>E$81</f>
        <v>RCV - CPI(H) + RPI wedge initial balance adjusted for actual inflation - nominal - WN</v>
      </c>
      <c r="F83" s="246">
        <f>F$81</f>
        <v>500.31889404132363</v>
      </c>
      <c r="G83" s="246" t="str">
        <f t="shared" ref="G83" si="33">G$81</f>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 si="34" xml:space="preserve"> I89</f>
        <v>0</v>
      </c>
      <c r="K86" s="241">
        <f t="shared" ref="K86" si="35" xml:space="preserve"> J89</f>
        <v>0</v>
      </c>
      <c r="L86" s="241">
        <f t="shared" ref="L86" si="36" xml:space="preserve"> K89</f>
        <v>0</v>
      </c>
      <c r="M86" s="241">
        <f t="shared" ref="M86" si="37" xml:space="preserve"> L89</f>
        <v>500.31889404132363</v>
      </c>
      <c r="N86" s="241">
        <f t="shared" ref="N86" si="38" xml:space="preserve"> M89</f>
        <v>485.28386356768755</v>
      </c>
      <c r="O86" s="241">
        <f t="shared" ref="O86" si="39" xml:space="preserve"> N89</f>
        <v>493.60355912675732</v>
      </c>
      <c r="P86" s="241">
        <f t="shared" ref="P86" si="40" xml:space="preserve"> O89</f>
        <v>535.75522761195509</v>
      </c>
      <c r="Q86" s="241">
        <f t="shared" ref="Q86" si="41" xml:space="preserve"> P89</f>
        <v>553.71149131192237</v>
      </c>
      <c r="R86" s="241">
        <f t="shared" ref="R86" si="42" xml:space="preserve"> Q89</f>
        <v>550.03349164005488</v>
      </c>
    </row>
    <row r="87" spans="1:16383" x14ac:dyDescent="0.25">
      <c r="A87" s="47"/>
      <c r="B87" s="51"/>
      <c r="C87" s="111"/>
      <c r="D87" s="56" t="s">
        <v>445</v>
      </c>
      <c r="E87" s="7" t="str">
        <f t="shared" ref="E87:R87" si="43" xml:space="preserve"> E$70</f>
        <v>Actual RCV indexation - nominal</v>
      </c>
      <c r="F87" s="241">
        <f t="shared" si="43"/>
        <v>0</v>
      </c>
      <c r="G87" s="162" t="str">
        <f t="shared" si="43"/>
        <v>£m</v>
      </c>
      <c r="H87" s="241">
        <f t="shared" si="43"/>
        <v>0</v>
      </c>
      <c r="I87" s="162">
        <f t="shared" si="43"/>
        <v>0</v>
      </c>
      <c r="J87" s="241">
        <f t="shared" si="43"/>
        <v>0</v>
      </c>
      <c r="K87" s="241">
        <f t="shared" si="43"/>
        <v>0</v>
      </c>
      <c r="L87" s="241">
        <f t="shared" si="43"/>
        <v>0</v>
      </c>
      <c r="M87" s="241">
        <f t="shared" si="43"/>
        <v>4.3440256422116272</v>
      </c>
      <c r="N87" s="241">
        <f t="shared" si="43"/>
        <v>28.030985773782188</v>
      </c>
      <c r="O87" s="241">
        <f t="shared" si="43"/>
        <v>63.546220003811676</v>
      </c>
      <c r="P87" s="241">
        <f t="shared" si="43"/>
        <v>40.067870674153831</v>
      </c>
      <c r="Q87" s="241">
        <f t="shared" si="43"/>
        <v>18.28673210743592</v>
      </c>
      <c r="R87" s="241">
        <f t="shared" si="43"/>
        <v>-550.03349164005488</v>
      </c>
    </row>
    <row r="88" spans="1:16383" x14ac:dyDescent="0.25">
      <c r="A88" s="47"/>
      <c r="B88" s="51"/>
      <c r="C88" s="111"/>
      <c r="D88" s="56" t="s">
        <v>446</v>
      </c>
      <c r="E88" s="7" t="str">
        <f t="shared" ref="E88:R88" si="44" xml:space="preserve"> E$75</f>
        <v>RCV run-off company should have received - nominal</v>
      </c>
      <c r="F88" s="241">
        <f t="shared" si="44"/>
        <v>0</v>
      </c>
      <c r="G88" s="162" t="str">
        <f t="shared" si="44"/>
        <v>£m</v>
      </c>
      <c r="H88" s="241">
        <f t="shared" si="44"/>
        <v>0</v>
      </c>
      <c r="I88" s="162">
        <f t="shared" si="44"/>
        <v>0</v>
      </c>
      <c r="J88" s="241">
        <f t="shared" si="44"/>
        <v>0</v>
      </c>
      <c r="K88" s="241">
        <f t="shared" si="44"/>
        <v>0</v>
      </c>
      <c r="L88" s="241">
        <f t="shared" si="44"/>
        <v>0</v>
      </c>
      <c r="M88" s="241">
        <f t="shared" si="44"/>
        <v>19.379056115847753</v>
      </c>
      <c r="N88" s="241">
        <f t="shared" si="44"/>
        <v>19.711290214712438</v>
      </c>
      <c r="O88" s="241">
        <f t="shared" si="44"/>
        <v>21.394551518613845</v>
      </c>
      <c r="P88" s="241">
        <f t="shared" si="44"/>
        <v>22.111606974186582</v>
      </c>
      <c r="Q88" s="241">
        <f t="shared" si="44"/>
        <v>21.964731779303357</v>
      </c>
      <c r="R88" s="241">
        <f t="shared" si="44"/>
        <v>0</v>
      </c>
    </row>
    <row r="89" spans="1:16383" s="138" customFormat="1" x14ac:dyDescent="0.25">
      <c r="A89" s="134"/>
      <c r="B89" s="135"/>
      <c r="C89" s="136"/>
      <c r="D89" s="137"/>
      <c r="E89" s="138" t="s">
        <v>465</v>
      </c>
      <c r="G89" s="163" t="s">
        <v>238</v>
      </c>
      <c r="J89" s="242">
        <f t="shared" ref="J89:R89" si="45" xml:space="preserve"> IF( J84 = 1, $F83, J86 + J87 - J88)</f>
        <v>0</v>
      </c>
      <c r="K89" s="242">
        <f t="shared" si="45"/>
        <v>0</v>
      </c>
      <c r="L89" s="242">
        <f t="shared" si="45"/>
        <v>500.31889404132363</v>
      </c>
      <c r="M89" s="242">
        <f t="shared" si="45"/>
        <v>485.28386356768755</v>
      </c>
      <c r="N89" s="242">
        <f t="shared" si="45"/>
        <v>493.60355912675732</v>
      </c>
      <c r="O89" s="242">
        <f t="shared" si="45"/>
        <v>535.75522761195509</v>
      </c>
      <c r="P89" s="242">
        <f t="shared" si="45"/>
        <v>553.71149131192237</v>
      </c>
      <c r="Q89" s="242">
        <f t="shared" si="45"/>
        <v>550.03349164005488</v>
      </c>
      <c r="R89" s="242">
        <f t="shared" si="45"/>
        <v>0</v>
      </c>
    </row>
    <row r="90" spans="1:16383" x14ac:dyDescent="0.25"/>
    <row r="91" spans="1:16383" s="92" customFormat="1" x14ac:dyDescent="0.25">
      <c r="A91" s="164"/>
      <c r="B91" s="165"/>
      <c r="C91" s="166"/>
      <c r="D91" s="167"/>
      <c r="E91" s="7" t="str">
        <f t="shared" ref="E91:R91" si="46" xml:space="preserve"> E$86</f>
        <v>Actual Nominal RCV balance BEG</v>
      </c>
      <c r="F91" s="185">
        <f t="shared" si="46"/>
        <v>0</v>
      </c>
      <c r="G91" s="92" t="str">
        <f t="shared" si="46"/>
        <v>£m</v>
      </c>
      <c r="H91" s="185">
        <f t="shared" si="46"/>
        <v>0</v>
      </c>
      <c r="I91" s="185">
        <f t="shared" si="46"/>
        <v>0</v>
      </c>
      <c r="J91" s="185">
        <f t="shared" si="46"/>
        <v>0</v>
      </c>
      <c r="K91" s="185">
        <f t="shared" si="46"/>
        <v>0</v>
      </c>
      <c r="L91" s="185">
        <f t="shared" si="46"/>
        <v>0</v>
      </c>
      <c r="M91" s="185">
        <f t="shared" si="46"/>
        <v>500.31889404132363</v>
      </c>
      <c r="N91" s="185">
        <f t="shared" si="46"/>
        <v>485.28386356768755</v>
      </c>
      <c r="O91" s="185">
        <f t="shared" si="46"/>
        <v>493.60355912675732</v>
      </c>
      <c r="P91" s="185">
        <f t="shared" si="46"/>
        <v>535.75522761195509</v>
      </c>
      <c r="Q91" s="185">
        <f t="shared" si="46"/>
        <v>553.71149131192237</v>
      </c>
      <c r="R91" s="185">
        <f t="shared" si="46"/>
        <v>550.03349164005488</v>
      </c>
    </row>
    <row r="92" spans="1:16383" s="92" customFormat="1" x14ac:dyDescent="0.25">
      <c r="A92" s="164"/>
      <c r="B92" s="165"/>
      <c r="C92" s="166"/>
      <c r="D92" s="167"/>
      <c r="E92" s="7" t="str">
        <f t="shared" ref="E92:R92" si="47" xml:space="preserve"> E$87</f>
        <v>Actual RCV indexation - nominal</v>
      </c>
      <c r="F92" s="241">
        <f t="shared" si="47"/>
        <v>0</v>
      </c>
      <c r="G92" s="162" t="str">
        <f t="shared" si="47"/>
        <v>£m</v>
      </c>
      <c r="H92" s="241">
        <f t="shared" si="47"/>
        <v>0</v>
      </c>
      <c r="I92" s="241">
        <f t="shared" si="47"/>
        <v>0</v>
      </c>
      <c r="J92" s="241">
        <f t="shared" si="47"/>
        <v>0</v>
      </c>
      <c r="K92" s="241">
        <f t="shared" si="47"/>
        <v>0</v>
      </c>
      <c r="L92" s="241">
        <f t="shared" si="47"/>
        <v>0</v>
      </c>
      <c r="M92" s="241">
        <f t="shared" si="47"/>
        <v>4.3440256422116272</v>
      </c>
      <c r="N92" s="241">
        <f t="shared" si="47"/>
        <v>28.030985773782188</v>
      </c>
      <c r="O92" s="241">
        <f t="shared" si="47"/>
        <v>63.546220003811676</v>
      </c>
      <c r="P92" s="241">
        <f t="shared" si="47"/>
        <v>40.067870674153831</v>
      </c>
      <c r="Q92" s="241">
        <f t="shared" si="47"/>
        <v>18.28673210743592</v>
      </c>
      <c r="R92" s="241">
        <f t="shared" si="47"/>
        <v>-550.03349164005488</v>
      </c>
    </row>
    <row r="93" spans="1:16383" s="92" customFormat="1" x14ac:dyDescent="0.25">
      <c r="A93" s="164"/>
      <c r="B93" s="165"/>
      <c r="C93" s="166"/>
      <c r="D93" s="167"/>
      <c r="E93" s="7" t="str">
        <f t="shared" ref="E93:R93" si="48" xml:space="preserve"> E$89</f>
        <v>Actual Nominal RCV balance END</v>
      </c>
      <c r="F93" s="185">
        <f t="shared" si="48"/>
        <v>0</v>
      </c>
      <c r="G93" s="92" t="str">
        <f t="shared" si="48"/>
        <v>£m</v>
      </c>
      <c r="H93" s="185">
        <f t="shared" si="48"/>
        <v>0</v>
      </c>
      <c r="I93" s="185">
        <f t="shared" si="48"/>
        <v>0</v>
      </c>
      <c r="J93" s="185">
        <f t="shared" si="48"/>
        <v>0</v>
      </c>
      <c r="K93" s="185">
        <f t="shared" si="48"/>
        <v>0</v>
      </c>
      <c r="L93" s="185">
        <f t="shared" si="48"/>
        <v>500.31889404132363</v>
      </c>
      <c r="M93" s="185">
        <f t="shared" si="48"/>
        <v>485.28386356768755</v>
      </c>
      <c r="N93" s="185">
        <f t="shared" si="48"/>
        <v>493.60355912675732</v>
      </c>
      <c r="O93" s="185">
        <f t="shared" si="48"/>
        <v>535.75522761195509</v>
      </c>
      <c r="P93" s="185">
        <f t="shared" si="48"/>
        <v>553.71149131192237</v>
      </c>
      <c r="Q93" s="185">
        <f t="shared" si="48"/>
        <v>550.03349164005488</v>
      </c>
      <c r="R93" s="185">
        <f t="shared" si="48"/>
        <v>0</v>
      </c>
    </row>
    <row r="94" spans="1:16383" x14ac:dyDescent="0.25">
      <c r="A94" s="49"/>
      <c r="D94" s="57"/>
      <c r="E94" s="7" t="s">
        <v>466</v>
      </c>
      <c r="G94" s="92" t="s">
        <v>238</v>
      </c>
      <c r="H94" s="243"/>
      <c r="I94" s="243"/>
      <c r="J94" s="185">
        <f t="shared" ref="J94" si="49" xml:space="preserve"> ( (J91+J92) + J93) / 2</f>
        <v>0</v>
      </c>
      <c r="K94" s="185">
        <f t="shared" ref="K94" si="50" xml:space="preserve"> ( (K91+K92) + K93) / 2</f>
        <v>0</v>
      </c>
      <c r="L94" s="185">
        <f xml:space="preserve"> ( (L91+L92) + L93) / 2</f>
        <v>250.15944702066182</v>
      </c>
      <c r="M94" s="185">
        <f xml:space="preserve"> ( (M91+M92) + M93) / 2</f>
        <v>494.97339162561138</v>
      </c>
      <c r="N94" s="185">
        <f t="shared" ref="N94" si="51" xml:space="preserve"> ( (N91+N92) + N93) / 2</f>
        <v>503.45920423411354</v>
      </c>
      <c r="O94" s="185">
        <f t="shared" ref="O94" si="52" xml:space="preserve"> ( (O91+O92) + O93) / 2</f>
        <v>546.45250337126208</v>
      </c>
      <c r="P94" s="185">
        <f t="shared" ref="P94" si="53" xml:space="preserve"> ( (P91+P92) + P93) / 2</f>
        <v>564.76729479901564</v>
      </c>
      <c r="Q94" s="185">
        <f xml:space="preserve"> ( (Q91+Q92) + Q93) / 2</f>
        <v>561.01585752970664</v>
      </c>
      <c r="R94" s="185">
        <f t="shared" ref="R94" si="54"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InpR!E$106</f>
        <v>WACC on RCV - CPI(H) + RPI wedge bf and additions - WN</v>
      </c>
      <c r="F97" s="205">
        <f xml:space="preserve"> InpR!F$106</f>
        <v>0</v>
      </c>
      <c r="G97" s="223" t="str">
        <f xml:space="preserve"> InpR!G$106</f>
        <v>%</v>
      </c>
      <c r="H97" s="205">
        <f xml:space="preserve"> InpR!H$106</f>
        <v>0</v>
      </c>
      <c r="I97" s="205">
        <f xml:space="preserve"> InpR!I$106</f>
        <v>0</v>
      </c>
      <c r="J97" s="205">
        <f xml:space="preserve"> InpR!J$106</f>
        <v>0</v>
      </c>
      <c r="K97" s="205">
        <f xml:space="preserve"> InpR!K$106</f>
        <v>0</v>
      </c>
      <c r="L97" s="205">
        <f xml:space="preserve"> InpR!L$106</f>
        <v>0</v>
      </c>
      <c r="M97" s="205">
        <f xml:space="preserve"> InpR!M$106</f>
        <v>1.920357193840716E-2</v>
      </c>
      <c r="N97" s="205">
        <f xml:space="preserve"> InpR!N$106</f>
        <v>1.920357193840716E-2</v>
      </c>
      <c r="O97" s="205">
        <f xml:space="preserve"> InpR!O$106</f>
        <v>1.920357193840716E-2</v>
      </c>
      <c r="P97" s="205">
        <f xml:space="preserve"> InpR!P$106</f>
        <v>1.920357193840716E-2</v>
      </c>
      <c r="Q97" s="205">
        <f xml:space="preserve"> InpR!Q$106</f>
        <v>1.920357193840716E-2</v>
      </c>
      <c r="R97" s="205">
        <f xml:space="preserve"> InpR!R$106</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55" xml:space="preserve"> E$94</f>
        <v>Actual average RCV balance</v>
      </c>
      <c r="F99" s="184">
        <f t="shared" si="55"/>
        <v>0</v>
      </c>
      <c r="G99" s="184" t="str">
        <f t="shared" si="55"/>
        <v>£m</v>
      </c>
      <c r="H99" s="184">
        <f t="shared" si="55"/>
        <v>0</v>
      </c>
      <c r="I99" s="184">
        <f t="shared" si="55"/>
        <v>0</v>
      </c>
      <c r="J99" s="184">
        <f t="shared" si="55"/>
        <v>0</v>
      </c>
      <c r="K99" s="184">
        <f t="shared" si="55"/>
        <v>0</v>
      </c>
      <c r="L99" s="184">
        <f t="shared" si="55"/>
        <v>250.15944702066182</v>
      </c>
      <c r="M99" s="184">
        <f t="shared" si="55"/>
        <v>494.97339162561138</v>
      </c>
      <c r="N99" s="184">
        <f t="shared" si="55"/>
        <v>503.45920423411354</v>
      </c>
      <c r="O99" s="184">
        <f t="shared" si="55"/>
        <v>546.45250337126208</v>
      </c>
      <c r="P99" s="184">
        <f t="shared" si="55"/>
        <v>564.76729479901564</v>
      </c>
      <c r="Q99" s="184">
        <f t="shared" si="55"/>
        <v>561.01585752970664</v>
      </c>
      <c r="R99" s="184">
        <f t="shared" si="55"/>
        <v>0</v>
      </c>
    </row>
    <row r="100" spans="1:26" x14ac:dyDescent="0.25">
      <c r="E100" s="7" t="s">
        <v>468</v>
      </c>
      <c r="F100" s="243"/>
      <c r="G100" s="184" t="s">
        <v>238</v>
      </c>
      <c r="H100" s="243"/>
      <c r="I100" s="243"/>
      <c r="J100" s="243">
        <f t="shared" ref="J100:K100" si="56">J97*J98*J99</f>
        <v>0</v>
      </c>
      <c r="K100" s="243">
        <f t="shared" si="56"/>
        <v>0</v>
      </c>
      <c r="L100" s="243">
        <f>L97*L98*L99</f>
        <v>0</v>
      </c>
      <c r="M100" s="243">
        <f>M97*M98*M99</f>
        <v>9.5052571336798088</v>
      </c>
      <c r="N100" s="243">
        <f t="shared" ref="N100:R100" si="57">N97*N98*N99</f>
        <v>9.6682150465630219</v>
      </c>
      <c r="O100" s="243">
        <f t="shared" si="57"/>
        <v>10.493839959412712</v>
      </c>
      <c r="P100" s="243">
        <f t="shared" si="57"/>
        <v>10.845549374132501</v>
      </c>
      <c r="Q100" s="243">
        <f t="shared" si="57"/>
        <v>10.773508378658903</v>
      </c>
      <c r="R100" s="243">
        <f t="shared" si="57"/>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58" xml:space="preserve"> E$89</f>
        <v>Actual Nominal RCV balance END</v>
      </c>
      <c r="F103" s="185">
        <f t="shared" si="58"/>
        <v>0</v>
      </c>
      <c r="G103" s="185" t="str">
        <f t="shared" si="58"/>
        <v>£m</v>
      </c>
      <c r="H103" s="185">
        <f t="shared" si="58"/>
        <v>0</v>
      </c>
      <c r="I103" s="185">
        <f t="shared" si="58"/>
        <v>0</v>
      </c>
      <c r="J103" s="185">
        <f t="shared" si="58"/>
        <v>0</v>
      </c>
      <c r="K103" s="185">
        <f t="shared" si="58"/>
        <v>0</v>
      </c>
      <c r="L103" s="185">
        <f t="shared" si="58"/>
        <v>500.31889404132363</v>
      </c>
      <c r="M103" s="185">
        <f t="shared" si="58"/>
        <v>485.28386356768755</v>
      </c>
      <c r="N103" s="185">
        <f t="shared" si="58"/>
        <v>493.60355912675732</v>
      </c>
      <c r="O103" s="185">
        <f t="shared" si="58"/>
        <v>535.75522761195509</v>
      </c>
      <c r="P103" s="185">
        <f t="shared" si="58"/>
        <v>553.71149131192237</v>
      </c>
      <c r="Q103" s="185">
        <f t="shared" si="58"/>
        <v>550.03349164005488</v>
      </c>
      <c r="R103" s="185">
        <f t="shared" si="58"/>
        <v>0</v>
      </c>
    </row>
    <row r="104" spans="1:26" x14ac:dyDescent="0.25">
      <c r="C104" s="267"/>
      <c r="E104" s="7" t="s">
        <v>469</v>
      </c>
      <c r="F104" s="243"/>
      <c r="G104" s="243"/>
      <c r="H104" s="243"/>
      <c r="I104" s="243"/>
      <c r="J104" s="184">
        <f>J103 * J102</f>
        <v>0</v>
      </c>
      <c r="K104" s="184">
        <f t="shared" ref="K104" si="59">K103 * K102</f>
        <v>0</v>
      </c>
      <c r="L104" s="184">
        <f t="shared" ref="L104" si="60">L103 * L102</f>
        <v>0</v>
      </c>
      <c r="M104" s="184">
        <f t="shared" ref="M104" si="61">M103 * M102</f>
        <v>0</v>
      </c>
      <c r="N104" s="184">
        <f t="shared" ref="N104" si="62">N103 * N102</f>
        <v>0</v>
      </c>
      <c r="O104" s="184">
        <f t="shared" ref="O104" si="63">O103 * O102</f>
        <v>0</v>
      </c>
      <c r="P104" s="184">
        <f t="shared" ref="P104" si="64">P103 * P102</f>
        <v>0</v>
      </c>
      <c r="Q104" s="184">
        <f t="shared" ref="Q104" si="65">Q103 * Q102</f>
        <v>550.03349164005488</v>
      </c>
      <c r="R104" s="184">
        <f t="shared" ref="R104" si="66">R103 * R102</f>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67" xml:space="preserve"> E$75</f>
        <v>RCV run-off company should have received - nominal</v>
      </c>
      <c r="F107" s="184">
        <f t="shared" si="67"/>
        <v>0</v>
      </c>
      <c r="G107" s="184" t="str">
        <f t="shared" si="67"/>
        <v>£m</v>
      </c>
      <c r="H107" s="184">
        <f t="shared" si="67"/>
        <v>0</v>
      </c>
      <c r="I107" s="184">
        <f t="shared" si="67"/>
        <v>0</v>
      </c>
      <c r="J107" s="184">
        <f t="shared" si="67"/>
        <v>0</v>
      </c>
      <c r="K107" s="184">
        <f t="shared" si="67"/>
        <v>0</v>
      </c>
      <c r="L107" s="184">
        <f t="shared" si="67"/>
        <v>0</v>
      </c>
      <c r="M107" s="184">
        <f t="shared" si="67"/>
        <v>19.379056115847753</v>
      </c>
      <c r="N107" s="184">
        <f t="shared" si="67"/>
        <v>19.711290214712438</v>
      </c>
      <c r="O107" s="184">
        <f t="shared" si="67"/>
        <v>21.394551518613845</v>
      </c>
      <c r="P107" s="184">
        <f t="shared" si="67"/>
        <v>22.111606974186582</v>
      </c>
      <c r="Q107" s="184">
        <f t="shared" si="67"/>
        <v>21.964731779303357</v>
      </c>
      <c r="R107" s="184">
        <f t="shared" si="67"/>
        <v>0</v>
      </c>
    </row>
    <row r="108" spans="1:26" s="91" customFormat="1" x14ac:dyDescent="0.25">
      <c r="A108" s="170"/>
      <c r="B108" s="165"/>
      <c r="C108" s="166"/>
      <c r="D108" s="171"/>
      <c r="E108" s="7" t="str">
        <f t="shared" ref="E108:R109" si="68" xml:space="preserve"> E$100</f>
        <v>Nominal return company should have received</v>
      </c>
      <c r="F108" s="184">
        <f t="shared" si="68"/>
        <v>0</v>
      </c>
      <c r="G108" s="184" t="str">
        <f t="shared" si="68"/>
        <v>£m</v>
      </c>
      <c r="H108" s="184">
        <f t="shared" si="68"/>
        <v>0</v>
      </c>
      <c r="I108" s="184">
        <f t="shared" si="68"/>
        <v>0</v>
      </c>
      <c r="J108" s="184">
        <f t="shared" si="68"/>
        <v>0</v>
      </c>
      <c r="K108" s="184">
        <f t="shared" si="68"/>
        <v>0</v>
      </c>
      <c r="L108" s="184">
        <f t="shared" si="68"/>
        <v>0</v>
      </c>
      <c r="M108" s="184">
        <f t="shared" si="68"/>
        <v>9.5052571336798088</v>
      </c>
      <c r="N108" s="184">
        <f t="shared" si="68"/>
        <v>9.6682150465630219</v>
      </c>
      <c r="O108" s="184">
        <f t="shared" si="68"/>
        <v>10.493839959412712</v>
      </c>
      <c r="P108" s="184">
        <f t="shared" si="68"/>
        <v>10.845549374132501</v>
      </c>
      <c r="Q108" s="184">
        <f t="shared" si="68"/>
        <v>10.773508378658903</v>
      </c>
      <c r="R108" s="184">
        <f t="shared" si="68"/>
        <v>0</v>
      </c>
      <c r="S108" s="92"/>
      <c r="T108" s="92"/>
      <c r="U108" s="92"/>
      <c r="V108" s="92"/>
      <c r="W108" s="92"/>
      <c r="X108" s="92"/>
      <c r="Y108" s="92"/>
      <c r="Z108" s="92"/>
    </row>
    <row r="109" spans="1:26" x14ac:dyDescent="0.25">
      <c r="E109" s="7" t="s">
        <v>471</v>
      </c>
      <c r="F109" s="243"/>
      <c r="G109" s="184" t="str">
        <f t="shared" si="68"/>
        <v>£m</v>
      </c>
      <c r="H109" s="243">
        <f>SUM(J109:R109)</f>
        <v>155.84760649511091</v>
      </c>
      <c r="I109" s="243"/>
      <c r="J109" s="243">
        <f t="shared" ref="J109:R109" si="69">SUM(J107:J108)</f>
        <v>0</v>
      </c>
      <c r="K109" s="243">
        <f t="shared" si="69"/>
        <v>0</v>
      </c>
      <c r="L109" s="243">
        <f t="shared" si="69"/>
        <v>0</v>
      </c>
      <c r="M109" s="243">
        <f t="shared" si="69"/>
        <v>28.884313249527562</v>
      </c>
      <c r="N109" s="243">
        <f t="shared" si="69"/>
        <v>29.379505261275462</v>
      </c>
      <c r="O109" s="243">
        <f t="shared" si="69"/>
        <v>31.888391478026556</v>
      </c>
      <c r="P109" s="243">
        <f t="shared" si="69"/>
        <v>32.957156348319081</v>
      </c>
      <c r="Q109" s="243">
        <f t="shared" si="69"/>
        <v>32.73824015796226</v>
      </c>
      <c r="R109" s="243">
        <f t="shared" si="6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70" xml:space="preserve"> F$61</f>
        <v>0</v>
      </c>
      <c r="G115" s="184" t="str">
        <f t="shared" si="70"/>
        <v>£m</v>
      </c>
      <c r="H115" s="184">
        <f t="shared" si="70"/>
        <v>0</v>
      </c>
      <c r="I115" s="184">
        <f t="shared" si="70"/>
        <v>0</v>
      </c>
      <c r="J115" s="184">
        <f t="shared" si="70"/>
        <v>0</v>
      </c>
      <c r="K115" s="184">
        <f t="shared" si="70"/>
        <v>0</v>
      </c>
      <c r="L115" s="184">
        <f t="shared" si="70"/>
        <v>0</v>
      </c>
      <c r="M115" s="184">
        <f t="shared" si="70"/>
        <v>29.414525979342564</v>
      </c>
      <c r="N115" s="184">
        <f t="shared" si="70"/>
        <v>29.121895066886196</v>
      </c>
      <c r="O115" s="184">
        <f t="shared" si="70"/>
        <v>28.885831291545486</v>
      </c>
      <c r="P115" s="184">
        <f t="shared" si="70"/>
        <v>28.665467061788569</v>
      </c>
      <c r="Q115" s="184">
        <f t="shared" si="70"/>
        <v>28.446783946667587</v>
      </c>
      <c r="R115" s="184">
        <f xml:space="preserve"> R$61</f>
        <v>0</v>
      </c>
    </row>
    <row r="116" spans="1:26" x14ac:dyDescent="0.25">
      <c r="E116" s="7" t="str">
        <f t="shared" ref="E116:R116" si="71" xml:space="preserve"> E$109</f>
        <v>Total nominal revenue company should have received</v>
      </c>
      <c r="F116" s="184">
        <f t="shared" si="71"/>
        <v>0</v>
      </c>
      <c r="G116" s="184" t="str">
        <f t="shared" si="71"/>
        <v>£m</v>
      </c>
      <c r="H116" s="184">
        <f t="shared" si="71"/>
        <v>155.84760649511091</v>
      </c>
      <c r="I116" s="184">
        <f t="shared" si="71"/>
        <v>0</v>
      </c>
      <c r="J116" s="184">
        <f t="shared" si="71"/>
        <v>0</v>
      </c>
      <c r="K116" s="184">
        <f t="shared" si="71"/>
        <v>0</v>
      </c>
      <c r="L116" s="184">
        <f t="shared" si="71"/>
        <v>0</v>
      </c>
      <c r="M116" s="184">
        <f t="shared" si="71"/>
        <v>28.884313249527562</v>
      </c>
      <c r="N116" s="184">
        <f t="shared" si="71"/>
        <v>29.379505261275462</v>
      </c>
      <c r="O116" s="184">
        <f t="shared" si="71"/>
        <v>31.888391478026556</v>
      </c>
      <c r="P116" s="184">
        <f t="shared" si="71"/>
        <v>32.957156348319081</v>
      </c>
      <c r="Q116" s="184">
        <f t="shared" si="71"/>
        <v>32.73824015796226</v>
      </c>
      <c r="R116" s="184">
        <f t="shared" si="71"/>
        <v>0</v>
      </c>
    </row>
    <row r="117" spans="1:26" s="184" customFormat="1" x14ac:dyDescent="0.25">
      <c r="A117" s="180"/>
      <c r="B117" s="181"/>
      <c r="C117" s="182"/>
      <c r="D117" s="183"/>
      <c r="E117" s="7" t="s">
        <v>474</v>
      </c>
      <c r="G117" s="184" t="str">
        <f t="shared" ref="G117" si="72" xml:space="preserve"> G$100</f>
        <v>£m</v>
      </c>
      <c r="H117" s="243">
        <f>SUM(J117:R117)</f>
        <v>11.313103148880518</v>
      </c>
      <c r="M117" s="184">
        <f>M116-M115</f>
        <v>-0.53021272981500189</v>
      </c>
      <c r="N117" s="184">
        <f t="shared" ref="N117:Q117" si="73">N116-N115</f>
        <v>0.25761019438926525</v>
      </c>
      <c r="O117" s="184">
        <f t="shared" si="73"/>
        <v>3.0025601864810696</v>
      </c>
      <c r="P117" s="184">
        <f t="shared" si="73"/>
        <v>4.291689286530513</v>
      </c>
      <c r="Q117" s="184">
        <f t="shared" si="73"/>
        <v>4.2914562112946726</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Q127" si="74">SUM(J125:J126)</f>
        <v>0</v>
      </c>
      <c r="K127" s="172">
        <f t="shared" si="74"/>
        <v>0</v>
      </c>
      <c r="L127" s="172">
        <f t="shared" si="74"/>
        <v>3.1522140708501789E-2</v>
      </c>
      <c r="M127" s="172">
        <f t="shared" si="74"/>
        <v>2.4258091513662761E-2</v>
      </c>
      <c r="N127" s="172">
        <f t="shared" si="74"/>
        <v>2.9587648685595269E-2</v>
      </c>
      <c r="O127" s="172">
        <f t="shared" si="74"/>
        <v>3.150368327076003E-2</v>
      </c>
      <c r="P127" s="172">
        <f t="shared" si="74"/>
        <v>3.2000000000000695E-2</v>
      </c>
      <c r="Q127" s="172">
        <f t="shared" si="74"/>
        <v>3.1999999999999806E-2</v>
      </c>
      <c r="R127" s="172">
        <f t="shared" ref="R127" si="75">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76" xml:space="preserve"> F$141</f>
        <v>0</v>
      </c>
      <c r="G129" s="161" t="str">
        <f t="shared" si="76"/>
        <v>£m</v>
      </c>
      <c r="H129" s="326">
        <f t="shared" si="76"/>
        <v>0</v>
      </c>
      <c r="I129" s="326">
        <f t="shared" si="76"/>
        <v>0</v>
      </c>
      <c r="J129" s="326">
        <f t="shared" si="76"/>
        <v>0</v>
      </c>
      <c r="K129" s="326">
        <f xml:space="preserve"> K$141</f>
        <v>0</v>
      </c>
      <c r="L129" s="326">
        <f t="shared" si="76"/>
        <v>0</v>
      </c>
      <c r="M129" s="326">
        <f t="shared" si="76"/>
        <v>501.75510545299852</v>
      </c>
      <c r="N129" s="326">
        <f t="shared" si="76"/>
        <v>494.19194041253348</v>
      </c>
      <c r="O129" s="326">
        <f t="shared" si="76"/>
        <v>489.27546348024964</v>
      </c>
      <c r="P129" s="326">
        <f t="shared" si="76"/>
        <v>485.30936811367252</v>
      </c>
      <c r="Q129" s="326">
        <f t="shared" si="76"/>
        <v>481.60704000620723</v>
      </c>
      <c r="R129" s="326">
        <f t="shared" si="76"/>
        <v>477.9329562194078</v>
      </c>
    </row>
    <row r="130" spans="1:16383" x14ac:dyDescent="0.25">
      <c r="E130" s="178" t="str">
        <f xml:space="preserve"> E$127</f>
        <v>True up Indexation percentage</v>
      </c>
      <c r="F130" s="178">
        <f t="shared" ref="F130:R130" si="77" xml:space="preserve"> F$127</f>
        <v>0</v>
      </c>
      <c r="G130" s="178">
        <f t="shared" si="77"/>
        <v>0</v>
      </c>
      <c r="H130" s="178">
        <f t="shared" si="77"/>
        <v>0</v>
      </c>
      <c r="I130" s="178">
        <f t="shared" si="77"/>
        <v>0</v>
      </c>
      <c r="J130" s="178">
        <f t="shared" si="77"/>
        <v>0</v>
      </c>
      <c r="K130" s="178">
        <f t="shared" si="77"/>
        <v>0</v>
      </c>
      <c r="L130" s="178">
        <f t="shared" si="77"/>
        <v>3.1522140708501789E-2</v>
      </c>
      <c r="M130" s="178">
        <f t="shared" si="77"/>
        <v>2.4258091513662761E-2</v>
      </c>
      <c r="N130" s="178">
        <f t="shared" si="77"/>
        <v>2.9587648685595269E-2</v>
      </c>
      <c r="O130" s="178">
        <f t="shared" si="77"/>
        <v>3.150368327076003E-2</v>
      </c>
      <c r="P130" s="178">
        <f t="shared" si="77"/>
        <v>3.2000000000000695E-2</v>
      </c>
      <c r="Q130" s="178">
        <f t="shared" si="77"/>
        <v>3.1999999999999806E-2</v>
      </c>
      <c r="R130" s="178">
        <f t="shared" si="77"/>
        <v>2.9999999999999805E-2</v>
      </c>
    </row>
    <row r="131" spans="1:16383" x14ac:dyDescent="0.25">
      <c r="C131" s="267"/>
      <c r="E131" s="7" t="s">
        <v>480</v>
      </c>
      <c r="G131" s="91" t="s">
        <v>238</v>
      </c>
      <c r="J131" s="245">
        <f>J129*J130</f>
        <v>0</v>
      </c>
      <c r="K131" s="245">
        <f t="shared" ref="K131:L131" si="78">K129*K130</f>
        <v>0</v>
      </c>
      <c r="L131" s="245">
        <f t="shared" si="78"/>
        <v>0</v>
      </c>
      <c r="M131" s="245">
        <f>M129*M130</f>
        <v>12.171621265526348</v>
      </c>
      <c r="N131" s="245">
        <f t="shared" ref="N131:R131" si="79">N129*N130</f>
        <v>14.621977516178672</v>
      </c>
      <c r="O131" s="245">
        <f t="shared" si="79"/>
        <v>15.4139792336361</v>
      </c>
      <c r="P131" s="245">
        <f t="shared" si="79"/>
        <v>15.529899779637857</v>
      </c>
      <c r="Q131" s="245">
        <f t="shared" si="79"/>
        <v>15.411425280198538</v>
      </c>
      <c r="R131" s="245">
        <f t="shared" si="79"/>
        <v>14.33798868658214</v>
      </c>
    </row>
    <row r="132" spans="1:16383" x14ac:dyDescent="0.25"/>
    <row r="133" spans="1:16383" s="205" customFormat="1" x14ac:dyDescent="0.25">
      <c r="A133" s="201"/>
      <c r="B133" s="202"/>
      <c r="C133" s="203"/>
      <c r="D133" s="204"/>
      <c r="E133" s="37" t="str">
        <f xml:space="preserve"> InpR!E$99</f>
        <v>Run-off rate - CPI(H) + RPI wedge - active - WN</v>
      </c>
      <c r="F133" s="205">
        <f xml:space="preserve"> InpR!F$99</f>
        <v>0</v>
      </c>
      <c r="G133" s="223" t="str">
        <f xml:space="preserve"> InpR!G$99</f>
        <v>%</v>
      </c>
      <c r="H133" s="205">
        <f xml:space="preserve"> InpR!H$99</f>
        <v>0</v>
      </c>
      <c r="I133" s="205">
        <f xml:space="preserve"> InpR!I$99</f>
        <v>0</v>
      </c>
      <c r="J133" s="205">
        <f xml:space="preserve"> InpR!J$99</f>
        <v>0</v>
      </c>
      <c r="K133" s="205">
        <f xml:space="preserve"> InpR!K$99</f>
        <v>0</v>
      </c>
      <c r="L133" s="205">
        <f xml:space="preserve"> InpR!L$99</f>
        <v>0</v>
      </c>
      <c r="M133" s="205">
        <f xml:space="preserve"> InpR!M$99</f>
        <v>3.8399999999999997E-2</v>
      </c>
      <c r="N133" s="205">
        <f xml:space="preserve"> InpR!N$99</f>
        <v>3.8399999999999997E-2</v>
      </c>
      <c r="O133" s="205">
        <f xml:space="preserve"> InpR!O$99</f>
        <v>3.8399999999999997E-2</v>
      </c>
      <c r="P133" s="205">
        <f xml:space="preserve"> InpR!P$99</f>
        <v>3.8399999999999997E-2</v>
      </c>
      <c r="Q133" s="205">
        <f xml:space="preserve"> InpR!Q$99</f>
        <v>3.8399999999999997E-2</v>
      </c>
      <c r="R133" s="205">
        <f xml:space="preserve"> InpR!R$99</f>
        <v>0</v>
      </c>
    </row>
    <row r="134" spans="1:16383" s="161" customFormat="1" x14ac:dyDescent="0.25">
      <c r="A134" s="157"/>
      <c r="B134" s="158"/>
      <c r="C134" s="159"/>
      <c r="D134" s="160"/>
      <c r="E134" s="161" t="str">
        <f xml:space="preserve"> E$141</f>
        <v>True up Nominal RCV balance BEG</v>
      </c>
      <c r="F134" s="326">
        <f t="shared" ref="F134:R134" si="80" xml:space="preserve"> F$141</f>
        <v>0</v>
      </c>
      <c r="G134" s="161" t="str">
        <f t="shared" si="80"/>
        <v>£m</v>
      </c>
      <c r="H134" s="326">
        <f t="shared" si="80"/>
        <v>0</v>
      </c>
      <c r="I134" s="326">
        <f t="shared" si="80"/>
        <v>0</v>
      </c>
      <c r="J134" s="326">
        <f t="shared" si="80"/>
        <v>0</v>
      </c>
      <c r="K134" s="326">
        <f t="shared" si="80"/>
        <v>0</v>
      </c>
      <c r="L134" s="326">
        <f t="shared" si="80"/>
        <v>0</v>
      </c>
      <c r="M134" s="326">
        <f t="shared" si="80"/>
        <v>501.75510545299852</v>
      </c>
      <c r="N134" s="326">
        <f t="shared" si="80"/>
        <v>494.19194041253348</v>
      </c>
      <c r="O134" s="326">
        <f t="shared" si="80"/>
        <v>489.27546348024964</v>
      </c>
      <c r="P134" s="326">
        <f t="shared" si="80"/>
        <v>485.30936811367252</v>
      </c>
      <c r="Q134" s="326">
        <f t="shared" si="80"/>
        <v>481.60704000620723</v>
      </c>
      <c r="R134" s="326">
        <f t="shared" si="80"/>
        <v>477.9329562194078</v>
      </c>
    </row>
    <row r="135" spans="1:16383" x14ac:dyDescent="0.25">
      <c r="C135" s="267"/>
      <c r="E135" s="7" t="str">
        <f xml:space="preserve"> E$131</f>
        <v>True up RCV indexation</v>
      </c>
      <c r="F135" s="7">
        <f t="shared" ref="F135:R135" si="81" xml:space="preserve"> F$131</f>
        <v>0</v>
      </c>
      <c r="G135" s="91" t="str">
        <f t="shared" si="81"/>
        <v>£m</v>
      </c>
      <c r="H135" s="7">
        <f t="shared" si="81"/>
        <v>0</v>
      </c>
      <c r="I135" s="7">
        <f t="shared" si="81"/>
        <v>0</v>
      </c>
      <c r="J135" s="245">
        <f t="shared" si="81"/>
        <v>0</v>
      </c>
      <c r="K135" s="245">
        <f t="shared" si="81"/>
        <v>0</v>
      </c>
      <c r="L135" s="245">
        <f t="shared" si="81"/>
        <v>0</v>
      </c>
      <c r="M135" s="245">
        <f t="shared" si="81"/>
        <v>12.171621265526348</v>
      </c>
      <c r="N135" s="245">
        <f t="shared" si="81"/>
        <v>14.621977516178672</v>
      </c>
      <c r="O135" s="245">
        <f t="shared" si="81"/>
        <v>15.4139792336361</v>
      </c>
      <c r="P135" s="245">
        <f t="shared" si="81"/>
        <v>15.529899779637857</v>
      </c>
      <c r="Q135" s="245">
        <f t="shared" si="81"/>
        <v>15.411425280198538</v>
      </c>
      <c r="R135" s="245">
        <f t="shared" si="81"/>
        <v>14.33798868658214</v>
      </c>
    </row>
    <row r="136" spans="1:16383" x14ac:dyDescent="0.25">
      <c r="C136" s="267"/>
      <c r="E136" s="7" t="s">
        <v>481</v>
      </c>
      <c r="F136" s="246"/>
      <c r="G136" s="162" t="s">
        <v>238</v>
      </c>
      <c r="H136" s="246"/>
      <c r="I136" s="246"/>
      <c r="J136" s="245">
        <f t="shared" ref="J136:L136" si="82" xml:space="preserve"> (J134+J135) * J133</f>
        <v>0</v>
      </c>
      <c r="K136" s="245">
        <f t="shared" si="82"/>
        <v>0</v>
      </c>
      <c r="L136" s="245">
        <f t="shared" si="82"/>
        <v>0</v>
      </c>
      <c r="M136" s="245">
        <f xml:space="preserve"> (M134+M135) * M133</f>
        <v>19.734786305991353</v>
      </c>
      <c r="N136" s="245">
        <f t="shared" ref="N136:R136" si="83" xml:space="preserve"> (N134+N135) * N133</f>
        <v>19.538454448462545</v>
      </c>
      <c r="O136" s="245">
        <f t="shared" si="83"/>
        <v>19.380074600213209</v>
      </c>
      <c r="P136" s="245">
        <f t="shared" si="83"/>
        <v>19.232227887103118</v>
      </c>
      <c r="Q136" s="245">
        <f t="shared" si="83"/>
        <v>19.085509066997979</v>
      </c>
      <c r="R136" s="245">
        <f t="shared" si="8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E137" s="138"/>
      <c r="F137" s="138"/>
      <c r="G137" s="138"/>
      <c r="H137" s="138"/>
    </row>
    <row r="138" spans="1:16383" s="200" customFormat="1" x14ac:dyDescent="0.25">
      <c r="A138" s="196"/>
      <c r="B138" s="197"/>
      <c r="C138" s="198"/>
      <c r="D138" s="199"/>
      <c r="E138" s="249" t="str">
        <f>InpR!$E$92</f>
        <v>RCV - CPI(H) + RPI wedge initial balance - nominal - WN</v>
      </c>
      <c r="F138" s="249">
        <f>InpR!$F$92</f>
        <v>501.75510545299852</v>
      </c>
      <c r="G138" s="249" t="str">
        <f>InpR!$G$92</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84" xml:space="preserve"> I144</f>
        <v>0</v>
      </c>
      <c r="K141" s="241">
        <f t="shared" ref="K141" si="85" xml:space="preserve"> J144</f>
        <v>0</v>
      </c>
      <c r="L141" s="241">
        <f t="shared" ref="L141" si="86" xml:space="preserve"> K144</f>
        <v>0</v>
      </c>
      <c r="M141" s="241">
        <f t="shared" ref="M141" si="87" xml:space="preserve"> L144</f>
        <v>501.75510545299852</v>
      </c>
      <c r="N141" s="241">
        <f t="shared" ref="N141" si="88" xml:space="preserve"> M144</f>
        <v>494.19194041253348</v>
      </c>
      <c r="O141" s="241">
        <f t="shared" ref="O141" si="89" xml:space="preserve"> N144</f>
        <v>489.27546348024964</v>
      </c>
      <c r="P141" s="241">
        <f t="shared" ref="P141" si="90" xml:space="preserve"> O144</f>
        <v>485.30936811367252</v>
      </c>
      <c r="Q141" s="241">
        <f t="shared" ref="Q141" si="91" xml:space="preserve"> P144</f>
        <v>481.60704000620723</v>
      </c>
      <c r="R141" s="241">
        <f t="shared" ref="R141" si="92" xml:space="preserve"> Q144</f>
        <v>477.9329562194078</v>
      </c>
    </row>
    <row r="142" spans="1:16383" x14ac:dyDescent="0.25">
      <c r="A142" s="47"/>
      <c r="B142" s="51"/>
      <c r="C142" s="111"/>
      <c r="D142" s="56" t="s">
        <v>445</v>
      </c>
      <c r="E142" s="7" t="str">
        <f t="shared" ref="E142:R142" si="93" xml:space="preserve"> E$131</f>
        <v>True up RCV indexation</v>
      </c>
      <c r="F142" s="241">
        <f t="shared" si="93"/>
        <v>0</v>
      </c>
      <c r="G142" s="241" t="str">
        <f t="shared" si="93"/>
        <v>£m</v>
      </c>
      <c r="H142" s="241">
        <f t="shared" si="93"/>
        <v>0</v>
      </c>
      <c r="I142" s="241">
        <f t="shared" si="93"/>
        <v>0</v>
      </c>
      <c r="J142" s="241">
        <f t="shared" si="93"/>
        <v>0</v>
      </c>
      <c r="K142" s="241">
        <f t="shared" si="93"/>
        <v>0</v>
      </c>
      <c r="L142" s="241">
        <f t="shared" si="93"/>
        <v>0</v>
      </c>
      <c r="M142" s="241">
        <f t="shared" si="93"/>
        <v>12.171621265526348</v>
      </c>
      <c r="N142" s="241">
        <f t="shared" si="93"/>
        <v>14.621977516178672</v>
      </c>
      <c r="O142" s="241">
        <f t="shared" si="93"/>
        <v>15.4139792336361</v>
      </c>
      <c r="P142" s="241">
        <f t="shared" si="93"/>
        <v>15.529899779637857</v>
      </c>
      <c r="Q142" s="241">
        <f t="shared" si="93"/>
        <v>15.411425280198538</v>
      </c>
      <c r="R142" s="241">
        <f t="shared" si="93"/>
        <v>14.33798868658214</v>
      </c>
    </row>
    <row r="143" spans="1:16383" x14ac:dyDescent="0.25">
      <c r="A143" s="47"/>
      <c r="B143" s="51"/>
      <c r="C143" s="111"/>
      <c r="D143" s="56" t="s">
        <v>446</v>
      </c>
      <c r="E143" s="7" t="str">
        <f t="shared" ref="E143:R143" si="94" xml:space="preserve"> E$136</f>
        <v>True up Nominal RCV run-off</v>
      </c>
      <c r="F143" s="241">
        <f t="shared" si="94"/>
        <v>0</v>
      </c>
      <c r="G143" s="241" t="str">
        <f t="shared" si="94"/>
        <v>£m</v>
      </c>
      <c r="H143" s="241">
        <f t="shared" si="94"/>
        <v>0</v>
      </c>
      <c r="I143" s="241">
        <f t="shared" si="94"/>
        <v>0</v>
      </c>
      <c r="J143" s="241">
        <f t="shared" si="94"/>
        <v>0</v>
      </c>
      <c r="K143" s="241">
        <f t="shared" si="94"/>
        <v>0</v>
      </c>
      <c r="L143" s="241">
        <f t="shared" si="94"/>
        <v>0</v>
      </c>
      <c r="M143" s="241">
        <f t="shared" si="94"/>
        <v>19.734786305991353</v>
      </c>
      <c r="N143" s="241">
        <f t="shared" si="94"/>
        <v>19.538454448462545</v>
      </c>
      <c r="O143" s="241">
        <f t="shared" si="94"/>
        <v>19.380074600213209</v>
      </c>
      <c r="P143" s="241">
        <f t="shared" si="94"/>
        <v>19.232227887103118</v>
      </c>
      <c r="Q143" s="241">
        <f t="shared" si="94"/>
        <v>19.085509066997979</v>
      </c>
      <c r="R143" s="241">
        <f t="shared" si="94"/>
        <v>0</v>
      </c>
    </row>
    <row r="144" spans="1:16383" s="138" customFormat="1" x14ac:dyDescent="0.25">
      <c r="A144" s="134"/>
      <c r="B144" s="135"/>
      <c r="C144" s="268"/>
      <c r="D144" s="137"/>
      <c r="E144" s="138" t="s">
        <v>483</v>
      </c>
      <c r="G144" s="163" t="s">
        <v>238</v>
      </c>
      <c r="J144" s="242">
        <f t="shared" ref="J144:K144" si="95" xml:space="preserve"> IF( J139 = 1, $F138, J141 + J142 - J143)</f>
        <v>0</v>
      </c>
      <c r="K144" s="242">
        <f t="shared" si="95"/>
        <v>0</v>
      </c>
      <c r="L144" s="242">
        <f xml:space="preserve"> IF( L139 = 1, $F138, L141 + L142 - L143)</f>
        <v>501.75510545299852</v>
      </c>
      <c r="M144" s="242">
        <f t="shared" ref="M144:R144" si="96" xml:space="preserve"> IF( M139 = 1, $F138, M141 + M142 - M143)</f>
        <v>494.19194041253348</v>
      </c>
      <c r="N144" s="242">
        <f t="shared" si="96"/>
        <v>489.27546348024964</v>
      </c>
      <c r="O144" s="242">
        <f t="shared" si="96"/>
        <v>485.30936811367252</v>
      </c>
      <c r="P144" s="242">
        <f t="shared" si="96"/>
        <v>481.60704000620723</v>
      </c>
      <c r="Q144" s="242">
        <f t="shared" si="96"/>
        <v>477.9329562194078</v>
      </c>
      <c r="R144" s="242">
        <f t="shared" si="96"/>
        <v>492.27094490598995</v>
      </c>
    </row>
    <row r="145" spans="1:18" x14ac:dyDescent="0.25"/>
    <row r="146" spans="1:18" s="92" customFormat="1" x14ac:dyDescent="0.25">
      <c r="A146" s="164"/>
      <c r="B146" s="165"/>
      <c r="C146" s="166"/>
      <c r="D146" s="167"/>
      <c r="E146" s="179" t="str">
        <f t="shared" ref="E146:R146" si="97" xml:space="preserve"> E$141</f>
        <v>True up Nominal RCV balance BEG</v>
      </c>
      <c r="F146" s="185">
        <f t="shared" si="97"/>
        <v>0</v>
      </c>
      <c r="G146" s="185" t="str">
        <f t="shared" si="97"/>
        <v>£m</v>
      </c>
      <c r="H146" s="185">
        <f t="shared" si="97"/>
        <v>0</v>
      </c>
      <c r="I146" s="185">
        <f t="shared" si="97"/>
        <v>0</v>
      </c>
      <c r="J146" s="185">
        <f t="shared" si="97"/>
        <v>0</v>
      </c>
      <c r="K146" s="185">
        <f t="shared" si="97"/>
        <v>0</v>
      </c>
      <c r="L146" s="185">
        <f t="shared" si="97"/>
        <v>0</v>
      </c>
      <c r="M146" s="185">
        <f t="shared" si="97"/>
        <v>501.75510545299852</v>
      </c>
      <c r="N146" s="185">
        <f t="shared" si="97"/>
        <v>494.19194041253348</v>
      </c>
      <c r="O146" s="185">
        <f t="shared" si="97"/>
        <v>489.27546348024964</v>
      </c>
      <c r="P146" s="185">
        <f t="shared" si="97"/>
        <v>485.30936811367252</v>
      </c>
      <c r="Q146" s="185">
        <f t="shared" si="97"/>
        <v>481.60704000620723</v>
      </c>
      <c r="R146" s="185">
        <f t="shared" si="97"/>
        <v>477.9329562194078</v>
      </c>
    </row>
    <row r="147" spans="1:18" s="92" customFormat="1" x14ac:dyDescent="0.25">
      <c r="A147" s="164"/>
      <c r="B147" s="165"/>
      <c r="C147" s="166"/>
      <c r="D147" s="167"/>
      <c r="E147" s="179" t="str">
        <f t="shared" ref="E147:R147" si="98" xml:space="preserve"> E$131</f>
        <v>True up RCV indexation</v>
      </c>
      <c r="F147" s="185">
        <f t="shared" si="98"/>
        <v>0</v>
      </c>
      <c r="G147" s="185" t="str">
        <f t="shared" si="98"/>
        <v>£m</v>
      </c>
      <c r="H147" s="185">
        <f t="shared" si="98"/>
        <v>0</v>
      </c>
      <c r="I147" s="185">
        <f t="shared" si="98"/>
        <v>0</v>
      </c>
      <c r="J147" s="185">
        <f t="shared" si="98"/>
        <v>0</v>
      </c>
      <c r="K147" s="185">
        <f t="shared" si="98"/>
        <v>0</v>
      </c>
      <c r="L147" s="185">
        <f t="shared" si="98"/>
        <v>0</v>
      </c>
      <c r="M147" s="185">
        <f t="shared" si="98"/>
        <v>12.171621265526348</v>
      </c>
      <c r="N147" s="185">
        <f t="shared" si="98"/>
        <v>14.621977516178672</v>
      </c>
      <c r="O147" s="185">
        <f t="shared" si="98"/>
        <v>15.4139792336361</v>
      </c>
      <c r="P147" s="185">
        <f t="shared" si="98"/>
        <v>15.529899779637857</v>
      </c>
      <c r="Q147" s="185">
        <f t="shared" si="98"/>
        <v>15.411425280198538</v>
      </c>
      <c r="R147" s="185">
        <f t="shared" si="98"/>
        <v>14.33798868658214</v>
      </c>
    </row>
    <row r="148" spans="1:18" s="92" customFormat="1" x14ac:dyDescent="0.25">
      <c r="A148" s="164"/>
      <c r="B148" s="165"/>
      <c r="C148" s="166"/>
      <c r="D148" s="167"/>
      <c r="E148" s="179" t="str">
        <f t="shared" ref="E148:R148" si="99" xml:space="preserve"> E$144</f>
        <v>True up Nominal RCV balance END</v>
      </c>
      <c r="F148" s="185">
        <f t="shared" si="99"/>
        <v>0</v>
      </c>
      <c r="G148" s="185" t="str">
        <f t="shared" si="99"/>
        <v>£m</v>
      </c>
      <c r="H148" s="185">
        <f t="shared" si="99"/>
        <v>0</v>
      </c>
      <c r="I148" s="185">
        <f t="shared" si="99"/>
        <v>0</v>
      </c>
      <c r="J148" s="185">
        <f t="shared" si="99"/>
        <v>0</v>
      </c>
      <c r="K148" s="185">
        <f t="shared" si="99"/>
        <v>0</v>
      </c>
      <c r="L148" s="185">
        <f t="shared" si="99"/>
        <v>501.75510545299852</v>
      </c>
      <c r="M148" s="185">
        <f t="shared" si="99"/>
        <v>494.19194041253348</v>
      </c>
      <c r="N148" s="185">
        <f t="shared" si="99"/>
        <v>489.27546348024964</v>
      </c>
      <c r="O148" s="185">
        <f t="shared" si="99"/>
        <v>485.30936811367252</v>
      </c>
      <c r="P148" s="185">
        <f t="shared" si="99"/>
        <v>481.60704000620723</v>
      </c>
      <c r="Q148" s="185">
        <f t="shared" si="99"/>
        <v>477.9329562194078</v>
      </c>
      <c r="R148" s="185">
        <f t="shared" si="99"/>
        <v>492.27094490598995</v>
      </c>
    </row>
    <row r="149" spans="1:18" x14ac:dyDescent="0.25">
      <c r="A149" s="49"/>
      <c r="C149" s="267"/>
      <c r="D149" s="57"/>
      <c r="E149" s="7" t="s">
        <v>484</v>
      </c>
      <c r="F149" s="243"/>
      <c r="G149" s="185" t="s">
        <v>238</v>
      </c>
      <c r="H149" s="243"/>
      <c r="I149" s="243"/>
      <c r="J149" s="185">
        <f t="shared" ref="J149:L149" si="100" xml:space="preserve"> ( (J146+J147) + J148) / 2</f>
        <v>0</v>
      </c>
      <c r="K149" s="185">
        <f t="shared" si="100"/>
        <v>0</v>
      </c>
      <c r="L149" s="185">
        <f t="shared" si="100"/>
        <v>250.87755272649926</v>
      </c>
      <c r="M149" s="185">
        <f xml:space="preserve"> ( (M146+M147) + M148) / 2</f>
        <v>504.05933356552919</v>
      </c>
      <c r="N149" s="185">
        <f t="shared" ref="N149:R149" si="101" xml:space="preserve"> ( (N146+N147) + N148) / 2</f>
        <v>499.0446907044809</v>
      </c>
      <c r="O149" s="185">
        <f t="shared" si="101"/>
        <v>494.99940541377913</v>
      </c>
      <c r="P149" s="185">
        <f t="shared" si="101"/>
        <v>491.2231539497588</v>
      </c>
      <c r="Q149" s="185">
        <f t="shared" si="101"/>
        <v>487.47571075290682</v>
      </c>
      <c r="R149" s="185">
        <f t="shared" si="101"/>
        <v>492.27094490598995</v>
      </c>
    </row>
    <row r="150" spans="1:18" x14ac:dyDescent="0.25"/>
    <row r="151" spans="1:18" s="205" customFormat="1" x14ac:dyDescent="0.25">
      <c r="A151" s="201"/>
      <c r="B151" s="202"/>
      <c r="C151" s="203"/>
      <c r="D151" s="204"/>
      <c r="E151" s="205" t="str">
        <f xml:space="preserve"> InpR!E$106</f>
        <v>WACC on RCV - CPI(H) + RPI wedge bf and additions - WN</v>
      </c>
      <c r="F151" s="205">
        <f xml:space="preserve"> InpR!F$106</f>
        <v>0</v>
      </c>
      <c r="G151" s="223" t="str">
        <f xml:space="preserve"> InpR!G$106</f>
        <v>%</v>
      </c>
      <c r="H151" s="205">
        <f xml:space="preserve"> InpR!H$106</f>
        <v>0</v>
      </c>
      <c r="I151" s="205">
        <f xml:space="preserve"> InpR!I$106</f>
        <v>0</v>
      </c>
      <c r="J151" s="205">
        <f xml:space="preserve"> InpR!J$106</f>
        <v>0</v>
      </c>
      <c r="K151" s="205">
        <f xml:space="preserve"> InpR!K$106</f>
        <v>0</v>
      </c>
      <c r="L151" s="205">
        <f xml:space="preserve"> InpR!L$106</f>
        <v>0</v>
      </c>
      <c r="M151" s="205">
        <f xml:space="preserve"> InpR!M$106</f>
        <v>1.920357193840716E-2</v>
      </c>
      <c r="N151" s="205">
        <f xml:space="preserve"> InpR!N$106</f>
        <v>1.920357193840716E-2</v>
      </c>
      <c r="O151" s="205">
        <f xml:space="preserve"> InpR!O$106</f>
        <v>1.920357193840716E-2</v>
      </c>
      <c r="P151" s="205">
        <f xml:space="preserve"> InpR!P$106</f>
        <v>1.920357193840716E-2</v>
      </c>
      <c r="Q151" s="205">
        <f xml:space="preserve"> InpR!Q$106</f>
        <v>1.920357193840716E-2</v>
      </c>
      <c r="R151" s="205">
        <f xml:space="preserve"> InpR!R$106</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102" xml:space="preserve"> F$149</f>
        <v>0</v>
      </c>
      <c r="G153" s="185" t="str">
        <f t="shared" si="102"/>
        <v>£m</v>
      </c>
      <c r="H153" s="185">
        <f t="shared" si="102"/>
        <v>0</v>
      </c>
      <c r="I153" s="185">
        <f t="shared" si="102"/>
        <v>0</v>
      </c>
      <c r="J153" s="185">
        <f t="shared" si="102"/>
        <v>0</v>
      </c>
      <c r="K153" s="185">
        <f t="shared" si="102"/>
        <v>0</v>
      </c>
      <c r="L153" s="185">
        <f t="shared" si="102"/>
        <v>250.87755272649926</v>
      </c>
      <c r="M153" s="185">
        <f t="shared" si="102"/>
        <v>504.05933356552919</v>
      </c>
      <c r="N153" s="185">
        <f t="shared" si="102"/>
        <v>499.0446907044809</v>
      </c>
      <c r="O153" s="185">
        <f t="shared" si="102"/>
        <v>494.99940541377913</v>
      </c>
      <c r="P153" s="185">
        <f t="shared" si="102"/>
        <v>491.2231539497588</v>
      </c>
      <c r="Q153" s="185">
        <f t="shared" si="102"/>
        <v>487.47571075290682</v>
      </c>
      <c r="R153" s="185">
        <f t="shared" si="102"/>
        <v>492.27094490598995</v>
      </c>
    </row>
    <row r="154" spans="1:18" x14ac:dyDescent="0.25">
      <c r="C154" s="267"/>
      <c r="E154" s="7" t="s">
        <v>485</v>
      </c>
      <c r="F154" s="243"/>
      <c r="G154" s="184" t="s">
        <v>238</v>
      </c>
      <c r="H154" s="243"/>
      <c r="I154" s="243"/>
      <c r="J154" s="245">
        <f t="shared" ref="J154:K154" si="103">J151*J152*J153</f>
        <v>0</v>
      </c>
      <c r="K154" s="245">
        <f t="shared" si="103"/>
        <v>0</v>
      </c>
      <c r="L154" s="245">
        <f>L151*L152*L153</f>
        <v>0</v>
      </c>
      <c r="M154" s="245">
        <f t="shared" ref="M154:R154" si="104">M151*M152*M153</f>
        <v>9.6797396733512109</v>
      </c>
      <c r="N154" s="245">
        <f t="shared" si="104"/>
        <v>9.5834406184236496</v>
      </c>
      <c r="O154" s="245">
        <f t="shared" si="104"/>
        <v>9.5057566913322784</v>
      </c>
      <c r="P154" s="245">
        <f t="shared" si="104"/>
        <v>9.4332391746854487</v>
      </c>
      <c r="Q154" s="245">
        <f t="shared" si="104"/>
        <v>9.3612748796696064</v>
      </c>
      <c r="R154" s="245">
        <f t="shared" si="10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105" xml:space="preserve"> F$136</f>
        <v>0</v>
      </c>
      <c r="G156" s="185" t="str">
        <f t="shared" si="105"/>
        <v>£m</v>
      </c>
      <c r="H156" s="185">
        <f t="shared" si="105"/>
        <v>0</v>
      </c>
      <c r="I156" s="185">
        <f t="shared" si="105"/>
        <v>0</v>
      </c>
      <c r="J156" s="185">
        <f t="shared" si="105"/>
        <v>0</v>
      </c>
      <c r="K156" s="185">
        <f t="shared" si="105"/>
        <v>0</v>
      </c>
      <c r="L156" s="185">
        <f t="shared" si="105"/>
        <v>0</v>
      </c>
      <c r="M156" s="185">
        <f t="shared" si="105"/>
        <v>19.734786305991353</v>
      </c>
      <c r="N156" s="185">
        <f t="shared" si="105"/>
        <v>19.538454448462545</v>
      </c>
      <c r="O156" s="185">
        <f t="shared" si="105"/>
        <v>19.380074600213209</v>
      </c>
      <c r="P156" s="185">
        <f t="shared" si="105"/>
        <v>19.232227887103118</v>
      </c>
      <c r="Q156" s="185">
        <f t="shared" si="105"/>
        <v>19.085509066997979</v>
      </c>
      <c r="R156" s="185">
        <f t="shared" si="105"/>
        <v>0</v>
      </c>
    </row>
    <row r="157" spans="1:18" s="92" customFormat="1" x14ac:dyDescent="0.25">
      <c r="A157" s="164"/>
      <c r="B157" s="165"/>
      <c r="C157" s="166"/>
      <c r="D157" s="167"/>
      <c r="E157" s="179" t="str">
        <f xml:space="preserve"> E$154</f>
        <v>True up Nominal return</v>
      </c>
      <c r="F157" s="185">
        <f t="shared" ref="F157:R157" si="106" xml:space="preserve"> F$154</f>
        <v>0</v>
      </c>
      <c r="G157" s="185" t="str">
        <f t="shared" si="106"/>
        <v>£m</v>
      </c>
      <c r="H157" s="185">
        <f t="shared" si="106"/>
        <v>0</v>
      </c>
      <c r="I157" s="185">
        <f t="shared" si="106"/>
        <v>0</v>
      </c>
      <c r="J157" s="185">
        <f t="shared" si="106"/>
        <v>0</v>
      </c>
      <c r="K157" s="185">
        <f t="shared" si="106"/>
        <v>0</v>
      </c>
      <c r="L157" s="185">
        <f t="shared" si="106"/>
        <v>0</v>
      </c>
      <c r="M157" s="185">
        <f t="shared" si="106"/>
        <v>9.6797396733512109</v>
      </c>
      <c r="N157" s="185">
        <f t="shared" si="106"/>
        <v>9.5834406184236496</v>
      </c>
      <c r="O157" s="185">
        <f t="shared" si="106"/>
        <v>9.5057566913322784</v>
      </c>
      <c r="P157" s="185">
        <f t="shared" si="106"/>
        <v>9.4332391746854487</v>
      </c>
      <c r="Q157" s="185">
        <f t="shared" si="106"/>
        <v>9.3612748796696064</v>
      </c>
      <c r="R157" s="185">
        <f t="shared" si="106"/>
        <v>0</v>
      </c>
    </row>
    <row r="158" spans="1:18" x14ac:dyDescent="0.25">
      <c r="C158" s="267"/>
      <c r="E158" s="7" t="s">
        <v>486</v>
      </c>
      <c r="F158" s="243"/>
      <c r="G158" s="184" t="str">
        <f t="shared" ref="G158" si="107">G$273</f>
        <v>£m</v>
      </c>
      <c r="H158" s="243">
        <f>SUM(J158:R158)</f>
        <v>144.53450334623039</v>
      </c>
      <c r="I158" s="243"/>
      <c r="J158" s="243">
        <f t="shared" ref="J158:K158" si="108">SUM(J156:J157)</f>
        <v>0</v>
      </c>
      <c r="K158" s="243">
        <f t="shared" si="108"/>
        <v>0</v>
      </c>
      <c r="L158" s="243">
        <f>SUM(L156:L157)</f>
        <v>0</v>
      </c>
      <c r="M158" s="243">
        <f t="shared" ref="M158:R158" si="109">SUM(M156:M157)</f>
        <v>29.414525979342564</v>
      </c>
      <c r="N158" s="243">
        <f t="shared" si="109"/>
        <v>29.121895066886196</v>
      </c>
      <c r="O158" s="243">
        <f t="shared" si="109"/>
        <v>28.885831291545486</v>
      </c>
      <c r="P158" s="243">
        <f t="shared" si="109"/>
        <v>28.665467061788569</v>
      </c>
      <c r="Q158" s="243">
        <f t="shared" si="109"/>
        <v>28.446783946667587</v>
      </c>
      <c r="R158" s="243">
        <f t="shared" si="109"/>
        <v>0</v>
      </c>
    </row>
    <row r="159" spans="1:18" x14ac:dyDescent="0.25"/>
    <row r="160" spans="1:18" x14ac:dyDescent="0.25">
      <c r="C160" s="267"/>
      <c r="E160" s="7" t="str">
        <f xml:space="preserve"> E$158</f>
        <v>Total True up Nominal revenue to company</v>
      </c>
      <c r="F160" s="243">
        <f t="shared" ref="F160:R160" si="110" xml:space="preserve"> F$158</f>
        <v>0</v>
      </c>
      <c r="G160" s="184" t="str">
        <f t="shared" si="110"/>
        <v>£m</v>
      </c>
      <c r="H160" s="243">
        <f t="shared" si="110"/>
        <v>144.53450334623039</v>
      </c>
      <c r="I160" s="243">
        <f t="shared" si="110"/>
        <v>0</v>
      </c>
      <c r="J160" s="243">
        <f t="shared" si="110"/>
        <v>0</v>
      </c>
      <c r="K160" s="243">
        <f t="shared" si="110"/>
        <v>0</v>
      </c>
      <c r="L160" s="243">
        <f t="shared" si="110"/>
        <v>0</v>
      </c>
      <c r="M160" s="243">
        <f t="shared" si="110"/>
        <v>29.414525979342564</v>
      </c>
      <c r="N160" s="243">
        <f t="shared" si="110"/>
        <v>29.121895066886196</v>
      </c>
      <c r="O160" s="243">
        <f t="shared" si="110"/>
        <v>28.885831291545486</v>
      </c>
      <c r="P160" s="243">
        <f t="shared" si="110"/>
        <v>28.665467061788569</v>
      </c>
      <c r="Q160" s="243">
        <f t="shared" si="110"/>
        <v>28.446783946667587</v>
      </c>
      <c r="R160" s="243">
        <f t="shared" si="110"/>
        <v>0</v>
      </c>
    </row>
    <row r="161" spans="1:16383" x14ac:dyDescent="0.25">
      <c r="E161" s="7" t="str">
        <f t="shared" ref="E161:R161" si="111" xml:space="preserve"> E$109</f>
        <v>Total nominal revenue company should have received</v>
      </c>
      <c r="F161" s="184">
        <f t="shared" si="111"/>
        <v>0</v>
      </c>
      <c r="G161" s="184" t="str">
        <f t="shared" si="111"/>
        <v>£m</v>
      </c>
      <c r="H161" s="184">
        <f t="shared" si="111"/>
        <v>155.84760649511091</v>
      </c>
      <c r="I161" s="184">
        <f t="shared" si="111"/>
        <v>0</v>
      </c>
      <c r="J161" s="184">
        <f t="shared" si="111"/>
        <v>0</v>
      </c>
      <c r="K161" s="184">
        <f t="shared" si="111"/>
        <v>0</v>
      </c>
      <c r="L161" s="184">
        <f t="shared" si="111"/>
        <v>0</v>
      </c>
      <c r="M161" s="184">
        <f t="shared" si="111"/>
        <v>28.884313249527562</v>
      </c>
      <c r="N161" s="184">
        <f t="shared" si="111"/>
        <v>29.379505261275462</v>
      </c>
      <c r="O161" s="184">
        <f t="shared" si="111"/>
        <v>31.888391478026556</v>
      </c>
      <c r="P161" s="184">
        <f t="shared" si="111"/>
        <v>32.957156348319081</v>
      </c>
      <c r="Q161" s="184">
        <f t="shared" si="111"/>
        <v>32.73824015796226</v>
      </c>
      <c r="R161" s="184">
        <f t="shared" si="111"/>
        <v>0</v>
      </c>
    </row>
    <row r="162" spans="1:16383" s="185" customFormat="1" x14ac:dyDescent="0.25">
      <c r="A162" s="251"/>
      <c r="B162" s="181"/>
      <c r="C162" s="182"/>
      <c r="D162" s="252"/>
      <c r="E162" s="7" t="s">
        <v>487</v>
      </c>
      <c r="G162" s="185" t="str">
        <f t="shared" ref="G162" si="112" xml:space="preserve"> G$271</f>
        <v>£m</v>
      </c>
      <c r="H162" s="185">
        <f xml:space="preserve"> SUM(J162:R162)</f>
        <v>11.313103148880518</v>
      </c>
      <c r="J162" s="185">
        <f t="shared" ref="J162:K162" si="113">J161-J160</f>
        <v>0</v>
      </c>
      <c r="K162" s="185">
        <f t="shared" si="113"/>
        <v>0</v>
      </c>
      <c r="L162" s="185">
        <f>L161-L160</f>
        <v>0</v>
      </c>
      <c r="M162" s="185">
        <f>M161-M160</f>
        <v>-0.53021272981500189</v>
      </c>
      <c r="N162" s="185">
        <f t="shared" ref="N162:R162" si="114">N161-N160</f>
        <v>0.25761019438926525</v>
      </c>
      <c r="O162" s="185">
        <f t="shared" si="114"/>
        <v>3.0025601864810696</v>
      </c>
      <c r="P162" s="185">
        <f t="shared" si="114"/>
        <v>4.291689286530513</v>
      </c>
      <c r="Q162" s="185">
        <f t="shared" si="114"/>
        <v>4.2914562112946726</v>
      </c>
      <c r="R162" s="185">
        <f t="shared" si="114"/>
        <v>0</v>
      </c>
    </row>
    <row r="163" spans="1:16383" x14ac:dyDescent="0.25"/>
    <row r="164" spans="1:16383" s="185" customFormat="1" x14ac:dyDescent="0.25">
      <c r="A164" s="251"/>
      <c r="B164" s="181"/>
      <c r="C164" s="182"/>
      <c r="D164" s="252"/>
      <c r="E164" s="7" t="str">
        <f xml:space="preserve"> E$162</f>
        <v>Value of True up nominal</v>
      </c>
      <c r="F164" s="185">
        <f t="shared" ref="F164:R164" si="115" xml:space="preserve"> F$162</f>
        <v>0</v>
      </c>
      <c r="G164" s="185" t="str">
        <f t="shared" si="115"/>
        <v>£m</v>
      </c>
      <c r="H164" s="185">
        <f t="shared" si="115"/>
        <v>11.313103148880518</v>
      </c>
      <c r="I164" s="185">
        <f t="shared" si="115"/>
        <v>0</v>
      </c>
      <c r="J164" s="185">
        <f t="shared" si="115"/>
        <v>0</v>
      </c>
      <c r="K164" s="185">
        <f t="shared" si="115"/>
        <v>0</v>
      </c>
      <c r="L164" s="185">
        <f t="shared" si="115"/>
        <v>0</v>
      </c>
      <c r="M164" s="185">
        <f t="shared" si="115"/>
        <v>-0.53021272981500189</v>
      </c>
      <c r="N164" s="185">
        <f t="shared" si="115"/>
        <v>0.25761019438926525</v>
      </c>
      <c r="O164" s="185">
        <f t="shared" si="115"/>
        <v>3.0025601864810696</v>
      </c>
      <c r="P164" s="185">
        <f t="shared" si="115"/>
        <v>4.291689286530513</v>
      </c>
      <c r="Q164" s="185">
        <f t="shared" si="115"/>
        <v>4.2914562112946726</v>
      </c>
      <c r="R164" s="185">
        <f t="shared" si="115"/>
        <v>0</v>
      </c>
    </row>
    <row r="165" spans="1:16383" s="91" customFormat="1" x14ac:dyDescent="0.25">
      <c r="A165" s="170"/>
      <c r="B165" s="165"/>
      <c r="C165" s="166"/>
      <c r="D165" s="171"/>
      <c r="E165" s="7" t="str">
        <f t="shared" ref="E165:R165" si="116" xml:space="preserve"> E$117</f>
        <v>Difference in nominal revenue</v>
      </c>
      <c r="F165" s="247">
        <f t="shared" si="116"/>
        <v>0</v>
      </c>
      <c r="G165" s="247" t="str">
        <f t="shared" si="116"/>
        <v>£m</v>
      </c>
      <c r="H165" s="247">
        <f t="shared" si="116"/>
        <v>11.313103148880518</v>
      </c>
      <c r="I165" s="247">
        <f t="shared" si="116"/>
        <v>0</v>
      </c>
      <c r="J165" s="247">
        <f t="shared" si="116"/>
        <v>0</v>
      </c>
      <c r="K165" s="247">
        <f t="shared" si="116"/>
        <v>0</v>
      </c>
      <c r="L165" s="247">
        <f t="shared" si="116"/>
        <v>0</v>
      </c>
      <c r="M165" s="247">
        <f t="shared" si="116"/>
        <v>-0.53021272981500189</v>
      </c>
      <c r="N165" s="247">
        <f t="shared" si="116"/>
        <v>0.25761019438926525</v>
      </c>
      <c r="O165" s="247">
        <f t="shared" si="116"/>
        <v>3.0025601864810696</v>
      </c>
      <c r="P165" s="247">
        <f t="shared" si="116"/>
        <v>4.291689286530513</v>
      </c>
      <c r="Q165" s="247">
        <f t="shared" si="116"/>
        <v>4.2914562112946726</v>
      </c>
      <c r="R165" s="247">
        <f t="shared" si="11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77">
        <f>IF( ABS(J164-J165)&gt;ChK_Tol,1,0)</f>
        <v>0</v>
      </c>
      <c r="K166" s="225">
        <f t="shared" ref="K166:Q166" si="117">IF( ABS(K164-K165)&gt;ChK_Tol,1,0)</f>
        <v>0</v>
      </c>
      <c r="L166" s="225">
        <f t="shared" si="117"/>
        <v>0</v>
      </c>
      <c r="M166" s="225">
        <f t="shared" si="117"/>
        <v>0</v>
      </c>
      <c r="N166" s="225">
        <f t="shared" si="117"/>
        <v>0</v>
      </c>
      <c r="O166" s="225">
        <f t="shared" si="117"/>
        <v>0</v>
      </c>
      <c r="P166" s="225">
        <f t="shared" si="117"/>
        <v>0</v>
      </c>
      <c r="Q166" s="225">
        <f t="shared" si="117"/>
        <v>0</v>
      </c>
      <c r="R166" s="225">
        <f>IF( ABS(R164-R165)&gt;ChK_Tol,1,0)</f>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118" xml:space="preserve"> N164=N165</f>
        <v>1</v>
      </c>
      <c r="O167" s="186" t="b">
        <f t="shared" si="118"/>
        <v>1</v>
      </c>
      <c r="P167" s="186" t="b">
        <f t="shared" si="118"/>
        <v>1</v>
      </c>
      <c r="Q167" s="186" t="b">
        <f t="shared" si="11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119">F$37</f>
        <v>0</v>
      </c>
      <c r="G170" s="168" t="str">
        <f t="shared" si="119"/>
        <v>£m</v>
      </c>
      <c r="H170" s="246">
        <f t="shared" si="119"/>
        <v>0</v>
      </c>
      <c r="I170" s="246">
        <f t="shared" si="119"/>
        <v>0</v>
      </c>
      <c r="J170" s="185">
        <f t="shared" si="119"/>
        <v>0</v>
      </c>
      <c r="K170" s="185">
        <f t="shared" si="119"/>
        <v>0</v>
      </c>
      <c r="L170" s="185">
        <f t="shared" si="119"/>
        <v>501.75510545299852</v>
      </c>
      <c r="M170" s="185">
        <f t="shared" si="119"/>
        <v>494.19194041253348</v>
      </c>
      <c r="N170" s="185">
        <f t="shared" si="119"/>
        <v>489.27546348024964</v>
      </c>
      <c r="O170" s="185">
        <f t="shared" si="119"/>
        <v>485.30936811367252</v>
      </c>
      <c r="P170" s="185">
        <f t="shared" si="119"/>
        <v>481.60704000620723</v>
      </c>
      <c r="Q170" s="185">
        <f t="shared" si="119"/>
        <v>477.9329562194078</v>
      </c>
      <c r="R170" s="185">
        <f t="shared" si="119"/>
        <v>492.27094490598995</v>
      </c>
    </row>
    <row r="171" spans="1:16383" x14ac:dyDescent="0.25">
      <c r="A171" s="49"/>
      <c r="D171" s="57"/>
      <c r="E171" s="7" t="str">
        <f>E$89 &amp; " - nominal"</f>
        <v>Actual Nominal RCV balance END - nominal</v>
      </c>
      <c r="F171" s="185">
        <f t="shared" ref="F171:R171" si="120">F$89</f>
        <v>0</v>
      </c>
      <c r="G171" s="168" t="str">
        <f t="shared" si="120"/>
        <v>£m</v>
      </c>
      <c r="H171" s="246">
        <f t="shared" si="120"/>
        <v>0</v>
      </c>
      <c r="I171" s="246">
        <f t="shared" si="120"/>
        <v>0</v>
      </c>
      <c r="J171" s="185">
        <f t="shared" si="120"/>
        <v>0</v>
      </c>
      <c r="K171" s="185">
        <f t="shared" si="120"/>
        <v>0</v>
      </c>
      <c r="L171" s="185">
        <f t="shared" si="120"/>
        <v>500.31889404132363</v>
      </c>
      <c r="M171" s="185">
        <f t="shared" si="120"/>
        <v>485.28386356768755</v>
      </c>
      <c r="N171" s="185">
        <f t="shared" si="120"/>
        <v>493.60355912675732</v>
      </c>
      <c r="O171" s="185">
        <f t="shared" si="120"/>
        <v>535.75522761195509</v>
      </c>
      <c r="P171" s="185">
        <f t="shared" si="120"/>
        <v>553.71149131192237</v>
      </c>
      <c r="Q171" s="185">
        <f t="shared" si="120"/>
        <v>550.03349164005488</v>
      </c>
      <c r="R171" s="185">
        <f t="shared" si="12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21" xml:space="preserve"> IF(K$172 = 0, 0, K170 / K$172)</f>
        <v>0</v>
      </c>
      <c r="L174" s="185">
        <f t="shared" si="121"/>
        <v>481.714380543598</v>
      </c>
      <c r="M174" s="185">
        <f t="shared" si="121"/>
        <v>465.22616913205684</v>
      </c>
      <c r="N174" s="185">
        <f t="shared" si="121"/>
        <v>451.54794243369906</v>
      </c>
      <c r="O174" s="185">
        <f t="shared" si="121"/>
        <v>438.78238488278771</v>
      </c>
      <c r="P174" s="185">
        <f t="shared" si="121"/>
        <v>426.47894400097351</v>
      </c>
      <c r="Q174" s="185">
        <f t="shared" si="121"/>
        <v>414.5204911194694</v>
      </c>
      <c r="R174" s="185">
        <f t="shared" si="121"/>
        <v>418.58441750299397</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22" xml:space="preserve"> IF(J$173 = 0, 0, J171 / J$173)</f>
        <v>0</v>
      </c>
      <c r="K175" s="185">
        <f t="shared" si="122"/>
        <v>0</v>
      </c>
      <c r="L175" s="185">
        <f xml:space="preserve"> IF(L$173 = 0, 0, L171 / L$173)</f>
        <v>481.714380543598</v>
      </c>
      <c r="M175" s="185">
        <f t="shared" ref="M175:R175" si="123" xml:space="preserve"> IF(M$173 = 0, 0, M171 / M$173)</f>
        <v>463.52707536679895</v>
      </c>
      <c r="N175" s="185">
        <f t="shared" si="123"/>
        <v>454.76691545890867</v>
      </c>
      <c r="O175" s="185">
        <f t="shared" si="123"/>
        <v>453.78631063427775</v>
      </c>
      <c r="P175" s="185">
        <f t="shared" si="123"/>
        <v>444.34778685490897</v>
      </c>
      <c r="Q175" s="185">
        <f t="shared" si="123"/>
        <v>427.64804765001725</v>
      </c>
      <c r="R175" s="185">
        <f t="shared" si="12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24">K175-K174</f>
        <v>0</v>
      </c>
      <c r="L176" s="185">
        <f t="shared" si="124"/>
        <v>0</v>
      </c>
      <c r="M176" s="185">
        <f t="shared" si="124"/>
        <v>-1.699093765257885</v>
      </c>
      <c r="N176" s="185">
        <f t="shared" si="124"/>
        <v>3.2189730252096069</v>
      </c>
      <c r="O176" s="185">
        <f t="shared" si="124"/>
        <v>15.003925751490044</v>
      </c>
      <c r="P176" s="185">
        <f t="shared" si="124"/>
        <v>17.868842853935462</v>
      </c>
      <c r="Q176" s="185">
        <f t="shared" si="124"/>
        <v>13.127556530547849</v>
      </c>
      <c r="R176" s="185">
        <f t="shared" si="124"/>
        <v>-418.58441750299397</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25">F$176</f>
        <v>0</v>
      </c>
      <c r="G178" s="168" t="str">
        <f t="shared" si="125"/>
        <v>£m</v>
      </c>
      <c r="H178" s="246">
        <f t="shared" si="125"/>
        <v>0</v>
      </c>
      <c r="I178" s="246">
        <f t="shared" si="125"/>
        <v>0</v>
      </c>
      <c r="J178" s="185">
        <f t="shared" si="125"/>
        <v>0</v>
      </c>
      <c r="K178" s="185">
        <f t="shared" si="125"/>
        <v>0</v>
      </c>
      <c r="L178" s="185">
        <f t="shared" si="125"/>
        <v>0</v>
      </c>
      <c r="M178" s="185">
        <f t="shared" si="125"/>
        <v>-1.699093765257885</v>
      </c>
      <c r="N178" s="185">
        <f t="shared" si="125"/>
        <v>3.2189730252096069</v>
      </c>
      <c r="O178" s="185">
        <f t="shared" si="125"/>
        <v>15.003925751490044</v>
      </c>
      <c r="P178" s="185">
        <f t="shared" si="125"/>
        <v>17.868842853935462</v>
      </c>
      <c r="Q178" s="185">
        <f t="shared" si="125"/>
        <v>13.127556530547849</v>
      </c>
      <c r="R178" s="185">
        <f t="shared" si="125"/>
        <v>-418.58441750299397</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533</v>
      </c>
      <c r="F180" s="260"/>
      <c r="G180" s="260" t="s">
        <v>238</v>
      </c>
      <c r="H180" s="259"/>
      <c r="I180" s="260"/>
      <c r="J180" s="260">
        <f xml:space="preserve"> J178 * J179</f>
        <v>0</v>
      </c>
      <c r="K180" s="260">
        <f t="shared" ref="K180:P180" si="126" xml:space="preserve"> K178 * K179</f>
        <v>0</v>
      </c>
      <c r="L180" s="260">
        <f t="shared" si="126"/>
        <v>0</v>
      </c>
      <c r="M180" s="260">
        <f t="shared" si="126"/>
        <v>0</v>
      </c>
      <c r="N180" s="260">
        <f t="shared" si="126"/>
        <v>0</v>
      </c>
      <c r="O180" s="260">
        <f t="shared" si="126"/>
        <v>0</v>
      </c>
      <c r="P180" s="260">
        <f t="shared" si="126"/>
        <v>0</v>
      </c>
      <c r="Q180" s="260">
        <f xml:space="preserve"> Q178 * Q179</f>
        <v>13.127556530547849</v>
      </c>
      <c r="R180" s="260">
        <f t="shared" ref="R180" si="12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28">F$136</f>
        <v>0</v>
      </c>
      <c r="G184" s="184" t="str">
        <f t="shared" si="128"/>
        <v>£m</v>
      </c>
      <c r="H184" s="184">
        <f t="shared" si="128"/>
        <v>0</v>
      </c>
      <c r="I184" s="184">
        <f t="shared" si="128"/>
        <v>0</v>
      </c>
      <c r="J184" s="184">
        <f t="shared" si="128"/>
        <v>0</v>
      </c>
      <c r="K184" s="184">
        <f t="shared" si="128"/>
        <v>0</v>
      </c>
      <c r="L184" s="184">
        <f t="shared" si="128"/>
        <v>0</v>
      </c>
      <c r="M184" s="184">
        <f t="shared" si="128"/>
        <v>19.734786305991353</v>
      </c>
      <c r="N184" s="184">
        <f t="shared" si="128"/>
        <v>19.538454448462545</v>
      </c>
      <c r="O184" s="184">
        <f t="shared" si="128"/>
        <v>19.380074600213209</v>
      </c>
      <c r="P184" s="184">
        <f t="shared" si="128"/>
        <v>19.232227887103118</v>
      </c>
      <c r="Q184" s="184">
        <f t="shared" si="128"/>
        <v>19.085509066997979</v>
      </c>
      <c r="R184" s="184">
        <f t="shared" si="12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29">F$154</f>
        <v>0</v>
      </c>
      <c r="G185" s="184" t="str">
        <f t="shared" si="129"/>
        <v>£m</v>
      </c>
      <c r="H185" s="184">
        <f t="shared" si="129"/>
        <v>0</v>
      </c>
      <c r="I185" s="184">
        <f t="shared" si="129"/>
        <v>0</v>
      </c>
      <c r="J185" s="184">
        <f t="shared" si="129"/>
        <v>0</v>
      </c>
      <c r="K185" s="184">
        <f t="shared" si="129"/>
        <v>0</v>
      </c>
      <c r="L185" s="184">
        <f t="shared" si="129"/>
        <v>0</v>
      </c>
      <c r="M185" s="184">
        <f t="shared" si="129"/>
        <v>9.6797396733512109</v>
      </c>
      <c r="N185" s="184">
        <f t="shared" si="129"/>
        <v>9.5834406184236496</v>
      </c>
      <c r="O185" s="184">
        <f t="shared" si="129"/>
        <v>9.5057566913322784</v>
      </c>
      <c r="P185" s="184">
        <f t="shared" si="129"/>
        <v>9.4332391746854487</v>
      </c>
      <c r="Q185" s="184">
        <f t="shared" si="129"/>
        <v>9.3612748796696064</v>
      </c>
      <c r="R185" s="184">
        <f t="shared" si="12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30">F$158</f>
        <v>0</v>
      </c>
      <c r="G186" s="184" t="str">
        <f t="shared" si="130"/>
        <v>£m</v>
      </c>
      <c r="H186" s="184">
        <f t="shared" si="130"/>
        <v>144.53450334623039</v>
      </c>
      <c r="I186" s="184">
        <f t="shared" si="130"/>
        <v>0</v>
      </c>
      <c r="J186" s="184">
        <f t="shared" si="130"/>
        <v>0</v>
      </c>
      <c r="K186" s="184">
        <f t="shared" si="130"/>
        <v>0</v>
      </c>
      <c r="L186" s="184">
        <f t="shared" si="130"/>
        <v>0</v>
      </c>
      <c r="M186" s="184">
        <f t="shared" si="130"/>
        <v>29.414525979342564</v>
      </c>
      <c r="N186" s="184">
        <f t="shared" si="130"/>
        <v>29.121895066886196</v>
      </c>
      <c r="O186" s="184">
        <f t="shared" si="130"/>
        <v>28.885831291545486</v>
      </c>
      <c r="P186" s="184">
        <f t="shared" si="130"/>
        <v>28.665467061788569</v>
      </c>
      <c r="Q186" s="184">
        <f t="shared" si="130"/>
        <v>28.446783946667587</v>
      </c>
      <c r="R186" s="184">
        <f t="shared" si="13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31">F$107</f>
        <v>0</v>
      </c>
      <c r="G187" s="184" t="str">
        <f t="shared" si="131"/>
        <v>£m</v>
      </c>
      <c r="H187" s="184">
        <f t="shared" si="131"/>
        <v>0</v>
      </c>
      <c r="I187" s="184">
        <f t="shared" si="131"/>
        <v>0</v>
      </c>
      <c r="J187" s="184">
        <f t="shared" si="131"/>
        <v>0</v>
      </c>
      <c r="K187" s="184">
        <f t="shared" si="131"/>
        <v>0</v>
      </c>
      <c r="L187" s="184">
        <f t="shared" si="131"/>
        <v>0</v>
      </c>
      <c r="M187" s="184">
        <f t="shared" si="131"/>
        <v>19.379056115847753</v>
      </c>
      <c r="N187" s="184">
        <f t="shared" si="131"/>
        <v>19.711290214712438</v>
      </c>
      <c r="O187" s="184">
        <f t="shared" si="131"/>
        <v>21.394551518613845</v>
      </c>
      <c r="P187" s="184">
        <f t="shared" si="131"/>
        <v>22.111606974186582</v>
      </c>
      <c r="Q187" s="184">
        <f t="shared" si="131"/>
        <v>21.964731779303357</v>
      </c>
      <c r="R187" s="184">
        <f t="shared" si="13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32">F$108</f>
        <v>0</v>
      </c>
      <c r="G188" s="184" t="str">
        <f t="shared" si="132"/>
        <v>£m</v>
      </c>
      <c r="H188" s="184">
        <f t="shared" si="132"/>
        <v>0</v>
      </c>
      <c r="I188" s="184">
        <f t="shared" si="132"/>
        <v>0</v>
      </c>
      <c r="J188" s="184">
        <f t="shared" si="132"/>
        <v>0</v>
      </c>
      <c r="K188" s="184">
        <f t="shared" si="132"/>
        <v>0</v>
      </c>
      <c r="L188" s="184">
        <f t="shared" si="132"/>
        <v>0</v>
      </c>
      <c r="M188" s="184">
        <f t="shared" si="132"/>
        <v>9.5052571336798088</v>
      </c>
      <c r="N188" s="184">
        <f t="shared" si="132"/>
        <v>9.6682150465630219</v>
      </c>
      <c r="O188" s="184">
        <f t="shared" si="132"/>
        <v>10.493839959412712</v>
      </c>
      <c r="P188" s="184">
        <f t="shared" si="132"/>
        <v>10.845549374132501</v>
      </c>
      <c r="Q188" s="184">
        <f t="shared" si="132"/>
        <v>10.773508378658903</v>
      </c>
      <c r="R188" s="184">
        <f t="shared" si="13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33">F$109</f>
        <v>0</v>
      </c>
      <c r="G189" s="184" t="str">
        <f t="shared" si="133"/>
        <v>£m</v>
      </c>
      <c r="H189" s="184">
        <f t="shared" si="133"/>
        <v>155.84760649511091</v>
      </c>
      <c r="I189" s="184">
        <f t="shared" si="133"/>
        <v>0</v>
      </c>
      <c r="J189" s="184">
        <f t="shared" si="133"/>
        <v>0</v>
      </c>
      <c r="K189" s="184">
        <f t="shared" si="133"/>
        <v>0</v>
      </c>
      <c r="L189" s="184">
        <f t="shared" si="133"/>
        <v>0</v>
      </c>
      <c r="M189" s="184">
        <f t="shared" si="133"/>
        <v>28.884313249527562</v>
      </c>
      <c r="N189" s="184">
        <f t="shared" si="133"/>
        <v>29.379505261275462</v>
      </c>
      <c r="O189" s="184">
        <f t="shared" si="133"/>
        <v>31.888391478026556</v>
      </c>
      <c r="P189" s="184">
        <f t="shared" si="133"/>
        <v>32.957156348319081</v>
      </c>
      <c r="Q189" s="184">
        <f t="shared" si="133"/>
        <v>32.73824015796226</v>
      </c>
      <c r="R189" s="184">
        <f t="shared" si="13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40"/>
      <c r="B191" s="341"/>
      <c r="C191" s="342"/>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34" xml:space="preserve"> E184 &amp; "- real"</f>
        <v>True up Nominal RCV run-off- real</v>
      </c>
      <c r="F192" s="185"/>
      <c r="G192" s="185" t="str">
        <f t="shared" ref="G192:G197" si="135">G$273</f>
        <v>£m</v>
      </c>
      <c r="H192" s="243">
        <f t="shared" ref="H192:H197" si="136">SUM(J192:R192)</f>
        <v>87.716043856332249</v>
      </c>
      <c r="I192" s="185"/>
      <c r="J192" s="185">
        <f xml:space="preserve"> IF(J$190 = 0, 0, J184 / J$190)</f>
        <v>0</v>
      </c>
      <c r="K192" s="185">
        <f t="shared" ref="K192:R192" si="137" xml:space="preserve"> IF(K$190 = 0, 0, K184 / K$190)</f>
        <v>0</v>
      </c>
      <c r="L192" s="185">
        <f t="shared" si="137"/>
        <v>0</v>
      </c>
      <c r="M192" s="185">
        <f t="shared" si="137"/>
        <v>18.578083293127062</v>
      </c>
      <c r="N192" s="185">
        <f t="shared" si="137"/>
        <v>18.031864589698461</v>
      </c>
      <c r="O192" s="185">
        <f t="shared" si="137"/>
        <v>17.522091908796845</v>
      </c>
      <c r="P192" s="185">
        <f t="shared" si="137"/>
        <v>17.030773138142038</v>
      </c>
      <c r="Q192" s="185">
        <f t="shared" si="137"/>
        <v>16.553230926567828</v>
      </c>
      <c r="R192" s="185">
        <f t="shared" si="137"/>
        <v>0</v>
      </c>
      <c r="S192" s="92"/>
      <c r="T192" s="92"/>
      <c r="U192" s="92"/>
      <c r="V192" s="92"/>
      <c r="W192" s="92"/>
      <c r="X192" s="92"/>
      <c r="Y192" s="92"/>
      <c r="Z192" s="92"/>
    </row>
    <row r="193" spans="1:26" s="91" customFormat="1" x14ac:dyDescent="0.25">
      <c r="A193" s="340"/>
      <c r="B193" s="341"/>
      <c r="C193" s="342"/>
      <c r="D193" s="343"/>
      <c r="E193" s="7" t="str">
        <f t="shared" si="134"/>
        <v>True up Nominal return- real</v>
      </c>
      <c r="F193" s="185"/>
      <c r="G193" s="185" t="str">
        <f t="shared" si="135"/>
        <v>£m</v>
      </c>
      <c r="H193" s="243">
        <f t="shared" si="136"/>
        <v>43.023950527793765</v>
      </c>
      <c r="I193" s="185"/>
      <c r="J193" s="185">
        <f t="shared" ref="J193:R193" si="138" xml:space="preserve"> IF(J$190 = 0, 0, J185 / J$190)</f>
        <v>0</v>
      </c>
      <c r="K193" s="185">
        <f t="shared" si="138"/>
        <v>0</v>
      </c>
      <c r="L193" s="185">
        <f t="shared" si="138"/>
        <v>0</v>
      </c>
      <c r="M193" s="185">
        <f t="shared" si="138"/>
        <v>9.1123869860556734</v>
      </c>
      <c r="N193" s="185">
        <f t="shared" si="138"/>
        <v>8.8444715005812196</v>
      </c>
      <c r="O193" s="185">
        <f t="shared" si="138"/>
        <v>8.5944324696434542</v>
      </c>
      <c r="P193" s="185">
        <f t="shared" si="138"/>
        <v>8.3534449199011149</v>
      </c>
      <c r="Q193" s="185">
        <f t="shared" si="138"/>
        <v>8.1192146516123032</v>
      </c>
      <c r="R193" s="185">
        <f t="shared" si="138"/>
        <v>0</v>
      </c>
      <c r="S193" s="92"/>
      <c r="T193" s="92"/>
      <c r="U193" s="92"/>
      <c r="V193" s="92"/>
      <c r="W193" s="92"/>
      <c r="X193" s="92"/>
      <c r="Y193" s="92"/>
      <c r="Z193" s="92"/>
    </row>
    <row r="194" spans="1:26" s="91" customFormat="1" x14ac:dyDescent="0.25">
      <c r="A194" s="340"/>
      <c r="B194" s="341"/>
      <c r="C194" s="342"/>
      <c r="D194" s="343"/>
      <c r="E194" s="7" t="str">
        <f t="shared" si="134"/>
        <v>Total True up Nominal revenue to company- real</v>
      </c>
      <c r="F194" s="185"/>
      <c r="G194" s="185" t="str">
        <f t="shared" si="135"/>
        <v>£m</v>
      </c>
      <c r="H194" s="243">
        <f t="shared" si="136"/>
        <v>130.73999438412602</v>
      </c>
      <c r="I194" s="185"/>
      <c r="J194" s="185">
        <f t="shared" ref="J194:R194" si="139" xml:space="preserve"> IF(J$190 = 0, 0, J186 / J$190)</f>
        <v>0</v>
      </c>
      <c r="K194" s="185">
        <f t="shared" si="139"/>
        <v>0</v>
      </c>
      <c r="L194" s="185">
        <f t="shared" si="139"/>
        <v>0</v>
      </c>
      <c r="M194" s="185">
        <f t="shared" si="139"/>
        <v>27.690470279182737</v>
      </c>
      <c r="N194" s="185">
        <f t="shared" si="139"/>
        <v>26.876336090279683</v>
      </c>
      <c r="O194" s="185">
        <f t="shared" si="139"/>
        <v>26.116524378440296</v>
      </c>
      <c r="P194" s="185">
        <f t="shared" si="139"/>
        <v>25.384218058043157</v>
      </c>
      <c r="Q194" s="185">
        <f xml:space="preserve"> IF(Q$190 = 0, 0, Q186 / Q$190)</f>
        <v>24.672445578180131</v>
      </c>
      <c r="R194" s="185">
        <f t="shared" si="139"/>
        <v>0</v>
      </c>
      <c r="S194" s="92"/>
      <c r="T194" s="92"/>
      <c r="U194" s="92"/>
      <c r="V194" s="92"/>
      <c r="W194" s="92"/>
      <c r="X194" s="92"/>
      <c r="Y194" s="92"/>
      <c r="Z194" s="92"/>
    </row>
    <row r="195" spans="1:26" s="91" customFormat="1" x14ac:dyDescent="0.25">
      <c r="A195" s="340"/>
      <c r="B195" s="341"/>
      <c r="C195" s="342"/>
      <c r="D195" s="343"/>
      <c r="E195" s="7" t="str">
        <f t="shared" si="134"/>
        <v>RCV run-off company should have received - nominal- real</v>
      </c>
      <c r="F195" s="185"/>
      <c r="G195" s="185" t="str">
        <f t="shared" si="135"/>
        <v>£m</v>
      </c>
      <c r="H195" s="243">
        <f t="shared" si="136"/>
        <v>89.613689289780154</v>
      </c>
      <c r="I195" s="185"/>
      <c r="J195" s="185">
        <f t="shared" ref="J195:L195" si="140" xml:space="preserve"> IF(J$191 = 0, 0, J187 / J$191)</f>
        <v>0</v>
      </c>
      <c r="K195" s="185">
        <f t="shared" si="140"/>
        <v>0</v>
      </c>
      <c r="L195" s="185">
        <f t="shared" si="140"/>
        <v>0</v>
      </c>
      <c r="M195" s="185">
        <f xml:space="preserve"> IF(M$191 = 0, 0, M187 / M$191)</f>
        <v>18.510232626960356</v>
      </c>
      <c r="N195" s="185">
        <f t="shared" ref="N195:Q195" si="141" xml:space="preserve"> IF(N$191 = 0, 0, N187 / N$191)</f>
        <v>18.160409269573723</v>
      </c>
      <c r="O195" s="185">
        <f t="shared" si="141"/>
        <v>18.121250341468659</v>
      </c>
      <c r="P195" s="185">
        <f t="shared" si="141"/>
        <v>17.744337578232635</v>
      </c>
      <c r="Q195" s="185">
        <f t="shared" si="141"/>
        <v>17.077459473544781</v>
      </c>
      <c r="R195" s="185">
        <f t="shared" ref="R195" si="14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34"/>
        <v>Nominal return company should have received- real</v>
      </c>
      <c r="F196" s="185"/>
      <c r="G196" s="185" t="str">
        <f t="shared" si="135"/>
        <v>£m</v>
      </c>
      <c r="H196" s="243">
        <f t="shared" si="136"/>
        <v>43.954728976736128</v>
      </c>
      <c r="I196" s="185"/>
      <c r="J196" s="185">
        <f t="shared" ref="J196:L196" si="143" xml:space="preserve"> IF(J$191 = 0, 0, J188 / J$191)</f>
        <v>0</v>
      </c>
      <c r="K196" s="185">
        <f t="shared" si="143"/>
        <v>0</v>
      </c>
      <c r="L196" s="185">
        <f t="shared" si="143"/>
        <v>0</v>
      </c>
      <c r="M196" s="185">
        <f xml:space="preserve"> IF(M$191 = 0, 0, M188 / M$191)</f>
        <v>9.0791068291300423</v>
      </c>
      <c r="N196" s="185">
        <f t="shared" ref="N196:Q196" si="144" xml:space="preserve"> IF(N$191 = 0, 0, N188 / N$191)</f>
        <v>8.9075215391422677</v>
      </c>
      <c r="O196" s="185">
        <f t="shared" si="144"/>
        <v>8.8883144282028717</v>
      </c>
      <c r="P196" s="185">
        <f t="shared" si="144"/>
        <v>8.7034420221317408</v>
      </c>
      <c r="Q196" s="185">
        <f t="shared" si="144"/>
        <v>8.3763441581292053</v>
      </c>
      <c r="R196" s="185">
        <f t="shared" ref="R196" si="14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34"/>
        <v>Total nominal revenue company should have received- real</v>
      </c>
      <c r="F197" s="185"/>
      <c r="G197" s="185" t="str">
        <f t="shared" si="135"/>
        <v>£m</v>
      </c>
      <c r="H197" s="243">
        <f t="shared" si="136"/>
        <v>133.56841826651629</v>
      </c>
      <c r="I197" s="185"/>
      <c r="J197" s="185">
        <f t="shared" ref="J197:L197" si="146" xml:space="preserve"> IF(J$191 = 0, 0, J189 / J$191)</f>
        <v>0</v>
      </c>
      <c r="K197" s="185">
        <f t="shared" si="146"/>
        <v>0</v>
      </c>
      <c r="L197" s="185">
        <f t="shared" si="146"/>
        <v>0</v>
      </c>
      <c r="M197" s="185">
        <f xml:space="preserve"> IF(M$191 = 0, 0, M189 / M$191)</f>
        <v>27.589339456090396</v>
      </c>
      <c r="N197" s="185">
        <f t="shared" ref="N197:Q197" si="147" xml:space="preserve"> IF(N$191 = 0, 0, N189 / N$191)</f>
        <v>27.067930808715992</v>
      </c>
      <c r="O197" s="185">
        <f t="shared" si="147"/>
        <v>27.009564769671528</v>
      </c>
      <c r="P197" s="185">
        <f t="shared" si="147"/>
        <v>26.447779600364377</v>
      </c>
      <c r="Q197" s="185">
        <f t="shared" si="147"/>
        <v>25.453803631673988</v>
      </c>
      <c r="R197" s="185">
        <f t="shared" ref="R197" si="14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49">F$192</f>
        <v>0</v>
      </c>
      <c r="G199" s="184" t="str">
        <f t="shared" si="149"/>
        <v>£m</v>
      </c>
      <c r="H199" s="243">
        <f t="shared" si="149"/>
        <v>87.716043856332249</v>
      </c>
      <c r="I199" s="184">
        <f t="shared" si="149"/>
        <v>0</v>
      </c>
      <c r="J199" s="184">
        <f t="shared" si="149"/>
        <v>0</v>
      </c>
      <c r="K199" s="184">
        <f t="shared" si="149"/>
        <v>0</v>
      </c>
      <c r="L199" s="184">
        <f t="shared" si="149"/>
        <v>0</v>
      </c>
      <c r="M199" s="185">
        <f t="shared" si="149"/>
        <v>18.578083293127062</v>
      </c>
      <c r="N199" s="184">
        <f t="shared" si="149"/>
        <v>18.031864589698461</v>
      </c>
      <c r="O199" s="184">
        <f t="shared" si="149"/>
        <v>17.522091908796845</v>
      </c>
      <c r="P199" s="184">
        <f t="shared" si="149"/>
        <v>17.030773138142038</v>
      </c>
      <c r="Q199" s="184">
        <f t="shared" si="149"/>
        <v>16.553230926567828</v>
      </c>
      <c r="R199" s="184">
        <f t="shared" si="14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50">F$195</f>
        <v>0</v>
      </c>
      <c r="G200" s="184" t="str">
        <f t="shared" si="150"/>
        <v>£m</v>
      </c>
      <c r="H200" s="243">
        <f t="shared" si="150"/>
        <v>89.613689289780154</v>
      </c>
      <c r="I200" s="184">
        <f t="shared" si="150"/>
        <v>0</v>
      </c>
      <c r="J200" s="184">
        <f t="shared" si="150"/>
        <v>0</v>
      </c>
      <c r="K200" s="184">
        <f t="shared" si="150"/>
        <v>0</v>
      </c>
      <c r="L200" s="184">
        <f t="shared" si="150"/>
        <v>0</v>
      </c>
      <c r="M200" s="185">
        <f t="shared" si="150"/>
        <v>18.510232626960356</v>
      </c>
      <c r="N200" s="184">
        <f t="shared" si="150"/>
        <v>18.160409269573723</v>
      </c>
      <c r="O200" s="184">
        <f t="shared" si="150"/>
        <v>18.121250341468659</v>
      </c>
      <c r="P200" s="184">
        <f t="shared" si="150"/>
        <v>17.744337578232635</v>
      </c>
      <c r="Q200" s="184">
        <f t="shared" si="150"/>
        <v>17.077459473544781</v>
      </c>
      <c r="R200" s="184">
        <f t="shared" si="150"/>
        <v>0</v>
      </c>
      <c r="S200" s="92"/>
      <c r="T200" s="92"/>
      <c r="U200" s="92"/>
      <c r="V200" s="92"/>
      <c r="W200" s="92"/>
      <c r="X200" s="92"/>
      <c r="Y200" s="92"/>
      <c r="Z200" s="92"/>
    </row>
    <row r="201" spans="1:26" x14ac:dyDescent="0.25">
      <c r="C201" s="267"/>
      <c r="E201" s="7" t="s">
        <v>495</v>
      </c>
      <c r="G201" s="7" t="s">
        <v>238</v>
      </c>
      <c r="H201" s="185">
        <f xml:space="preserve"> SUM(J201:R201)</f>
        <v>1.89764543344792</v>
      </c>
      <c r="I201" s="185"/>
      <c r="J201" s="184">
        <f t="shared" ref="J201:K201" si="151">J200-J199</f>
        <v>0</v>
      </c>
      <c r="K201" s="184">
        <f t="shared" si="151"/>
        <v>0</v>
      </c>
      <c r="L201" s="184">
        <f>L200-L199</f>
        <v>0</v>
      </c>
      <c r="M201" s="185">
        <f>M200-M199</f>
        <v>-6.7850666166705764E-2</v>
      </c>
      <c r="N201" s="184">
        <f t="shared" ref="N201:R201" si="152">N200-N199</f>
        <v>0.12854467987526164</v>
      </c>
      <c r="O201" s="184">
        <f t="shared" si="152"/>
        <v>0.59915843267181401</v>
      </c>
      <c r="P201" s="184">
        <f t="shared" si="152"/>
        <v>0.71356444009059672</v>
      </c>
      <c r="Q201" s="184">
        <f t="shared" si="152"/>
        <v>0.52422854697695342</v>
      </c>
      <c r="R201" s="184">
        <f t="shared" si="152"/>
        <v>0</v>
      </c>
    </row>
    <row r="202" spans="1:26" x14ac:dyDescent="0.25"/>
    <row r="203" spans="1:26" x14ac:dyDescent="0.25">
      <c r="C203" s="267"/>
      <c r="E203" s="7" t="str">
        <f>E$193</f>
        <v>True up Nominal return- real</v>
      </c>
      <c r="F203" s="7">
        <f t="shared" ref="F203:R203" si="153">F$193</f>
        <v>0</v>
      </c>
      <c r="G203" s="7" t="str">
        <f t="shared" si="153"/>
        <v>£m</v>
      </c>
      <c r="H203" s="185">
        <f t="shared" si="153"/>
        <v>43.023950527793765</v>
      </c>
      <c r="I203" s="185">
        <f t="shared" si="153"/>
        <v>0</v>
      </c>
      <c r="J203" s="184">
        <f t="shared" si="153"/>
        <v>0</v>
      </c>
      <c r="K203" s="184">
        <f t="shared" si="153"/>
        <v>0</v>
      </c>
      <c r="L203" s="184">
        <f t="shared" si="153"/>
        <v>0</v>
      </c>
      <c r="M203" s="185">
        <f t="shared" si="153"/>
        <v>9.1123869860556734</v>
      </c>
      <c r="N203" s="184">
        <f t="shared" si="153"/>
        <v>8.8444715005812196</v>
      </c>
      <c r="O203" s="184">
        <f t="shared" si="153"/>
        <v>8.5944324696434542</v>
      </c>
      <c r="P203" s="184">
        <f t="shared" si="153"/>
        <v>8.3534449199011149</v>
      </c>
      <c r="Q203" s="184">
        <f t="shared" si="153"/>
        <v>8.1192146516123032</v>
      </c>
      <c r="R203" s="184">
        <f t="shared" si="153"/>
        <v>0</v>
      </c>
    </row>
    <row r="204" spans="1:26" x14ac:dyDescent="0.25">
      <c r="C204" s="267"/>
      <c r="E204" s="7" t="str">
        <f>E$196</f>
        <v>Nominal return company should have received- real</v>
      </c>
      <c r="F204" s="7">
        <f t="shared" ref="F204:R204" si="154">F$196</f>
        <v>0</v>
      </c>
      <c r="G204" s="7" t="str">
        <f t="shared" si="154"/>
        <v>£m</v>
      </c>
      <c r="H204" s="185">
        <f t="shared" si="154"/>
        <v>43.954728976736128</v>
      </c>
      <c r="I204" s="185">
        <f t="shared" si="154"/>
        <v>0</v>
      </c>
      <c r="J204" s="184">
        <f t="shared" si="154"/>
        <v>0</v>
      </c>
      <c r="K204" s="184">
        <f t="shared" si="154"/>
        <v>0</v>
      </c>
      <c r="L204" s="184">
        <f t="shared" si="154"/>
        <v>0</v>
      </c>
      <c r="M204" s="185">
        <f t="shared" si="154"/>
        <v>9.0791068291300423</v>
      </c>
      <c r="N204" s="184">
        <f t="shared" si="154"/>
        <v>8.9075215391422677</v>
      </c>
      <c r="O204" s="184">
        <f t="shared" si="154"/>
        <v>8.8883144282028717</v>
      </c>
      <c r="P204" s="184">
        <f t="shared" si="154"/>
        <v>8.7034420221317408</v>
      </c>
      <c r="Q204" s="184">
        <f t="shared" si="154"/>
        <v>8.3763441581292053</v>
      </c>
      <c r="R204" s="184">
        <f t="shared" si="154"/>
        <v>0</v>
      </c>
    </row>
    <row r="205" spans="1:26" x14ac:dyDescent="0.25">
      <c r="C205" s="267"/>
      <c r="E205" s="7" t="s">
        <v>496</v>
      </c>
      <c r="G205" s="7" t="s">
        <v>238</v>
      </c>
      <c r="H205" s="185">
        <f xml:space="preserve"> SUM(J205:R205)</f>
        <v>0.9307784489423625</v>
      </c>
      <c r="I205" s="185"/>
      <c r="J205" s="184">
        <f t="shared" ref="J205:K205" si="155">J204-J203</f>
        <v>0</v>
      </c>
      <c r="K205" s="184">
        <f t="shared" si="155"/>
        <v>0</v>
      </c>
      <c r="L205" s="184">
        <f>L204-L203</f>
        <v>0</v>
      </c>
      <c r="M205" s="185">
        <f>M204-M203</f>
        <v>-3.3280156925631132E-2</v>
      </c>
      <c r="N205" s="184">
        <f t="shared" ref="N205" si="156">N204-N203</f>
        <v>6.3050038561048183E-2</v>
      </c>
      <c r="O205" s="184">
        <f>O204-O203</f>
        <v>0.29388195855941746</v>
      </c>
      <c r="P205" s="184">
        <f t="shared" ref="P205:R205" si="157">P204-P203</f>
        <v>0.34999710223062586</v>
      </c>
      <c r="Q205" s="184">
        <f t="shared" si="157"/>
        <v>0.25712950651690214</v>
      </c>
      <c r="R205" s="184">
        <f t="shared" si="157"/>
        <v>0</v>
      </c>
    </row>
    <row r="206" spans="1:26" x14ac:dyDescent="0.25"/>
    <row r="207" spans="1:26" x14ac:dyDescent="0.25">
      <c r="C207" s="267"/>
      <c r="E207" s="7" t="str">
        <f>E$194</f>
        <v>Total True up Nominal revenue to company- real</v>
      </c>
      <c r="F207" s="7">
        <f t="shared" ref="F207:R207" si="158">F$194</f>
        <v>0</v>
      </c>
      <c r="G207" s="7" t="str">
        <f t="shared" si="158"/>
        <v>£m</v>
      </c>
      <c r="H207" s="185">
        <f t="shared" si="158"/>
        <v>130.73999438412602</v>
      </c>
      <c r="I207" s="185">
        <f t="shared" si="158"/>
        <v>0</v>
      </c>
      <c r="J207" s="184">
        <f t="shared" si="158"/>
        <v>0</v>
      </c>
      <c r="K207" s="184">
        <f t="shared" si="158"/>
        <v>0</v>
      </c>
      <c r="L207" s="184">
        <f t="shared" si="158"/>
        <v>0</v>
      </c>
      <c r="M207" s="185">
        <f t="shared" si="158"/>
        <v>27.690470279182737</v>
      </c>
      <c r="N207" s="184">
        <f t="shared" si="158"/>
        <v>26.876336090279683</v>
      </c>
      <c r="O207" s="184">
        <f t="shared" si="158"/>
        <v>26.116524378440296</v>
      </c>
      <c r="P207" s="184">
        <f t="shared" si="158"/>
        <v>25.384218058043157</v>
      </c>
      <c r="Q207" s="184">
        <f t="shared" si="158"/>
        <v>24.672445578180131</v>
      </c>
      <c r="R207" s="184">
        <f t="shared" si="158"/>
        <v>0</v>
      </c>
    </row>
    <row r="208" spans="1:26" x14ac:dyDescent="0.25">
      <c r="C208" s="267"/>
      <c r="E208" s="7" t="str">
        <f>E$197</f>
        <v>Total nominal revenue company should have received- real</v>
      </c>
      <c r="F208" s="7">
        <f t="shared" ref="F208:R208" si="159">F$197</f>
        <v>0</v>
      </c>
      <c r="G208" s="7" t="str">
        <f t="shared" si="159"/>
        <v>£m</v>
      </c>
      <c r="H208" s="185">
        <f t="shared" si="159"/>
        <v>133.56841826651629</v>
      </c>
      <c r="I208" s="185">
        <f t="shared" si="159"/>
        <v>0</v>
      </c>
      <c r="J208" s="184">
        <f t="shared" si="159"/>
        <v>0</v>
      </c>
      <c r="K208" s="184">
        <f t="shared" si="159"/>
        <v>0</v>
      </c>
      <c r="L208" s="184">
        <f t="shared" si="159"/>
        <v>0</v>
      </c>
      <c r="M208" s="185">
        <f t="shared" si="159"/>
        <v>27.589339456090396</v>
      </c>
      <c r="N208" s="184">
        <f t="shared" si="159"/>
        <v>27.067930808715992</v>
      </c>
      <c r="O208" s="184">
        <f t="shared" si="159"/>
        <v>27.009564769671528</v>
      </c>
      <c r="P208" s="184">
        <f t="shared" si="159"/>
        <v>26.447779600364377</v>
      </c>
      <c r="Q208" s="184">
        <f t="shared" si="159"/>
        <v>25.453803631673988</v>
      </c>
      <c r="R208" s="184">
        <f t="shared" si="159"/>
        <v>0</v>
      </c>
    </row>
    <row r="209" spans="1:18" x14ac:dyDescent="0.25">
      <c r="C209" s="267"/>
      <c r="E209" s="7" t="s">
        <v>497</v>
      </c>
      <c r="G209" s="7" t="s">
        <v>238</v>
      </c>
      <c r="H209" s="185">
        <f xml:space="preserve"> SUM(J209:R209)</f>
        <v>2.828423882390279</v>
      </c>
      <c r="I209" s="185"/>
      <c r="J209" s="184">
        <f t="shared" ref="J209:K209" si="160">J208-J207</f>
        <v>0</v>
      </c>
      <c r="K209" s="184">
        <f t="shared" si="160"/>
        <v>0</v>
      </c>
      <c r="L209" s="184">
        <f>L208-L207</f>
        <v>0</v>
      </c>
      <c r="M209" s="185">
        <f>M208-M207</f>
        <v>-0.10113082309234045</v>
      </c>
      <c r="N209" s="184">
        <f t="shared" ref="N209:R209" si="161">N208-N207</f>
        <v>0.19159471843630982</v>
      </c>
      <c r="O209" s="184">
        <f t="shared" si="161"/>
        <v>0.89304039123123147</v>
      </c>
      <c r="P209" s="184">
        <f t="shared" si="161"/>
        <v>1.0635615423212208</v>
      </c>
      <c r="Q209" s="184">
        <f t="shared" si="161"/>
        <v>0.78135805349385734</v>
      </c>
      <c r="R209" s="184">
        <f t="shared" si="16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InpR!E$113</f>
        <v>WACC real on RCV - CPI(H) bf and additions - WN</v>
      </c>
      <c r="F213" s="205">
        <f>InpR!F$113</f>
        <v>0</v>
      </c>
      <c r="G213" s="223" t="str">
        <f>InpR!G$113</f>
        <v>%</v>
      </c>
      <c r="H213" s="205">
        <f>InpR!H$113</f>
        <v>0</v>
      </c>
      <c r="I213" s="205">
        <f>InpR!I$113</f>
        <v>0</v>
      </c>
      <c r="J213" s="205">
        <f>InpR!J$113</f>
        <v>0</v>
      </c>
      <c r="K213" s="205">
        <f>InpR!K$113</f>
        <v>0</v>
      </c>
      <c r="L213" s="205">
        <f>InpR!L$113</f>
        <v>0</v>
      </c>
      <c r="M213" s="205">
        <f>InpR!M$113</f>
        <v>2.9195763820156317E-2</v>
      </c>
      <c r="N213" s="205">
        <f>InpR!N$113</f>
        <v>2.9195763820156317E-2</v>
      </c>
      <c r="O213" s="205">
        <f>InpR!O$113</f>
        <v>2.9195763820156317E-2</v>
      </c>
      <c r="P213" s="205">
        <f>InpR!P$113</f>
        <v>2.9195763820156317E-2</v>
      </c>
      <c r="Q213" s="205">
        <f>InpR!Q$113</f>
        <v>2.9195763820156317E-2</v>
      </c>
      <c r="R213" s="205">
        <f>InpR!R$113</f>
        <v>0</v>
      </c>
    </row>
    <row r="214" spans="1:18" x14ac:dyDescent="0.25">
      <c r="E214" s="7" t="s">
        <v>499</v>
      </c>
      <c r="G214" s="7" t="s">
        <v>500</v>
      </c>
      <c r="J214" s="254">
        <f xml:space="preserve"> (1 + J$289) ^ J$288</f>
        <v>1</v>
      </c>
      <c r="K214" s="254">
        <f t="shared" ref="K214:R214" si="162" xml:space="preserve"> (1 + K$289) ^ K$288</f>
        <v>1</v>
      </c>
      <c r="L214" s="254">
        <f t="shared" si="162"/>
        <v>1</v>
      </c>
      <c r="M214" s="254">
        <f t="shared" si="162"/>
        <v>1.1219976826191176</v>
      </c>
      <c r="N214" s="254">
        <f t="shared" si="162"/>
        <v>1.0901693555893588</v>
      </c>
      <c r="O214" s="254">
        <f t="shared" si="162"/>
        <v>1.059243920265355</v>
      </c>
      <c r="P214" s="254">
        <f t="shared" si="162"/>
        <v>1.0291957638201563</v>
      </c>
      <c r="Q214" s="254">
        <f t="shared" si="162"/>
        <v>1</v>
      </c>
      <c r="R214" s="254">
        <f t="shared" si="162"/>
        <v>1</v>
      </c>
    </row>
    <row r="215" spans="1:18" x14ac:dyDescent="0.25"/>
    <row r="216" spans="1:18" x14ac:dyDescent="0.25">
      <c r="B216" s="61" t="s">
        <v>501</v>
      </c>
    </row>
    <row r="217" spans="1:18" x14ac:dyDescent="0.25">
      <c r="C217" s="267"/>
      <c r="E217" s="7" t="str">
        <f>E$201</f>
        <v>Value of True up run-off - real</v>
      </c>
      <c r="F217" s="7">
        <f t="shared" ref="F217:R217" si="163">F$201</f>
        <v>0</v>
      </c>
      <c r="G217" s="7" t="str">
        <f t="shared" si="163"/>
        <v>£m</v>
      </c>
      <c r="H217" s="185">
        <f t="shared" si="163"/>
        <v>1.89764543344792</v>
      </c>
      <c r="I217" s="185">
        <f t="shared" si="163"/>
        <v>0</v>
      </c>
      <c r="J217" s="184">
        <f t="shared" si="163"/>
        <v>0</v>
      </c>
      <c r="K217" s="184">
        <f t="shared" si="163"/>
        <v>0</v>
      </c>
      <c r="L217" s="184">
        <f t="shared" si="163"/>
        <v>0</v>
      </c>
      <c r="M217" s="185">
        <f t="shared" si="163"/>
        <v>-6.7850666166705764E-2</v>
      </c>
      <c r="N217" s="184">
        <f t="shared" si="163"/>
        <v>0.12854467987526164</v>
      </c>
      <c r="O217" s="184">
        <f t="shared" si="163"/>
        <v>0.59915843267181401</v>
      </c>
      <c r="P217" s="184">
        <f t="shared" si="163"/>
        <v>0.71356444009059672</v>
      </c>
      <c r="Q217" s="184">
        <f t="shared" si="163"/>
        <v>0.52422854697695342</v>
      </c>
      <c r="R217" s="184">
        <f t="shared" si="163"/>
        <v>0</v>
      </c>
    </row>
    <row r="218" spans="1:18" x14ac:dyDescent="0.25">
      <c r="E218" s="7" t="str">
        <f>E$290</f>
        <v xml:space="preserve">Time value of money factor </v>
      </c>
      <c r="F218" s="184">
        <f t="shared" ref="F218:R218" si="164">F$290</f>
        <v>0</v>
      </c>
      <c r="G218" s="7" t="str">
        <f t="shared" si="164"/>
        <v>Factor</v>
      </c>
      <c r="H218" s="246">
        <f t="shared" si="164"/>
        <v>0</v>
      </c>
      <c r="I218" s="246">
        <f t="shared" si="164"/>
        <v>0</v>
      </c>
      <c r="J218" s="184">
        <f t="shared" si="164"/>
        <v>1</v>
      </c>
      <c r="K218" s="184">
        <f t="shared" si="164"/>
        <v>1</v>
      </c>
      <c r="L218" s="184">
        <f t="shared" si="164"/>
        <v>1</v>
      </c>
      <c r="M218" s="185">
        <f t="shared" si="164"/>
        <v>1.1219976826191176</v>
      </c>
      <c r="N218" s="184">
        <f t="shared" si="164"/>
        <v>1.0901693555893588</v>
      </c>
      <c r="O218" s="184">
        <f t="shared" si="164"/>
        <v>1.059243920265355</v>
      </c>
      <c r="P218" s="184">
        <f t="shared" si="164"/>
        <v>1.0291957638201563</v>
      </c>
      <c r="Q218" s="184">
        <f t="shared" si="164"/>
        <v>1</v>
      </c>
      <c r="R218" s="184">
        <f t="shared" si="164"/>
        <v>1</v>
      </c>
    </row>
    <row r="219" spans="1:18" x14ac:dyDescent="0.25">
      <c r="A219" s="49"/>
      <c r="C219" s="267"/>
      <c r="D219" s="57"/>
      <c r="E219" s="7" t="s">
        <v>534</v>
      </c>
      <c r="G219" s="7" t="s">
        <v>238</v>
      </c>
      <c r="H219" s="185">
        <f xml:space="preserve"> SUM(J219:R219)</f>
        <v>1.9572881536350826</v>
      </c>
      <c r="J219" s="185">
        <f xml:space="preserve"> J217 * J218</f>
        <v>0</v>
      </c>
      <c r="K219" s="185">
        <f t="shared" ref="K219:R219" si="165" xml:space="preserve"> K217 * K218</f>
        <v>0</v>
      </c>
      <c r="L219" s="185">
        <f t="shared" si="165"/>
        <v>0</v>
      </c>
      <c r="M219" s="185">
        <f t="shared" si="165"/>
        <v>-7.612829020320723E-2</v>
      </c>
      <c r="N219" s="185">
        <f t="shared" si="165"/>
        <v>0.14013547082405439</v>
      </c>
      <c r="O219" s="185">
        <f t="shared" si="165"/>
        <v>0.63465492708333804</v>
      </c>
      <c r="P219" s="185">
        <f t="shared" si="165"/>
        <v>0.73439749895394391</v>
      </c>
      <c r="Q219" s="185">
        <f t="shared" si="165"/>
        <v>0.52422854697695342</v>
      </c>
      <c r="R219" s="185">
        <f t="shared" si="165"/>
        <v>0</v>
      </c>
    </row>
    <row r="220" spans="1:18" x14ac:dyDescent="0.25"/>
    <row r="221" spans="1:18" x14ac:dyDescent="0.25">
      <c r="B221" s="61" t="s">
        <v>503</v>
      </c>
    </row>
    <row r="222" spans="1:18" x14ac:dyDescent="0.25">
      <c r="E222" s="7" t="str">
        <f>E205</f>
        <v>Value of True up return - real</v>
      </c>
      <c r="F222" s="184">
        <f t="shared" ref="F222:R222" si="166">F205</f>
        <v>0</v>
      </c>
      <c r="G222" s="7" t="str">
        <f t="shared" si="166"/>
        <v>£m</v>
      </c>
      <c r="H222" s="246">
        <f t="shared" si="166"/>
        <v>0.9307784489423625</v>
      </c>
      <c r="I222" s="246">
        <f t="shared" si="166"/>
        <v>0</v>
      </c>
      <c r="J222" s="184">
        <f t="shared" si="166"/>
        <v>0</v>
      </c>
      <c r="K222" s="184">
        <f t="shared" si="166"/>
        <v>0</v>
      </c>
      <c r="L222" s="184">
        <f t="shared" si="166"/>
        <v>0</v>
      </c>
      <c r="M222" s="185">
        <f t="shared" si="166"/>
        <v>-3.3280156925631132E-2</v>
      </c>
      <c r="N222" s="184">
        <f t="shared" si="166"/>
        <v>6.3050038561048183E-2</v>
      </c>
      <c r="O222" s="184">
        <f t="shared" si="166"/>
        <v>0.29388195855941746</v>
      </c>
      <c r="P222" s="184">
        <f t="shared" si="166"/>
        <v>0.34999710223062586</v>
      </c>
      <c r="Q222" s="184">
        <f t="shared" si="166"/>
        <v>0.25712950651690214</v>
      </c>
      <c r="R222" s="184">
        <f t="shared" si="166"/>
        <v>0</v>
      </c>
    </row>
    <row r="223" spans="1:18" x14ac:dyDescent="0.25">
      <c r="E223" s="7" t="str">
        <f>E$290</f>
        <v xml:space="preserve">Time value of money factor </v>
      </c>
      <c r="F223" s="184">
        <f t="shared" ref="F223:R223" si="167">F$290</f>
        <v>0</v>
      </c>
      <c r="G223" s="7" t="str">
        <f t="shared" si="167"/>
        <v>Factor</v>
      </c>
      <c r="H223" s="246">
        <f t="shared" si="167"/>
        <v>0</v>
      </c>
      <c r="I223" s="246">
        <f t="shared" si="167"/>
        <v>0</v>
      </c>
      <c r="J223" s="184">
        <f t="shared" si="167"/>
        <v>1</v>
      </c>
      <c r="K223" s="184">
        <f t="shared" si="167"/>
        <v>1</v>
      </c>
      <c r="L223" s="184">
        <f t="shared" si="167"/>
        <v>1</v>
      </c>
      <c r="M223" s="185">
        <f t="shared" si="167"/>
        <v>1.1219976826191176</v>
      </c>
      <c r="N223" s="184">
        <f t="shared" si="167"/>
        <v>1.0901693555893588</v>
      </c>
      <c r="O223" s="184">
        <f t="shared" si="167"/>
        <v>1.059243920265355</v>
      </c>
      <c r="P223" s="184">
        <f t="shared" si="167"/>
        <v>1.0291957638201563</v>
      </c>
      <c r="Q223" s="184">
        <f t="shared" si="167"/>
        <v>1</v>
      </c>
      <c r="R223" s="184">
        <f t="shared" si="167"/>
        <v>1</v>
      </c>
    </row>
    <row r="224" spans="1:18" x14ac:dyDescent="0.25">
      <c r="A224" s="49"/>
      <c r="C224" s="267"/>
      <c r="D224" s="57"/>
      <c r="E224" s="7" t="s">
        <v>535</v>
      </c>
      <c r="G224" s="7" t="s">
        <v>238</v>
      </c>
      <c r="H224" s="185">
        <f xml:space="preserve"> SUM(J224:R224)</f>
        <v>0.96003268032195377</v>
      </c>
      <c r="J224" s="185">
        <f xml:space="preserve"> J222 * J223</f>
        <v>0</v>
      </c>
      <c r="K224" s="185">
        <f t="shared" ref="K224:M224" si="168" xml:space="preserve"> K222 * K223</f>
        <v>0</v>
      </c>
      <c r="L224" s="185">
        <f t="shared" si="168"/>
        <v>0</v>
      </c>
      <c r="M224" s="185">
        <f t="shared" si="168"/>
        <v>-3.7340258947758706E-2</v>
      </c>
      <c r="N224" s="185">
        <f xml:space="preserve"> N222 * N223</f>
        <v>6.873521990798212E-2</v>
      </c>
      <c r="O224" s="185">
        <f t="shared" ref="O224:R224" si="169" xml:space="preserve"> O222 * O223</f>
        <v>0.31129267787973791</v>
      </c>
      <c r="P224" s="185">
        <f t="shared" si="169"/>
        <v>0.36021553496509029</v>
      </c>
      <c r="Q224" s="185">
        <f t="shared" si="169"/>
        <v>0.25712950651690214</v>
      </c>
      <c r="R224" s="185">
        <f t="shared" si="169"/>
        <v>0</v>
      </c>
    </row>
    <row r="225" spans="1:26" x14ac:dyDescent="0.25"/>
    <row r="226" spans="1:26" x14ac:dyDescent="0.25">
      <c r="B226" s="61" t="s">
        <v>505</v>
      </c>
    </row>
    <row r="227" spans="1:26" x14ac:dyDescent="0.25">
      <c r="E227" s="7" t="str">
        <f xml:space="preserve"> E$219</f>
        <v>Revenue adjustment for RCV run-off - real - WN</v>
      </c>
      <c r="F227" s="184">
        <f t="shared" ref="F227:R227" si="170" xml:space="preserve"> F$219</f>
        <v>0</v>
      </c>
      <c r="G227" s="7" t="str">
        <f t="shared" si="170"/>
        <v>£m</v>
      </c>
      <c r="H227" s="246">
        <f t="shared" si="170"/>
        <v>1.9572881536350826</v>
      </c>
      <c r="I227" s="246">
        <f t="shared" si="170"/>
        <v>0</v>
      </c>
      <c r="J227" s="184">
        <f t="shared" si="170"/>
        <v>0</v>
      </c>
      <c r="K227" s="184">
        <f t="shared" si="170"/>
        <v>0</v>
      </c>
      <c r="L227" s="184">
        <f t="shared" si="170"/>
        <v>0</v>
      </c>
      <c r="M227" s="185">
        <f t="shared" si="170"/>
        <v>-7.612829020320723E-2</v>
      </c>
      <c r="N227" s="184">
        <f t="shared" si="170"/>
        <v>0.14013547082405439</v>
      </c>
      <c r="O227" s="184">
        <f t="shared" si="170"/>
        <v>0.63465492708333804</v>
      </c>
      <c r="P227" s="184">
        <f t="shared" si="170"/>
        <v>0.73439749895394391</v>
      </c>
      <c r="Q227" s="184">
        <f t="shared" si="170"/>
        <v>0.52422854697695342</v>
      </c>
      <c r="R227" s="184">
        <f t="shared" si="170"/>
        <v>0</v>
      </c>
    </row>
    <row r="228" spans="1:26" x14ac:dyDescent="0.25">
      <c r="E228" s="7" t="str">
        <f xml:space="preserve"> E$224</f>
        <v>Revenue adjustment for return - real - WN</v>
      </c>
      <c r="F228" s="184">
        <f t="shared" ref="F228:R228" si="171" xml:space="preserve"> F$224</f>
        <v>0</v>
      </c>
      <c r="G228" s="7" t="str">
        <f t="shared" si="171"/>
        <v>£m</v>
      </c>
      <c r="H228" s="246">
        <f t="shared" si="171"/>
        <v>0.96003268032195377</v>
      </c>
      <c r="I228" s="246">
        <f t="shared" si="171"/>
        <v>0</v>
      </c>
      <c r="J228" s="184">
        <f t="shared" si="171"/>
        <v>0</v>
      </c>
      <c r="K228" s="184">
        <f t="shared" si="171"/>
        <v>0</v>
      </c>
      <c r="L228" s="184">
        <f t="shared" si="171"/>
        <v>0</v>
      </c>
      <c r="M228" s="185">
        <f t="shared" si="171"/>
        <v>-3.7340258947758706E-2</v>
      </c>
      <c r="N228" s="184">
        <f t="shared" si="171"/>
        <v>6.873521990798212E-2</v>
      </c>
      <c r="O228" s="184">
        <f t="shared" si="171"/>
        <v>0.31129267787973791</v>
      </c>
      <c r="P228" s="184">
        <f t="shared" si="171"/>
        <v>0.36021553496509029</v>
      </c>
      <c r="Q228" s="184">
        <f t="shared" si="171"/>
        <v>0.25712950651690214</v>
      </c>
      <c r="R228" s="184">
        <f t="shared" si="171"/>
        <v>0</v>
      </c>
    </row>
    <row r="229" spans="1:26" x14ac:dyDescent="0.25">
      <c r="A229" s="49"/>
      <c r="C229" s="267"/>
      <c r="D229" s="57"/>
      <c r="E229" s="7" t="s">
        <v>536</v>
      </c>
      <c r="G229" s="7" t="s">
        <v>238</v>
      </c>
      <c r="H229" s="185">
        <f xml:space="preserve"> SUM(J229:R229)</f>
        <v>2.917320833957036</v>
      </c>
      <c r="J229" s="185">
        <f xml:space="preserve"> J$227 + J$228</f>
        <v>0</v>
      </c>
      <c r="K229" s="185">
        <f t="shared" ref="K229:R229" si="172" xml:space="preserve"> K$227 + K$228</f>
        <v>0</v>
      </c>
      <c r="L229" s="185">
        <f t="shared" si="172"/>
        <v>0</v>
      </c>
      <c r="M229" s="185">
        <f t="shared" si="172"/>
        <v>-0.11346854915096594</v>
      </c>
      <c r="N229" s="185">
        <f t="shared" si="172"/>
        <v>0.20887069073203651</v>
      </c>
      <c r="O229" s="185">
        <f t="shared" si="172"/>
        <v>0.94594760496307595</v>
      </c>
      <c r="P229" s="185">
        <f t="shared" si="172"/>
        <v>1.0946130339190341</v>
      </c>
      <c r="Q229" s="185">
        <f t="shared" si="172"/>
        <v>0.78135805349385556</v>
      </c>
      <c r="R229" s="185">
        <f t="shared" si="17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73">SUM(J238:J239)</f>
        <v>0</v>
      </c>
      <c r="K240" s="172">
        <f t="shared" si="173"/>
        <v>0</v>
      </c>
      <c r="L240" s="172">
        <f t="shared" si="173"/>
        <v>3.1522140708501789E-2</v>
      </c>
      <c r="M240" s="172">
        <f>SUM(M238:M239)</f>
        <v>2.4258091513662761E-2</v>
      </c>
      <c r="N240" s="172">
        <f t="shared" ref="N240:R240" si="174">SUM(N238:N239)</f>
        <v>2.9587648685595269E-2</v>
      </c>
      <c r="O240" s="172">
        <f t="shared" si="174"/>
        <v>3.150368327076003E-2</v>
      </c>
      <c r="P240" s="172">
        <f t="shared" si="174"/>
        <v>3.2000000000000695E-2</v>
      </c>
      <c r="Q240" s="172">
        <f t="shared" si="174"/>
        <v>3.1999999999999806E-2</v>
      </c>
      <c r="R240" s="172">
        <f t="shared" si="17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75" xml:space="preserve"> E$258</f>
        <v>2019-20 wedge Nominal RCV balance BEG</v>
      </c>
      <c r="F242" s="244">
        <f xml:space="preserve"> F$258</f>
        <v>0</v>
      </c>
      <c r="G242" s="244" t="str">
        <f t="shared" si="175"/>
        <v>£m</v>
      </c>
      <c r="H242" s="244">
        <f t="shared" si="175"/>
        <v>0</v>
      </c>
      <c r="I242" s="244">
        <f t="shared" si="175"/>
        <v>0</v>
      </c>
      <c r="J242" s="244">
        <f t="shared" si="175"/>
        <v>0</v>
      </c>
      <c r="K242" s="244">
        <f t="shared" si="175"/>
        <v>0</v>
      </c>
      <c r="L242" s="244">
        <f t="shared" si="175"/>
        <v>0</v>
      </c>
      <c r="M242" s="244">
        <f t="shared" si="175"/>
        <v>0.65848785607824667</v>
      </c>
      <c r="N242" s="244">
        <f t="shared" si="175"/>
        <v>0.67446151475162841</v>
      </c>
      <c r="O242" s="244">
        <f t="shared" si="175"/>
        <v>0.69441724510205405</v>
      </c>
      <c r="P242" s="244">
        <f t="shared" si="175"/>
        <v>0.71629394604950292</v>
      </c>
      <c r="Q242" s="244">
        <f t="shared" si="175"/>
        <v>0.73921535232308755</v>
      </c>
      <c r="R242" s="244">
        <f t="shared" si="175"/>
        <v>0.76287024359742617</v>
      </c>
    </row>
    <row r="243" spans="1:16383" x14ac:dyDescent="0.25">
      <c r="E243" s="178" t="str">
        <f t="shared" ref="E243:R243" si="176" xml:space="preserve"> E$240</f>
        <v>2019-20 wedge Indexation percentage</v>
      </c>
      <c r="F243" s="178">
        <f t="shared" si="176"/>
        <v>0</v>
      </c>
      <c r="G243" s="178">
        <f t="shared" si="176"/>
        <v>0</v>
      </c>
      <c r="H243" s="178">
        <f t="shared" si="176"/>
        <v>0</v>
      </c>
      <c r="I243" s="178">
        <f t="shared" si="176"/>
        <v>0</v>
      </c>
      <c r="J243" s="178">
        <f t="shared" si="176"/>
        <v>0</v>
      </c>
      <c r="K243" s="178">
        <f t="shared" si="176"/>
        <v>0</v>
      </c>
      <c r="L243" s="178">
        <f t="shared" si="176"/>
        <v>3.1522140708501789E-2</v>
      </c>
      <c r="M243" s="178">
        <f t="shared" si="176"/>
        <v>2.4258091513662761E-2</v>
      </c>
      <c r="N243" s="178">
        <f t="shared" si="176"/>
        <v>2.9587648685595269E-2</v>
      </c>
      <c r="O243" s="178">
        <f t="shared" si="176"/>
        <v>3.150368327076003E-2</v>
      </c>
      <c r="P243" s="178">
        <f t="shared" si="176"/>
        <v>3.2000000000000695E-2</v>
      </c>
      <c r="Q243" s="178">
        <f t="shared" si="176"/>
        <v>3.1999999999999806E-2</v>
      </c>
      <c r="R243" s="178">
        <f t="shared" si="176"/>
        <v>2.9999999999999805E-2</v>
      </c>
    </row>
    <row r="244" spans="1:16383" x14ac:dyDescent="0.25">
      <c r="A244" s="49"/>
      <c r="C244" s="267"/>
      <c r="D244" s="57"/>
      <c r="E244" s="7" t="s">
        <v>510</v>
      </c>
      <c r="G244" s="92" t="s">
        <v>238</v>
      </c>
      <c r="J244" s="321">
        <f>J242*J243</f>
        <v>0</v>
      </c>
      <c r="K244" s="321">
        <f t="shared" ref="K244" si="177">K242*K243</f>
        <v>0</v>
      </c>
      <c r="L244" s="321">
        <f t="shared" ref="L244" si="178">L242*L243</f>
        <v>0</v>
      </c>
      <c r="M244" s="321">
        <f>M242*M243</f>
        <v>1.5973658673381699E-2</v>
      </c>
      <c r="N244" s="321">
        <f t="shared" ref="N244" si="179">N242*N243</f>
        <v>1.9955730350425614E-2</v>
      </c>
      <c r="O244" s="321">
        <f t="shared" ref="O244" si="180">O242*O243</f>
        <v>2.1876700947448847E-2</v>
      </c>
      <c r="P244" s="321">
        <f t="shared" ref="P244" si="181">P242*P243</f>
        <v>2.2921406273584591E-2</v>
      </c>
      <c r="Q244" s="321">
        <f t="shared" ref="Q244" si="182">Q242*Q243</f>
        <v>2.3654891274338657E-2</v>
      </c>
      <c r="R244" s="321">
        <f t="shared" ref="R244" si="183">R242*R243</f>
        <v>2.2886107307922635E-2</v>
      </c>
    </row>
    <row r="245" spans="1:16383" x14ac:dyDescent="0.25"/>
    <row r="246" spans="1:16383" s="205" customFormat="1" x14ac:dyDescent="0.25">
      <c r="A246" s="201"/>
      <c r="B246" s="202"/>
      <c r="C246" s="203"/>
      <c r="D246" s="204"/>
      <c r="E246" s="37" t="str">
        <f xml:space="preserve"> InpR!E$99</f>
        <v>Run-off rate - CPI(H) + RPI wedge - active - WN</v>
      </c>
      <c r="F246" s="205">
        <f xml:space="preserve"> InpR!F$99</f>
        <v>0</v>
      </c>
      <c r="G246" s="223" t="str">
        <f xml:space="preserve"> InpR!G$99</f>
        <v>%</v>
      </c>
      <c r="H246" s="205">
        <f xml:space="preserve"> InpR!H$99</f>
        <v>0</v>
      </c>
      <c r="I246" s="205">
        <f xml:space="preserve"> InpR!I$99</f>
        <v>0</v>
      </c>
      <c r="J246" s="205">
        <f xml:space="preserve"> InpR!J$99</f>
        <v>0</v>
      </c>
      <c r="K246" s="205">
        <f xml:space="preserve"> InpR!K$99</f>
        <v>0</v>
      </c>
      <c r="L246" s="205">
        <f xml:space="preserve"> InpR!L$99</f>
        <v>0</v>
      </c>
      <c r="M246" s="205">
        <f xml:space="preserve"> InpR!M$99</f>
        <v>3.8399999999999997E-2</v>
      </c>
      <c r="N246" s="205">
        <f xml:space="preserve"> InpR!N$99</f>
        <v>3.8399999999999997E-2</v>
      </c>
      <c r="O246" s="205">
        <f xml:space="preserve"> InpR!O$99</f>
        <v>3.8399999999999997E-2</v>
      </c>
      <c r="P246" s="205">
        <f xml:space="preserve"> InpR!P$99</f>
        <v>3.8399999999999997E-2</v>
      </c>
      <c r="Q246" s="205">
        <f xml:space="preserve"> InpR!Q$99</f>
        <v>3.8399999999999997E-2</v>
      </c>
      <c r="R246" s="205">
        <f xml:space="preserve"> InpR!R$99</f>
        <v>0</v>
      </c>
    </row>
    <row r="247" spans="1:16383" s="161" customFormat="1" x14ac:dyDescent="0.25">
      <c r="A247" s="157"/>
      <c r="B247" s="158"/>
      <c r="C247" s="159"/>
      <c r="D247" s="160"/>
      <c r="E247" s="161" t="str">
        <f t="shared" ref="E247:R247" si="184" xml:space="preserve"> E$258</f>
        <v>2019-20 wedge Nominal RCV balance BEG</v>
      </c>
      <c r="F247" s="244">
        <f t="shared" si="184"/>
        <v>0</v>
      </c>
      <c r="G247" s="244" t="str">
        <f t="shared" si="184"/>
        <v>£m</v>
      </c>
      <c r="H247" s="244">
        <f t="shared" si="184"/>
        <v>0</v>
      </c>
      <c r="I247" s="244">
        <f t="shared" si="184"/>
        <v>0</v>
      </c>
      <c r="J247" s="244">
        <f t="shared" si="184"/>
        <v>0</v>
      </c>
      <c r="K247" s="244">
        <f t="shared" si="184"/>
        <v>0</v>
      </c>
      <c r="L247" s="244">
        <f t="shared" si="184"/>
        <v>0</v>
      </c>
      <c r="M247" s="244">
        <f t="shared" si="184"/>
        <v>0.65848785607824667</v>
      </c>
      <c r="N247" s="244">
        <f t="shared" si="184"/>
        <v>0.67446151475162841</v>
      </c>
      <c r="O247" s="244">
        <f t="shared" si="184"/>
        <v>0.69441724510205405</v>
      </c>
      <c r="P247" s="244">
        <f t="shared" si="184"/>
        <v>0.71629394604950292</v>
      </c>
      <c r="Q247" s="244">
        <f t="shared" si="184"/>
        <v>0.73921535232308755</v>
      </c>
      <c r="R247" s="244">
        <f t="shared" si="184"/>
        <v>0.76287024359742617</v>
      </c>
    </row>
    <row r="248" spans="1:16383" s="91" customFormat="1" x14ac:dyDescent="0.25">
      <c r="A248" s="170"/>
      <c r="B248" s="165"/>
      <c r="C248" s="265"/>
      <c r="D248" s="171"/>
      <c r="E248" s="7" t="str">
        <f t="shared" ref="E248:R248" si="185" xml:space="preserve"> E$244</f>
        <v>2019-20 wedge RCV indexation</v>
      </c>
      <c r="F248" s="245">
        <f t="shared" si="185"/>
        <v>0</v>
      </c>
      <c r="G248" s="162" t="str">
        <f t="shared" si="185"/>
        <v>£m</v>
      </c>
      <c r="H248" s="245">
        <f t="shared" si="185"/>
        <v>0</v>
      </c>
      <c r="I248" s="245">
        <f t="shared" si="185"/>
        <v>0</v>
      </c>
      <c r="J248" s="245">
        <f t="shared" si="185"/>
        <v>0</v>
      </c>
      <c r="K248" s="245">
        <f t="shared" si="185"/>
        <v>0</v>
      </c>
      <c r="L248" s="245">
        <f t="shared" si="185"/>
        <v>0</v>
      </c>
      <c r="M248" s="245">
        <f t="shared" si="185"/>
        <v>1.5973658673381699E-2</v>
      </c>
      <c r="N248" s="245">
        <f t="shared" si="185"/>
        <v>1.9955730350425614E-2</v>
      </c>
      <c r="O248" s="245">
        <f t="shared" si="185"/>
        <v>2.1876700947448847E-2</v>
      </c>
      <c r="P248" s="245">
        <f t="shared" si="185"/>
        <v>2.2921406273584591E-2</v>
      </c>
      <c r="Q248" s="245">
        <f t="shared" si="185"/>
        <v>2.3654891274338657E-2</v>
      </c>
      <c r="R248" s="245">
        <f t="shared" si="185"/>
        <v>2.2886107307922635E-2</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86" xml:space="preserve"> (J247+J248) * J246</f>
        <v>0</v>
      </c>
      <c r="K249" s="321">
        <f t="shared" si="186"/>
        <v>0</v>
      </c>
      <c r="L249" s="321">
        <f t="shared" si="186"/>
        <v>0</v>
      </c>
      <c r="M249" s="321">
        <f xml:space="preserve"> (M247+M248) * M246</f>
        <v>2.589932216646253E-2</v>
      </c>
      <c r="N249" s="321">
        <f t="shared" si="186"/>
        <v>2.6665622211918875E-2</v>
      </c>
      <c r="O249" s="321">
        <f t="shared" si="186"/>
        <v>2.7505687528300911E-2</v>
      </c>
      <c r="P249" s="321">
        <f t="shared" si="186"/>
        <v>2.8385869529206558E-2</v>
      </c>
      <c r="Q249" s="321">
        <f t="shared" si="186"/>
        <v>2.9294217354141162E-2</v>
      </c>
      <c r="R249" s="321">
        <f t="shared" si="186"/>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E250" s="138"/>
      <c r="F250" s="138"/>
      <c r="G250" s="138"/>
      <c r="H250" s="138"/>
    </row>
    <row r="251" spans="1:16383" s="200" customFormat="1" x14ac:dyDescent="0.25">
      <c r="A251" s="196"/>
      <c r="B251" s="197"/>
      <c r="C251" s="198"/>
      <c r="D251" s="199"/>
      <c r="E251" s="249" t="str">
        <f>InpR!$E$120</f>
        <v>2019-20 RPI-CPIH wedge adjustment at 2017-18 FYA CPIH prices - WN</v>
      </c>
      <c r="F251" s="249">
        <f>InpR!$F$120</f>
        <v>0.62658749139338799</v>
      </c>
      <c r="G251" s="249" t="str">
        <f>InpR!$G$120</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513</v>
      </c>
      <c r="F255" s="246">
        <f xml:space="preserve"> $F$251 * $F$254</f>
        <v>0.65848785607824667</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 si="187" xml:space="preserve"> I261</f>
        <v>0</v>
      </c>
      <c r="K258" s="241">
        <f t="shared" ref="K258" si="188" xml:space="preserve"> J261</f>
        <v>0</v>
      </c>
      <c r="L258" s="241">
        <f t="shared" ref="L258" si="189" xml:space="preserve"> K261</f>
        <v>0</v>
      </c>
      <c r="M258" s="241">
        <f t="shared" ref="M258" si="190" xml:space="preserve"> L261</f>
        <v>0.65848785607824667</v>
      </c>
      <c r="N258" s="241">
        <f t="shared" ref="N258" si="191" xml:space="preserve"> M261</f>
        <v>0.67446151475162841</v>
      </c>
      <c r="O258" s="241">
        <f t="shared" ref="O258" si="192" xml:space="preserve"> N261</f>
        <v>0.69441724510205405</v>
      </c>
      <c r="P258" s="241">
        <f t="shared" ref="P258" si="193" xml:space="preserve"> O261</f>
        <v>0.71629394604950292</v>
      </c>
      <c r="Q258" s="241">
        <f t="shared" ref="Q258" si="194" xml:space="preserve"> P261</f>
        <v>0.73921535232308755</v>
      </c>
      <c r="R258" s="241">
        <f t="shared" ref="R258" si="195" xml:space="preserve"> Q261</f>
        <v>0.76287024359742617</v>
      </c>
    </row>
    <row r="259" spans="1:26" x14ac:dyDescent="0.25">
      <c r="A259" s="47"/>
      <c r="B259" s="51"/>
      <c r="C259" s="111"/>
      <c r="D259" s="56" t="s">
        <v>445</v>
      </c>
      <c r="E259" s="7" t="str">
        <f t="shared" ref="E259:R259" si="196" xml:space="preserve"> E$244</f>
        <v>2019-20 wedge RCV indexation</v>
      </c>
      <c r="F259" s="241">
        <f t="shared" si="196"/>
        <v>0</v>
      </c>
      <c r="G259" s="241" t="str">
        <f t="shared" si="196"/>
        <v>£m</v>
      </c>
      <c r="H259" s="241">
        <f t="shared" si="196"/>
        <v>0</v>
      </c>
      <c r="I259" s="241">
        <f t="shared" si="196"/>
        <v>0</v>
      </c>
      <c r="J259" s="241">
        <f t="shared" si="196"/>
        <v>0</v>
      </c>
      <c r="K259" s="241">
        <f t="shared" si="196"/>
        <v>0</v>
      </c>
      <c r="L259" s="241">
        <f t="shared" si="196"/>
        <v>0</v>
      </c>
      <c r="M259" s="241">
        <f t="shared" si="196"/>
        <v>1.5973658673381699E-2</v>
      </c>
      <c r="N259" s="241">
        <f t="shared" si="196"/>
        <v>1.9955730350425614E-2</v>
      </c>
      <c r="O259" s="241">
        <f t="shared" si="196"/>
        <v>2.1876700947448847E-2</v>
      </c>
      <c r="P259" s="241">
        <f t="shared" si="196"/>
        <v>2.2921406273584591E-2</v>
      </c>
      <c r="Q259" s="241">
        <f t="shared" si="196"/>
        <v>2.3654891274338657E-2</v>
      </c>
      <c r="R259" s="241">
        <f t="shared" si="196"/>
        <v>2.2886107307922635E-2</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97" xml:space="preserve"> IF( J256 = 1, $F255, J258 + J259 - J260)</f>
        <v>0</v>
      </c>
      <c r="K261" s="242">
        <f t="shared" si="197"/>
        <v>0</v>
      </c>
      <c r="L261" s="242">
        <f xml:space="preserve"> IF( L256 = 1, $F255, L258 + L259 - L260)</f>
        <v>0.65848785607824667</v>
      </c>
      <c r="M261" s="242">
        <f t="shared" si="197"/>
        <v>0.67446151475162841</v>
      </c>
      <c r="N261" s="242">
        <f t="shared" si="197"/>
        <v>0.69441724510205405</v>
      </c>
      <c r="O261" s="242">
        <f t="shared" si="197"/>
        <v>0.71629394604950292</v>
      </c>
      <c r="P261" s="242">
        <f t="shared" si="197"/>
        <v>0.73921535232308755</v>
      </c>
      <c r="Q261" s="242">
        <f t="shared" si="197"/>
        <v>0.76287024359742617</v>
      </c>
      <c r="R261" s="242">
        <f t="shared" si="197"/>
        <v>0.78575635090534879</v>
      </c>
    </row>
    <row r="262" spans="1:26" x14ac:dyDescent="0.25"/>
    <row r="263" spans="1:26" s="92" customFormat="1" x14ac:dyDescent="0.25">
      <c r="A263" s="164"/>
      <c r="B263" s="165"/>
      <c r="C263" s="166"/>
      <c r="D263" s="167"/>
      <c r="E263" s="179" t="str">
        <f t="shared" ref="E263:R263" si="198" xml:space="preserve"> E$258</f>
        <v>2019-20 wedge Nominal RCV balance BEG</v>
      </c>
      <c r="F263" s="185">
        <f t="shared" si="198"/>
        <v>0</v>
      </c>
      <c r="G263" s="185" t="str">
        <f t="shared" si="198"/>
        <v>£m</v>
      </c>
      <c r="H263" s="185">
        <f t="shared" si="198"/>
        <v>0</v>
      </c>
      <c r="I263" s="185">
        <f t="shared" si="198"/>
        <v>0</v>
      </c>
      <c r="J263" s="185">
        <f t="shared" si="198"/>
        <v>0</v>
      </c>
      <c r="K263" s="185">
        <f t="shared" si="198"/>
        <v>0</v>
      </c>
      <c r="L263" s="185">
        <f t="shared" si="198"/>
        <v>0</v>
      </c>
      <c r="M263" s="185">
        <f t="shared" si="198"/>
        <v>0.65848785607824667</v>
      </c>
      <c r="N263" s="185">
        <f t="shared" si="198"/>
        <v>0.67446151475162841</v>
      </c>
      <c r="O263" s="185">
        <f t="shared" si="198"/>
        <v>0.69441724510205405</v>
      </c>
      <c r="P263" s="185">
        <f t="shared" si="198"/>
        <v>0.71629394604950292</v>
      </c>
      <c r="Q263" s="185">
        <f t="shared" si="198"/>
        <v>0.73921535232308755</v>
      </c>
      <c r="R263" s="185">
        <f t="shared" si="198"/>
        <v>0.76287024359742617</v>
      </c>
    </row>
    <row r="264" spans="1:26" s="91" customFormat="1" x14ac:dyDescent="0.25">
      <c r="A264" s="170"/>
      <c r="B264" s="165"/>
      <c r="C264" s="166"/>
      <c r="D264" s="171"/>
      <c r="E264" s="179" t="str">
        <f t="shared" ref="E264:R264" si="199" xml:space="preserve"> E$244</f>
        <v>2019-20 wedge RCV indexation</v>
      </c>
      <c r="F264" s="184">
        <f t="shared" si="199"/>
        <v>0</v>
      </c>
      <c r="G264" s="185" t="str">
        <f t="shared" si="199"/>
        <v>£m</v>
      </c>
      <c r="H264" s="184">
        <f t="shared" si="199"/>
        <v>0</v>
      </c>
      <c r="I264" s="184">
        <f t="shared" si="199"/>
        <v>0</v>
      </c>
      <c r="J264" s="184">
        <f t="shared" si="199"/>
        <v>0</v>
      </c>
      <c r="K264" s="184">
        <f t="shared" si="199"/>
        <v>0</v>
      </c>
      <c r="L264" s="184">
        <f t="shared" si="199"/>
        <v>0</v>
      </c>
      <c r="M264" s="184">
        <f t="shared" si="199"/>
        <v>1.5973658673381699E-2</v>
      </c>
      <c r="N264" s="184">
        <f t="shared" si="199"/>
        <v>1.9955730350425614E-2</v>
      </c>
      <c r="O264" s="184">
        <f t="shared" si="199"/>
        <v>2.1876700947448847E-2</v>
      </c>
      <c r="P264" s="184">
        <f t="shared" si="199"/>
        <v>2.2921406273584591E-2</v>
      </c>
      <c r="Q264" s="184">
        <f t="shared" si="199"/>
        <v>2.3654891274338657E-2</v>
      </c>
      <c r="R264" s="184">
        <f t="shared" si="199"/>
        <v>2.2886107307922635E-2</v>
      </c>
      <c r="S264" s="92"/>
      <c r="T264" s="92"/>
      <c r="U264" s="92"/>
      <c r="V264" s="92"/>
      <c r="W264" s="92"/>
      <c r="X264" s="92"/>
      <c r="Y264" s="92"/>
      <c r="Z264" s="92"/>
    </row>
    <row r="265" spans="1:26" s="92" customFormat="1" x14ac:dyDescent="0.25">
      <c r="A265" s="164"/>
      <c r="B265" s="165"/>
      <c r="C265" s="166"/>
      <c r="D265" s="167"/>
      <c r="E265" s="179" t="str">
        <f t="shared" ref="E265:R265" si="200" xml:space="preserve"> E$261</f>
        <v>2019-20 wedge Nominal RCV balance END</v>
      </c>
      <c r="F265" s="185">
        <f t="shared" si="200"/>
        <v>0</v>
      </c>
      <c r="G265" s="185" t="str">
        <f t="shared" si="200"/>
        <v>£m</v>
      </c>
      <c r="H265" s="185">
        <f t="shared" si="200"/>
        <v>0</v>
      </c>
      <c r="I265" s="185">
        <f t="shared" si="200"/>
        <v>0</v>
      </c>
      <c r="J265" s="185">
        <f t="shared" si="200"/>
        <v>0</v>
      </c>
      <c r="K265" s="185">
        <f t="shared" si="200"/>
        <v>0</v>
      </c>
      <c r="L265" s="185">
        <f t="shared" si="200"/>
        <v>0.65848785607824667</v>
      </c>
      <c r="M265" s="185">
        <f t="shared" si="200"/>
        <v>0.67446151475162841</v>
      </c>
      <c r="N265" s="185">
        <f t="shared" si="200"/>
        <v>0.69441724510205405</v>
      </c>
      <c r="O265" s="185">
        <f t="shared" si="200"/>
        <v>0.71629394604950292</v>
      </c>
      <c r="P265" s="185">
        <f t="shared" si="200"/>
        <v>0.73921535232308755</v>
      </c>
      <c r="Q265" s="185">
        <f t="shared" si="200"/>
        <v>0.76287024359742617</v>
      </c>
      <c r="R265" s="185">
        <f t="shared" si="200"/>
        <v>0.78575635090534879</v>
      </c>
    </row>
    <row r="266" spans="1:26" x14ac:dyDescent="0.25">
      <c r="A266" s="49"/>
      <c r="C266" s="267"/>
      <c r="D266" s="57"/>
      <c r="E266" s="7" t="s">
        <v>517</v>
      </c>
      <c r="F266" s="243"/>
      <c r="G266" s="185" t="s">
        <v>238</v>
      </c>
      <c r="H266" s="243"/>
      <c r="I266" s="243"/>
      <c r="J266" s="185">
        <f t="shared" ref="J266:L266" si="201" xml:space="preserve"> ( (J263+J264) + J265) / 2</f>
        <v>0</v>
      </c>
      <c r="K266" s="185">
        <f t="shared" si="201"/>
        <v>0</v>
      </c>
      <c r="L266" s="185">
        <f t="shared" si="201"/>
        <v>0.32924392803912333</v>
      </c>
      <c r="M266" s="185">
        <f xml:space="preserve"> ( (M263+M264) + M265) / 2</f>
        <v>0.67446151475162841</v>
      </c>
      <c r="N266" s="185">
        <f t="shared" ref="N266:R266" si="202" xml:space="preserve"> ( (N263+N264) + N265) / 2</f>
        <v>0.69441724510205405</v>
      </c>
      <c r="O266" s="185">
        <f t="shared" si="202"/>
        <v>0.71629394604950292</v>
      </c>
      <c r="P266" s="185">
        <f t="shared" si="202"/>
        <v>0.73921535232308755</v>
      </c>
      <c r="Q266" s="185">
        <f t="shared" si="202"/>
        <v>0.76287024359742617</v>
      </c>
      <c r="R266" s="185">
        <f t="shared" si="202"/>
        <v>0.78575635090534879</v>
      </c>
    </row>
    <row r="267" spans="1:26" x14ac:dyDescent="0.25"/>
    <row r="268" spans="1:26" s="205" customFormat="1" x14ac:dyDescent="0.25">
      <c r="A268" s="201"/>
      <c r="B268" s="202"/>
      <c r="C268" s="203"/>
      <c r="D268" s="204"/>
      <c r="E268" s="205" t="str">
        <f xml:space="preserve"> InpR!E$106</f>
        <v>WACC on RCV - CPI(H) + RPI wedge bf and additions - WN</v>
      </c>
      <c r="F268" s="205">
        <f xml:space="preserve"> InpR!F$106</f>
        <v>0</v>
      </c>
      <c r="G268" s="223" t="str">
        <f xml:space="preserve"> InpR!G$106</f>
        <v>%</v>
      </c>
      <c r="H268" s="205">
        <f xml:space="preserve"> InpR!H$106</f>
        <v>0</v>
      </c>
      <c r="I268" s="205">
        <f xml:space="preserve"> InpR!I$106</f>
        <v>0</v>
      </c>
      <c r="J268" s="205">
        <f xml:space="preserve"> InpR!J$106</f>
        <v>0</v>
      </c>
      <c r="K268" s="205">
        <f xml:space="preserve"> InpR!K$106</f>
        <v>0</v>
      </c>
      <c r="L268" s="205">
        <f xml:space="preserve"> InpR!L$106</f>
        <v>0</v>
      </c>
      <c r="M268" s="205">
        <f xml:space="preserve"> InpR!M$106</f>
        <v>1.920357193840716E-2</v>
      </c>
      <c r="N268" s="205">
        <f xml:space="preserve"> InpR!N$106</f>
        <v>1.920357193840716E-2</v>
      </c>
      <c r="O268" s="205">
        <f xml:space="preserve"> InpR!O$106</f>
        <v>1.920357193840716E-2</v>
      </c>
      <c r="P268" s="205">
        <f xml:space="preserve"> InpR!P$106</f>
        <v>1.920357193840716E-2</v>
      </c>
      <c r="Q268" s="205">
        <f xml:space="preserve"> InpR!Q$106</f>
        <v>1.920357193840716E-2</v>
      </c>
      <c r="R268" s="205">
        <f xml:space="preserve"> InpR!R$106</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203" xml:space="preserve"> E$266</f>
        <v>2019-20 wedge Nominal RCV average balance</v>
      </c>
      <c r="F270" s="184">
        <f t="shared" si="203"/>
        <v>0</v>
      </c>
      <c r="G270" s="184" t="str">
        <f t="shared" si="203"/>
        <v>£m</v>
      </c>
      <c r="H270" s="245">
        <f t="shared" si="203"/>
        <v>0</v>
      </c>
      <c r="I270" s="184">
        <f t="shared" si="203"/>
        <v>0</v>
      </c>
      <c r="J270" s="245">
        <f t="shared" si="203"/>
        <v>0</v>
      </c>
      <c r="K270" s="245">
        <f t="shared" si="203"/>
        <v>0</v>
      </c>
      <c r="L270" s="245">
        <f t="shared" si="203"/>
        <v>0.32924392803912333</v>
      </c>
      <c r="M270" s="245">
        <f xml:space="preserve"> M$266</f>
        <v>0.67446151475162841</v>
      </c>
      <c r="N270" s="245">
        <f t="shared" si="203"/>
        <v>0.69441724510205405</v>
      </c>
      <c r="O270" s="245">
        <f t="shared" si="203"/>
        <v>0.71629394604950292</v>
      </c>
      <c r="P270" s="245">
        <f t="shared" si="203"/>
        <v>0.73921535232308755</v>
      </c>
      <c r="Q270" s="245">
        <f t="shared" si="203"/>
        <v>0.76287024359742617</v>
      </c>
      <c r="R270" s="245">
        <f t="shared" si="203"/>
        <v>0.78575635090534879</v>
      </c>
    </row>
    <row r="271" spans="1:26" x14ac:dyDescent="0.25">
      <c r="C271" s="267"/>
      <c r="E271" s="7" t="s">
        <v>518</v>
      </c>
      <c r="F271" s="243"/>
      <c r="G271" s="184" t="s">
        <v>238</v>
      </c>
      <c r="H271" s="243"/>
      <c r="I271" s="243"/>
      <c r="J271" s="245">
        <f t="shared" ref="J271:K271" si="204">J268*J269*J270</f>
        <v>0</v>
      </c>
      <c r="K271" s="245">
        <f t="shared" si="204"/>
        <v>0</v>
      </c>
      <c r="L271" s="245">
        <f>L268*L269*L270</f>
        <v>0</v>
      </c>
      <c r="M271" s="245">
        <f>M268*M269*M270</f>
        <v>1.2952070218219959E-2</v>
      </c>
      <c r="N271" s="245">
        <f t="shared" ref="N271:R271" si="205">N268*N269*N270</f>
        <v>1.3335291521587812E-2</v>
      </c>
      <c r="O271" s="245">
        <f t="shared" si="205"/>
        <v>1.3755402322007167E-2</v>
      </c>
      <c r="P271" s="245">
        <f t="shared" si="205"/>
        <v>1.4195575196311407E-2</v>
      </c>
      <c r="Q271" s="245">
        <f t="shared" si="205"/>
        <v>1.4649833602593367E-2</v>
      </c>
      <c r="R271" s="245">
        <f t="shared" si="205"/>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206" xml:space="preserve"> F$249</f>
        <v>0</v>
      </c>
      <c r="G273" s="184" t="str">
        <f t="shared" si="206"/>
        <v>£m</v>
      </c>
      <c r="H273" s="184">
        <f t="shared" si="206"/>
        <v>0</v>
      </c>
      <c r="I273" s="184">
        <f t="shared" si="206"/>
        <v>0</v>
      </c>
      <c r="J273" s="184">
        <f t="shared" si="206"/>
        <v>0</v>
      </c>
      <c r="K273" s="184">
        <f t="shared" si="206"/>
        <v>0</v>
      </c>
      <c r="L273" s="184">
        <f t="shared" si="206"/>
        <v>0</v>
      </c>
      <c r="M273" s="184">
        <f t="shared" si="206"/>
        <v>2.589932216646253E-2</v>
      </c>
      <c r="N273" s="184">
        <f t="shared" si="206"/>
        <v>2.6665622211918875E-2</v>
      </c>
      <c r="O273" s="184">
        <f t="shared" si="206"/>
        <v>2.7505687528300911E-2</v>
      </c>
      <c r="P273" s="184">
        <f t="shared" si="206"/>
        <v>2.8385869529206558E-2</v>
      </c>
      <c r="Q273" s="184">
        <f t="shared" si="206"/>
        <v>2.9294217354141162E-2</v>
      </c>
      <c r="R273" s="184">
        <f t="shared" si="206"/>
        <v>0</v>
      </c>
      <c r="S273" s="92"/>
      <c r="T273" s="92"/>
      <c r="U273" s="92"/>
      <c r="V273" s="92"/>
      <c r="W273" s="92"/>
      <c r="X273" s="92"/>
      <c r="Y273" s="92"/>
      <c r="Z273" s="92"/>
    </row>
    <row r="274" spans="1:26" x14ac:dyDescent="0.25">
      <c r="E274" s="7" t="str">
        <f xml:space="preserve"> E$271</f>
        <v>2019-20 wedge Nominal return</v>
      </c>
      <c r="F274" s="184">
        <f t="shared" ref="F274:R274" si="207" xml:space="preserve"> F$271</f>
        <v>0</v>
      </c>
      <c r="G274" s="184" t="str">
        <f t="shared" si="207"/>
        <v>£m</v>
      </c>
      <c r="H274" s="184">
        <f t="shared" si="207"/>
        <v>0</v>
      </c>
      <c r="I274" s="184">
        <f t="shared" si="207"/>
        <v>0</v>
      </c>
      <c r="J274" s="184">
        <f t="shared" si="207"/>
        <v>0</v>
      </c>
      <c r="K274" s="184">
        <f t="shared" si="207"/>
        <v>0</v>
      </c>
      <c r="L274" s="184">
        <f t="shared" si="207"/>
        <v>0</v>
      </c>
      <c r="M274" s="184">
        <f t="shared" si="207"/>
        <v>1.2952070218219959E-2</v>
      </c>
      <c r="N274" s="184">
        <f t="shared" si="207"/>
        <v>1.3335291521587812E-2</v>
      </c>
      <c r="O274" s="184">
        <f t="shared" si="207"/>
        <v>1.3755402322007167E-2</v>
      </c>
      <c r="P274" s="184">
        <f t="shared" si="207"/>
        <v>1.4195575196311407E-2</v>
      </c>
      <c r="Q274" s="184">
        <f t="shared" si="207"/>
        <v>1.4649833602593367E-2</v>
      </c>
      <c r="R274" s="184">
        <f t="shared" si="207"/>
        <v>0</v>
      </c>
    </row>
    <row r="275" spans="1:26" x14ac:dyDescent="0.25">
      <c r="C275" s="267"/>
      <c r="E275" s="7" t="s">
        <v>519</v>
      </c>
      <c r="F275" s="243"/>
      <c r="G275" s="184" t="str">
        <f t="shared" ref="G275" si="208">G$273</f>
        <v>£m</v>
      </c>
      <c r="H275" s="243">
        <f>SUM(J275:R275)</f>
        <v>0.20663889165074975</v>
      </c>
      <c r="I275" s="243"/>
      <c r="J275" s="243">
        <f t="shared" ref="J275:R275" si="209">SUM(J273:J274)</f>
        <v>0</v>
      </c>
      <c r="K275" s="243">
        <f t="shared" si="209"/>
        <v>0</v>
      </c>
      <c r="L275" s="243">
        <f>SUM(L273:L274)</f>
        <v>0</v>
      </c>
      <c r="M275" s="243">
        <f>SUM(M273:M274)</f>
        <v>3.8851392384682493E-2</v>
      </c>
      <c r="N275" s="243">
        <f t="shared" si="209"/>
        <v>4.0000913733506685E-2</v>
      </c>
      <c r="O275" s="243">
        <f t="shared" si="209"/>
        <v>4.1261089850308075E-2</v>
      </c>
      <c r="P275" s="243">
        <f t="shared" si="209"/>
        <v>4.2581444725517961E-2</v>
      </c>
      <c r="Q275" s="243">
        <f t="shared" si="209"/>
        <v>4.394405095673453E-2</v>
      </c>
      <c r="R275" s="243">
        <f t="shared" si="209"/>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210">F$249</f>
        <v>0</v>
      </c>
      <c r="G279" s="185" t="str">
        <f t="shared" si="210"/>
        <v>£m</v>
      </c>
      <c r="H279" s="185">
        <f t="shared" si="210"/>
        <v>0</v>
      </c>
      <c r="I279" s="185">
        <f t="shared" si="210"/>
        <v>0</v>
      </c>
      <c r="J279" s="185">
        <f t="shared" si="210"/>
        <v>0</v>
      </c>
      <c r="K279" s="185">
        <f t="shared" si="210"/>
        <v>0</v>
      </c>
      <c r="L279" s="185">
        <f t="shared" si="210"/>
        <v>0</v>
      </c>
      <c r="M279" s="185">
        <f t="shared" si="210"/>
        <v>2.589932216646253E-2</v>
      </c>
      <c r="N279" s="185">
        <f t="shared" si="210"/>
        <v>2.6665622211918875E-2</v>
      </c>
      <c r="O279" s="185">
        <f t="shared" si="210"/>
        <v>2.7505687528300911E-2</v>
      </c>
      <c r="P279" s="185">
        <f t="shared" si="210"/>
        <v>2.8385869529206558E-2</v>
      </c>
      <c r="Q279" s="185">
        <f t="shared" si="210"/>
        <v>2.9294217354141162E-2</v>
      </c>
      <c r="R279" s="185">
        <f t="shared" si="210"/>
        <v>0</v>
      </c>
    </row>
    <row r="280" spans="1:26" s="92" customFormat="1" x14ac:dyDescent="0.25">
      <c r="A280" s="164"/>
      <c r="B280" s="165"/>
      <c r="C280" s="166"/>
      <c r="D280" s="167"/>
      <c r="E280" s="7" t="str">
        <f>E$271</f>
        <v>2019-20 wedge Nominal return</v>
      </c>
      <c r="F280" s="185">
        <f t="shared" ref="F280:R280" si="211">F$271</f>
        <v>0</v>
      </c>
      <c r="G280" s="185" t="str">
        <f t="shared" si="211"/>
        <v>£m</v>
      </c>
      <c r="H280" s="185">
        <f t="shared" si="211"/>
        <v>0</v>
      </c>
      <c r="I280" s="185">
        <f t="shared" si="211"/>
        <v>0</v>
      </c>
      <c r="J280" s="185">
        <f t="shared" si="211"/>
        <v>0</v>
      </c>
      <c r="K280" s="185">
        <f t="shared" si="211"/>
        <v>0</v>
      </c>
      <c r="L280" s="185">
        <f t="shared" si="211"/>
        <v>0</v>
      </c>
      <c r="M280" s="185">
        <f t="shared" si="211"/>
        <v>1.2952070218219959E-2</v>
      </c>
      <c r="N280" s="185">
        <f t="shared" si="211"/>
        <v>1.3335291521587812E-2</v>
      </c>
      <c r="O280" s="185">
        <f t="shared" si="211"/>
        <v>1.3755402322007167E-2</v>
      </c>
      <c r="P280" s="185">
        <f t="shared" si="211"/>
        <v>1.4195575196311407E-2</v>
      </c>
      <c r="Q280" s="185">
        <f t="shared" si="211"/>
        <v>1.4649833602593367E-2</v>
      </c>
      <c r="R280" s="185">
        <f t="shared" si="211"/>
        <v>0</v>
      </c>
    </row>
    <row r="281" spans="1:26" s="92" customFormat="1" x14ac:dyDescent="0.25">
      <c r="A281" s="164"/>
      <c r="B281" s="165"/>
      <c r="C281" s="166"/>
      <c r="D281" s="167"/>
      <c r="E281" s="7" t="str">
        <f>E$275</f>
        <v>Total 2019-20 wedge Nominal revenue to company</v>
      </c>
      <c r="F281" s="185">
        <f t="shared" ref="F281:R281" si="212">F$275</f>
        <v>0</v>
      </c>
      <c r="G281" s="185" t="str">
        <f t="shared" si="212"/>
        <v>£m</v>
      </c>
      <c r="H281" s="185">
        <f t="shared" si="212"/>
        <v>0.20663889165074975</v>
      </c>
      <c r="I281" s="185">
        <f t="shared" si="212"/>
        <v>0</v>
      </c>
      <c r="J281" s="185">
        <f t="shared" si="212"/>
        <v>0</v>
      </c>
      <c r="K281" s="185">
        <f t="shared" si="212"/>
        <v>0</v>
      </c>
      <c r="L281" s="185">
        <f t="shared" si="212"/>
        <v>0</v>
      </c>
      <c r="M281" s="185">
        <f t="shared" si="212"/>
        <v>3.8851392384682493E-2</v>
      </c>
      <c r="N281" s="185">
        <f t="shared" si="212"/>
        <v>4.0000913733506685E-2</v>
      </c>
      <c r="O281" s="185">
        <f t="shared" si="212"/>
        <v>4.1261089850308075E-2</v>
      </c>
      <c r="P281" s="185">
        <f t="shared" si="212"/>
        <v>4.2581444725517961E-2</v>
      </c>
      <c r="Q281" s="185">
        <f t="shared" si="212"/>
        <v>4.394405095673453E-2</v>
      </c>
      <c r="R281" s="185">
        <f t="shared" si="212"/>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213">G$273</f>
        <v>£m</v>
      </c>
      <c r="H283" s="243">
        <f>SUM(J283:R283)</f>
        <v>0.12440352706298194</v>
      </c>
      <c r="I283" s="185"/>
      <c r="J283" s="185">
        <f t="shared" ref="J283:R283" si="214" xml:space="preserve"> IF(J$282 = 0, 0, J279 / J$282)</f>
        <v>0</v>
      </c>
      <c r="K283" s="185">
        <f t="shared" si="214"/>
        <v>0</v>
      </c>
      <c r="L283" s="185">
        <f t="shared" si="214"/>
        <v>0</v>
      </c>
      <c r="M283" s="185">
        <f t="shared" si="214"/>
        <v>2.4381300966912215E-2</v>
      </c>
      <c r="N283" s="185">
        <f t="shared" si="214"/>
        <v>2.4609463875133311E-2</v>
      </c>
      <c r="O283" s="185">
        <f t="shared" si="214"/>
        <v>2.4868696061687678E-2</v>
      </c>
      <c r="P283" s="185">
        <f t="shared" si="214"/>
        <v>2.5136625206328787E-2</v>
      </c>
      <c r="Q283" s="185">
        <f t="shared" si="214"/>
        <v>2.5407440952919948E-2</v>
      </c>
      <c r="R283" s="185">
        <f t="shared" si="214"/>
        <v>0</v>
      </c>
    </row>
    <row r="284" spans="1:26" s="92" customFormat="1" x14ac:dyDescent="0.25">
      <c r="A284" s="164"/>
      <c r="B284" s="165"/>
      <c r="C284" s="166"/>
      <c r="D284" s="167"/>
      <c r="E284" s="7" t="s">
        <v>521</v>
      </c>
      <c r="F284" s="185"/>
      <c r="G284" s="185" t="str">
        <f t="shared" si="213"/>
        <v>£m</v>
      </c>
      <c r="H284" s="243">
        <f t="shared" ref="H284:H285" si="215">SUM(J284:R284)</f>
        <v>6.221333545170718E-2</v>
      </c>
      <c r="I284" s="185"/>
      <c r="J284" s="185">
        <f t="shared" ref="J284:R284" si="216" xml:space="preserve"> IF(J$282 = 0, 0, J280 / J$282)</f>
        <v>0</v>
      </c>
      <c r="K284" s="185">
        <f t="shared" si="216"/>
        <v>0</v>
      </c>
      <c r="L284" s="185">
        <f t="shared" si="216"/>
        <v>0</v>
      </c>
      <c r="M284" s="185">
        <f t="shared" si="216"/>
        <v>1.2192918413282678E-2</v>
      </c>
      <c r="N284" s="185">
        <f t="shared" si="216"/>
        <v>1.2307021090931113E-2</v>
      </c>
      <c r="O284" s="185">
        <f t="shared" si="216"/>
        <v>1.2436661297786516E-2</v>
      </c>
      <c r="P284" s="185">
        <f t="shared" si="216"/>
        <v>1.2570650792669625E-2</v>
      </c>
      <c r="Q284" s="185">
        <f t="shared" si="216"/>
        <v>1.270608385703725E-2</v>
      </c>
      <c r="R284" s="185">
        <f t="shared" si="216"/>
        <v>0</v>
      </c>
    </row>
    <row r="285" spans="1:26" s="92" customFormat="1" x14ac:dyDescent="0.25">
      <c r="A285" s="164"/>
      <c r="B285" s="165"/>
      <c r="C285" s="166"/>
      <c r="D285" s="167"/>
      <c r="E285" s="7" t="s">
        <v>522</v>
      </c>
      <c r="F285" s="185"/>
      <c r="G285" s="185" t="str">
        <f t="shared" si="213"/>
        <v>£m</v>
      </c>
      <c r="H285" s="243">
        <f t="shared" si="215"/>
        <v>0.18661686251468909</v>
      </c>
      <c r="I285" s="185"/>
      <c r="J285" s="185">
        <f t="shared" ref="J285:R285" si="217" xml:space="preserve"> IF(J$282 = 0, 0, J281 / J$282)</f>
        <v>0</v>
      </c>
      <c r="K285" s="185">
        <f t="shared" si="217"/>
        <v>0</v>
      </c>
      <c r="L285" s="185">
        <f t="shared" si="217"/>
        <v>0</v>
      </c>
      <c r="M285" s="185">
        <f t="shared" si="217"/>
        <v>3.6574219380194894E-2</v>
      </c>
      <c r="N285" s="185">
        <f t="shared" si="217"/>
        <v>3.6916484966064422E-2</v>
      </c>
      <c r="O285" s="185">
        <f t="shared" si="217"/>
        <v>3.7305357359474191E-2</v>
      </c>
      <c r="P285" s="185">
        <f t="shared" si="217"/>
        <v>3.770727599899841E-2</v>
      </c>
      <c r="Q285" s="185">
        <f t="shared" si="217"/>
        <v>3.8113524809957201E-2</v>
      </c>
      <c r="R285" s="185">
        <f t="shared" si="217"/>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InpR!E$113</f>
        <v>WACC real on RCV - CPI(H) bf and additions - WN</v>
      </c>
      <c r="F289" s="205">
        <f>InpR!F$113</f>
        <v>0</v>
      </c>
      <c r="G289" s="223" t="str">
        <f>InpR!G$113</f>
        <v>%</v>
      </c>
      <c r="H289" s="205">
        <f>InpR!H$113</f>
        <v>0</v>
      </c>
      <c r="I289" s="205">
        <f>InpR!I$113</f>
        <v>0</v>
      </c>
      <c r="J289" s="205">
        <f>InpR!J$113</f>
        <v>0</v>
      </c>
      <c r="K289" s="205">
        <f>InpR!K$113</f>
        <v>0</v>
      </c>
      <c r="L289" s="205">
        <f>InpR!L$113</f>
        <v>0</v>
      </c>
      <c r="M289" s="205">
        <f>InpR!M$113</f>
        <v>2.9195763820156317E-2</v>
      </c>
      <c r="N289" s="205">
        <f>InpR!N$113</f>
        <v>2.9195763820156317E-2</v>
      </c>
      <c r="O289" s="205">
        <f>InpR!O$113</f>
        <v>2.9195763820156317E-2</v>
      </c>
      <c r="P289" s="205">
        <f>InpR!P$113</f>
        <v>2.9195763820156317E-2</v>
      </c>
      <c r="Q289" s="205">
        <f>InpR!Q$113</f>
        <v>2.9195763820156317E-2</v>
      </c>
      <c r="R289" s="205">
        <f>InpR!R$113</f>
        <v>0</v>
      </c>
    </row>
    <row r="290" spans="1:18" x14ac:dyDescent="0.25">
      <c r="E290" s="7" t="s">
        <v>499</v>
      </c>
      <c r="G290" s="7" t="s">
        <v>500</v>
      </c>
      <c r="J290" s="254">
        <f xml:space="preserve"> (1 + J$289) ^ J$288</f>
        <v>1</v>
      </c>
      <c r="K290" s="254">
        <f t="shared" ref="K290:R290" si="218" xml:space="preserve"> (1 + K$289) ^ K$288</f>
        <v>1</v>
      </c>
      <c r="L290" s="254">
        <f t="shared" si="218"/>
        <v>1</v>
      </c>
      <c r="M290" s="254">
        <f t="shared" si="218"/>
        <v>1.1219976826191176</v>
      </c>
      <c r="N290" s="254">
        <f t="shared" si="218"/>
        <v>1.0901693555893588</v>
      </c>
      <c r="O290" s="254">
        <f t="shared" si="218"/>
        <v>1.059243920265355</v>
      </c>
      <c r="P290" s="254">
        <f t="shared" si="218"/>
        <v>1.0291957638201563</v>
      </c>
      <c r="Q290" s="254">
        <f t="shared" si="218"/>
        <v>1</v>
      </c>
      <c r="R290" s="254">
        <f t="shared" si="218"/>
        <v>1</v>
      </c>
    </row>
    <row r="291" spans="1:18" x14ac:dyDescent="0.25"/>
    <row r="292" spans="1:18" x14ac:dyDescent="0.25">
      <c r="B292" s="61" t="s">
        <v>501</v>
      </c>
    </row>
    <row r="293" spans="1:18" x14ac:dyDescent="0.25">
      <c r="A293" s="49"/>
      <c r="D293" s="57"/>
      <c r="E293" s="7" t="str">
        <f>E$283</f>
        <v>2019-20 wedge RCV run-off - real</v>
      </c>
      <c r="F293" s="185">
        <f t="shared" ref="F293:R293" si="219">F$283</f>
        <v>0</v>
      </c>
      <c r="G293" s="7" t="str">
        <f t="shared" si="219"/>
        <v>£m</v>
      </c>
      <c r="H293" s="246">
        <f t="shared" si="219"/>
        <v>0.12440352706298194</v>
      </c>
      <c r="I293" s="246">
        <f t="shared" si="219"/>
        <v>0</v>
      </c>
      <c r="J293" s="185">
        <f t="shared" si="219"/>
        <v>0</v>
      </c>
      <c r="K293" s="185">
        <f t="shared" si="219"/>
        <v>0</v>
      </c>
      <c r="L293" s="185">
        <f t="shared" si="219"/>
        <v>0</v>
      </c>
      <c r="M293" s="185">
        <f t="shared" si="219"/>
        <v>2.4381300966912215E-2</v>
      </c>
      <c r="N293" s="185">
        <f t="shared" si="219"/>
        <v>2.4609463875133311E-2</v>
      </c>
      <c r="O293" s="185">
        <f t="shared" si="219"/>
        <v>2.4868696061687678E-2</v>
      </c>
      <c r="P293" s="185">
        <f t="shared" si="219"/>
        <v>2.5136625206328787E-2</v>
      </c>
      <c r="Q293" s="185">
        <f t="shared" si="219"/>
        <v>2.5407440952919948E-2</v>
      </c>
      <c r="R293" s="185">
        <f t="shared" si="219"/>
        <v>0</v>
      </c>
    </row>
    <row r="294" spans="1:18" x14ac:dyDescent="0.25">
      <c r="A294" s="49"/>
      <c r="D294" s="57"/>
      <c r="E294" s="7" t="str">
        <f>E$290</f>
        <v xml:space="preserve">Time value of money factor </v>
      </c>
      <c r="F294" s="185">
        <f t="shared" ref="F294:R294" si="220">F$290</f>
        <v>0</v>
      </c>
      <c r="G294" s="7" t="str">
        <f t="shared" si="220"/>
        <v>Factor</v>
      </c>
      <c r="H294" s="246">
        <f t="shared" si="220"/>
        <v>0</v>
      </c>
      <c r="I294" s="246">
        <f t="shared" si="220"/>
        <v>0</v>
      </c>
      <c r="J294" s="185">
        <f t="shared" si="220"/>
        <v>1</v>
      </c>
      <c r="K294" s="185">
        <f t="shared" si="220"/>
        <v>1</v>
      </c>
      <c r="L294" s="185">
        <f t="shared" si="220"/>
        <v>1</v>
      </c>
      <c r="M294" s="185">
        <f t="shared" si="220"/>
        <v>1.1219976826191176</v>
      </c>
      <c r="N294" s="185">
        <f t="shared" si="220"/>
        <v>1.0901693555893588</v>
      </c>
      <c r="O294" s="185">
        <f t="shared" si="220"/>
        <v>1.059243920265355</v>
      </c>
      <c r="P294" s="185">
        <f t="shared" si="220"/>
        <v>1.0291957638201563</v>
      </c>
      <c r="Q294" s="185">
        <f t="shared" si="220"/>
        <v>1</v>
      </c>
      <c r="R294" s="185">
        <f t="shared" si="220"/>
        <v>1</v>
      </c>
    </row>
    <row r="295" spans="1:18" x14ac:dyDescent="0.25">
      <c r="A295" s="49"/>
      <c r="C295" s="267"/>
      <c r="D295" s="57"/>
      <c r="E295" s="7" t="s">
        <v>538</v>
      </c>
      <c r="G295" s="7" t="s">
        <v>238</v>
      </c>
      <c r="H295" s="185">
        <f xml:space="preserve"> SUM(J295:R295)</f>
        <v>0.13180421079854659</v>
      </c>
      <c r="J295" s="185">
        <f xml:space="preserve"> J293 * J294</f>
        <v>0</v>
      </c>
      <c r="K295" s="185">
        <f t="shared" ref="K295:R295" si="221" xml:space="preserve"> K293 * K294</f>
        <v>0</v>
      </c>
      <c r="L295" s="185">
        <f t="shared" si="221"/>
        <v>0</v>
      </c>
      <c r="M295" s="185">
        <f t="shared" si="221"/>
        <v>2.7355763184114756E-2</v>
      </c>
      <c r="N295" s="185">
        <f t="shared" si="221"/>
        <v>2.6828483374153687E-2</v>
      </c>
      <c r="O295" s="185">
        <f t="shared" si="221"/>
        <v>2.634201510826965E-2</v>
      </c>
      <c r="P295" s="185">
        <f t="shared" si="221"/>
        <v>2.587050817908855E-2</v>
      </c>
      <c r="Q295" s="185">
        <f t="shared" si="221"/>
        <v>2.5407440952919948E-2</v>
      </c>
      <c r="R295" s="185">
        <f t="shared" si="221"/>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222">F$284</f>
        <v>0</v>
      </c>
      <c r="G299" s="7" t="str">
        <f t="shared" si="222"/>
        <v>£m</v>
      </c>
      <c r="H299" s="246">
        <f t="shared" si="222"/>
        <v>6.221333545170718E-2</v>
      </c>
      <c r="I299" s="246">
        <f t="shared" si="222"/>
        <v>0</v>
      </c>
      <c r="J299" s="185">
        <f t="shared" si="222"/>
        <v>0</v>
      </c>
      <c r="K299" s="185">
        <f t="shared" si="222"/>
        <v>0</v>
      </c>
      <c r="L299" s="185">
        <f t="shared" si="222"/>
        <v>0</v>
      </c>
      <c r="M299" s="185">
        <f t="shared" si="222"/>
        <v>1.2192918413282678E-2</v>
      </c>
      <c r="N299" s="185">
        <f t="shared" si="222"/>
        <v>1.2307021090931113E-2</v>
      </c>
      <c r="O299" s="185">
        <f t="shared" si="222"/>
        <v>1.2436661297786516E-2</v>
      </c>
      <c r="P299" s="185">
        <f t="shared" si="222"/>
        <v>1.2570650792669625E-2</v>
      </c>
      <c r="Q299" s="185">
        <f t="shared" si="222"/>
        <v>1.270608385703725E-2</v>
      </c>
      <c r="R299" s="185">
        <f t="shared" si="222"/>
        <v>0</v>
      </c>
    </row>
    <row r="300" spans="1:18" x14ac:dyDescent="0.25">
      <c r="A300" s="49"/>
      <c r="D300" s="57"/>
      <c r="E300" s="7" t="str">
        <f>E$290</f>
        <v xml:space="preserve">Time value of money factor </v>
      </c>
      <c r="F300" s="185">
        <f t="shared" ref="F300:R300" si="223">F$290</f>
        <v>0</v>
      </c>
      <c r="G300" s="7" t="str">
        <f t="shared" si="223"/>
        <v>Factor</v>
      </c>
      <c r="H300" s="246">
        <f t="shared" si="223"/>
        <v>0</v>
      </c>
      <c r="I300" s="246">
        <f t="shared" si="223"/>
        <v>0</v>
      </c>
      <c r="J300" s="185">
        <f t="shared" si="223"/>
        <v>1</v>
      </c>
      <c r="K300" s="185">
        <f t="shared" si="223"/>
        <v>1</v>
      </c>
      <c r="L300" s="185">
        <f t="shared" si="223"/>
        <v>1</v>
      </c>
      <c r="M300" s="185">
        <f t="shared" si="223"/>
        <v>1.1219976826191176</v>
      </c>
      <c r="N300" s="185">
        <f t="shared" si="223"/>
        <v>1.0901693555893588</v>
      </c>
      <c r="O300" s="185">
        <f t="shared" si="223"/>
        <v>1.059243920265355</v>
      </c>
      <c r="P300" s="185">
        <f t="shared" si="223"/>
        <v>1.0291957638201563</v>
      </c>
      <c r="Q300" s="185">
        <f t="shared" si="223"/>
        <v>1</v>
      </c>
      <c r="R300" s="185">
        <f t="shared" si="223"/>
        <v>1</v>
      </c>
    </row>
    <row r="301" spans="1:18" x14ac:dyDescent="0.25">
      <c r="A301" s="49"/>
      <c r="C301" s="267"/>
      <c r="D301" s="57"/>
      <c r="E301" s="7" t="s">
        <v>539</v>
      </c>
      <c r="G301" s="7" t="s">
        <v>238</v>
      </c>
      <c r="H301" s="185">
        <f xml:space="preserve"> SUM(J301:R301)</f>
        <v>6.5914365725387281E-2</v>
      </c>
      <c r="J301" s="185">
        <f xml:space="preserve"> J299 * J300</f>
        <v>0</v>
      </c>
      <c r="K301" s="185">
        <f t="shared" ref="K301:R301" si="224" xml:space="preserve"> K299 * K300</f>
        <v>0</v>
      </c>
      <c r="L301" s="185">
        <f t="shared" si="224"/>
        <v>0</v>
      </c>
      <c r="M301" s="185">
        <f t="shared" si="224"/>
        <v>1.3680426204067132E-2</v>
      </c>
      <c r="N301" s="185">
        <f t="shared" si="224"/>
        <v>1.3416737251925019E-2</v>
      </c>
      <c r="O301" s="185">
        <f t="shared" si="224"/>
        <v>1.3173457868079805E-2</v>
      </c>
      <c r="P301" s="185">
        <f t="shared" si="224"/>
        <v>1.2937660544278069E-2</v>
      </c>
      <c r="Q301" s="185">
        <f t="shared" si="224"/>
        <v>1.270608385703725E-2</v>
      </c>
      <c r="R301" s="185">
        <f t="shared" si="224"/>
        <v>0</v>
      </c>
    </row>
    <row r="302" spans="1:18" x14ac:dyDescent="0.25"/>
    <row r="303" spans="1:18" x14ac:dyDescent="0.25"/>
    <row r="304" spans="1:18" x14ac:dyDescent="0.25">
      <c r="B304" s="61" t="s">
        <v>505</v>
      </c>
    </row>
    <row r="305" spans="1:18" x14ac:dyDescent="0.25">
      <c r="A305" s="49"/>
      <c r="D305" s="57"/>
      <c r="E305" s="7" t="str">
        <f t="shared" ref="E305:R305" si="225" xml:space="preserve"> E$295</f>
        <v>Revenue adjustment for 2019-20 wedge run-off - real - WN</v>
      </c>
      <c r="F305" s="185">
        <f t="shared" si="225"/>
        <v>0</v>
      </c>
      <c r="G305" s="7" t="str">
        <f t="shared" si="225"/>
        <v>£m</v>
      </c>
      <c r="H305" s="246">
        <f t="shared" si="225"/>
        <v>0.13180421079854659</v>
      </c>
      <c r="I305" s="246">
        <f t="shared" si="225"/>
        <v>0</v>
      </c>
      <c r="J305" s="185">
        <f t="shared" si="225"/>
        <v>0</v>
      </c>
      <c r="K305" s="185">
        <f t="shared" si="225"/>
        <v>0</v>
      </c>
      <c r="L305" s="185">
        <f t="shared" si="225"/>
        <v>0</v>
      </c>
      <c r="M305" s="185">
        <f t="shared" si="225"/>
        <v>2.7355763184114756E-2</v>
      </c>
      <c r="N305" s="185">
        <f t="shared" si="225"/>
        <v>2.6828483374153687E-2</v>
      </c>
      <c r="O305" s="185">
        <f t="shared" si="225"/>
        <v>2.634201510826965E-2</v>
      </c>
      <c r="P305" s="185">
        <f t="shared" si="225"/>
        <v>2.587050817908855E-2</v>
      </c>
      <c r="Q305" s="185">
        <f t="shared" si="225"/>
        <v>2.5407440952919948E-2</v>
      </c>
      <c r="R305" s="185">
        <f t="shared" si="225"/>
        <v>0</v>
      </c>
    </row>
    <row r="306" spans="1:18" x14ac:dyDescent="0.25">
      <c r="A306" s="49"/>
      <c r="D306" s="57"/>
      <c r="E306" s="7" t="str">
        <f t="shared" ref="E306:R306" si="226" xml:space="preserve"> E$301</f>
        <v>Revenue adjustment for 2019-20 wedge return - real - WN</v>
      </c>
      <c r="F306" s="185">
        <f t="shared" si="226"/>
        <v>0</v>
      </c>
      <c r="G306" s="7" t="str">
        <f t="shared" si="226"/>
        <v>£m</v>
      </c>
      <c r="H306" s="246">
        <f t="shared" si="226"/>
        <v>6.5914365725387281E-2</v>
      </c>
      <c r="I306" s="246">
        <f t="shared" si="226"/>
        <v>0</v>
      </c>
      <c r="J306" s="185">
        <f t="shared" si="226"/>
        <v>0</v>
      </c>
      <c r="K306" s="185">
        <f t="shared" si="226"/>
        <v>0</v>
      </c>
      <c r="L306" s="185">
        <f t="shared" si="226"/>
        <v>0</v>
      </c>
      <c r="M306" s="185">
        <f t="shared" si="226"/>
        <v>1.3680426204067132E-2</v>
      </c>
      <c r="N306" s="185">
        <f t="shared" si="226"/>
        <v>1.3416737251925019E-2</v>
      </c>
      <c r="O306" s="185">
        <f t="shared" si="226"/>
        <v>1.3173457868079805E-2</v>
      </c>
      <c r="P306" s="185">
        <f t="shared" si="226"/>
        <v>1.2937660544278069E-2</v>
      </c>
      <c r="Q306" s="185">
        <f t="shared" si="226"/>
        <v>1.270608385703725E-2</v>
      </c>
      <c r="R306" s="185">
        <f t="shared" si="226"/>
        <v>0</v>
      </c>
    </row>
    <row r="307" spans="1:18" x14ac:dyDescent="0.25">
      <c r="A307" s="49"/>
      <c r="C307" s="267"/>
      <c r="D307" s="57"/>
      <c r="E307" s="7" t="s">
        <v>540</v>
      </c>
      <c r="G307" s="7" t="s">
        <v>238</v>
      </c>
      <c r="H307" s="185">
        <f xml:space="preserve"> SUM(J307:R307)</f>
        <v>0.19771857652393385</v>
      </c>
      <c r="J307" s="185">
        <f xml:space="preserve"> J$305 + J$306</f>
        <v>0</v>
      </c>
      <c r="K307" s="185">
        <f t="shared" ref="K307:R307" si="227" xml:space="preserve"> K$305 + K$306</f>
        <v>0</v>
      </c>
      <c r="L307" s="185">
        <f t="shared" si="227"/>
        <v>0</v>
      </c>
      <c r="M307" s="185">
        <f t="shared" si="227"/>
        <v>4.103618938818189E-2</v>
      </c>
      <c r="N307" s="185">
        <f t="shared" si="227"/>
        <v>4.0245220626078708E-2</v>
      </c>
      <c r="O307" s="185">
        <f t="shared" si="227"/>
        <v>3.9515472976349456E-2</v>
      </c>
      <c r="P307" s="185">
        <f t="shared" si="227"/>
        <v>3.8808168723366621E-2</v>
      </c>
      <c r="Q307" s="185">
        <f t="shared" si="227"/>
        <v>3.8113524809957194E-2</v>
      </c>
      <c r="R307" s="185">
        <f t="shared" si="227"/>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WN</v>
      </c>
      <c r="F313" s="185">
        <f t="shared" ref="F313:R313" si="228" xml:space="preserve"> F$219</f>
        <v>0</v>
      </c>
      <c r="G313" s="7" t="str">
        <f t="shared" si="228"/>
        <v>£m</v>
      </c>
      <c r="H313" s="246">
        <f t="shared" si="228"/>
        <v>1.9572881536350826</v>
      </c>
      <c r="I313" s="246">
        <f t="shared" si="228"/>
        <v>0</v>
      </c>
      <c r="J313" s="185">
        <f t="shared" si="228"/>
        <v>0</v>
      </c>
      <c r="K313" s="185">
        <f t="shared" si="228"/>
        <v>0</v>
      </c>
      <c r="L313" s="185">
        <f t="shared" si="228"/>
        <v>0</v>
      </c>
      <c r="M313" s="185">
        <f t="shared" si="228"/>
        <v>-7.612829020320723E-2</v>
      </c>
      <c r="N313" s="185">
        <f t="shared" si="228"/>
        <v>0.14013547082405439</v>
      </c>
      <c r="O313" s="185">
        <f t="shared" si="228"/>
        <v>0.63465492708333804</v>
      </c>
      <c r="P313" s="185">
        <f t="shared" si="228"/>
        <v>0.73439749895394391</v>
      </c>
      <c r="Q313" s="185">
        <f t="shared" si="228"/>
        <v>0.52422854697695342</v>
      </c>
      <c r="R313" s="185">
        <f t="shared" si="228"/>
        <v>0</v>
      </c>
    </row>
    <row r="314" spans="1:18" x14ac:dyDescent="0.25">
      <c r="A314" s="49"/>
      <c r="D314" s="57"/>
      <c r="E314" s="7" t="str">
        <f xml:space="preserve"> E$224</f>
        <v>Revenue adjustment for return - real - WN</v>
      </c>
      <c r="F314" s="185">
        <f t="shared" ref="F314:R314" si="229" xml:space="preserve"> F$224</f>
        <v>0</v>
      </c>
      <c r="G314" s="7" t="str">
        <f t="shared" si="229"/>
        <v>£m</v>
      </c>
      <c r="H314" s="246">
        <f t="shared" si="229"/>
        <v>0.96003268032195377</v>
      </c>
      <c r="I314" s="246">
        <f t="shared" si="229"/>
        <v>0</v>
      </c>
      <c r="J314" s="185">
        <f t="shared" si="229"/>
        <v>0</v>
      </c>
      <c r="K314" s="185">
        <f t="shared" si="229"/>
        <v>0</v>
      </c>
      <c r="L314" s="185">
        <f t="shared" si="229"/>
        <v>0</v>
      </c>
      <c r="M314" s="185">
        <f t="shared" si="229"/>
        <v>-3.7340258947758706E-2</v>
      </c>
      <c r="N314" s="185">
        <f t="shared" si="229"/>
        <v>6.873521990798212E-2</v>
      </c>
      <c r="O314" s="185">
        <f t="shared" si="229"/>
        <v>0.31129267787973791</v>
      </c>
      <c r="P314" s="185">
        <f t="shared" si="229"/>
        <v>0.36021553496509029</v>
      </c>
      <c r="Q314" s="185">
        <f t="shared" si="229"/>
        <v>0.25712950651690214</v>
      </c>
      <c r="R314" s="185">
        <f t="shared" si="229"/>
        <v>0</v>
      </c>
    </row>
    <row r="315" spans="1:18" x14ac:dyDescent="0.25">
      <c r="A315" s="49"/>
      <c r="D315" s="57"/>
      <c r="E315" s="7" t="str">
        <f xml:space="preserve"> E$229</f>
        <v>Revenue adjustment - real - WN</v>
      </c>
      <c r="F315" s="185">
        <f t="shared" ref="F315:R315" si="230" xml:space="preserve"> F$229</f>
        <v>0</v>
      </c>
      <c r="G315" s="7" t="str">
        <f t="shared" si="230"/>
        <v>£m</v>
      </c>
      <c r="H315" s="246">
        <f t="shared" si="230"/>
        <v>2.917320833957036</v>
      </c>
      <c r="I315" s="246">
        <f t="shared" si="230"/>
        <v>0</v>
      </c>
      <c r="J315" s="185">
        <f t="shared" si="230"/>
        <v>0</v>
      </c>
      <c r="K315" s="185">
        <f t="shared" si="230"/>
        <v>0</v>
      </c>
      <c r="L315" s="185">
        <f t="shared" si="230"/>
        <v>0</v>
      </c>
      <c r="M315" s="185">
        <f t="shared" si="230"/>
        <v>-0.11346854915096594</v>
      </c>
      <c r="N315" s="185">
        <f t="shared" si="230"/>
        <v>0.20887069073203651</v>
      </c>
      <c r="O315" s="185">
        <f t="shared" si="230"/>
        <v>0.94594760496307595</v>
      </c>
      <c r="P315" s="185">
        <f t="shared" si="230"/>
        <v>1.0946130339190341</v>
      </c>
      <c r="Q315" s="185">
        <f t="shared" si="230"/>
        <v>0.78135805349385556</v>
      </c>
      <c r="R315" s="185">
        <f t="shared" si="230"/>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WN</v>
      </c>
      <c r="F319" s="185">
        <f t="shared" ref="F319:R319" si="231" xml:space="preserve"> F$301</f>
        <v>0</v>
      </c>
      <c r="G319" s="7" t="str">
        <f t="shared" si="231"/>
        <v>£m</v>
      </c>
      <c r="H319" s="246">
        <f t="shared" si="231"/>
        <v>6.5914365725387281E-2</v>
      </c>
      <c r="I319" s="246">
        <f t="shared" si="231"/>
        <v>0</v>
      </c>
      <c r="J319" s="185">
        <f t="shared" si="231"/>
        <v>0</v>
      </c>
      <c r="K319" s="185">
        <f t="shared" si="231"/>
        <v>0</v>
      </c>
      <c r="L319" s="185">
        <f t="shared" si="231"/>
        <v>0</v>
      </c>
      <c r="M319" s="185">
        <f t="shared" si="231"/>
        <v>1.3680426204067132E-2</v>
      </c>
      <c r="N319" s="185">
        <f t="shared" si="231"/>
        <v>1.3416737251925019E-2</v>
      </c>
      <c r="O319" s="185">
        <f t="shared" si="231"/>
        <v>1.3173457868079805E-2</v>
      </c>
      <c r="P319" s="185">
        <f t="shared" si="231"/>
        <v>1.2937660544278069E-2</v>
      </c>
      <c r="Q319" s="185">
        <f t="shared" si="231"/>
        <v>1.270608385703725E-2</v>
      </c>
      <c r="R319" s="185">
        <f t="shared" si="231"/>
        <v>0</v>
      </c>
    </row>
    <row r="320" spans="1:18" x14ac:dyDescent="0.25"/>
    <row r="321" spans="1:18" x14ac:dyDescent="0.25">
      <c r="B321" s="61" t="s">
        <v>289</v>
      </c>
    </row>
    <row r="322" spans="1:18" s="34" customFormat="1" x14ac:dyDescent="0.25">
      <c r="A322" s="322"/>
      <c r="B322" s="256"/>
      <c r="C322" s="257"/>
      <c r="D322" s="323"/>
      <c r="E322" s="34" t="s">
        <v>541</v>
      </c>
      <c r="G322" s="34" t="s">
        <v>238</v>
      </c>
      <c r="H322" s="266">
        <f xml:space="preserve"> SUM(J322:R322)</f>
        <v>1.9572881536350826</v>
      </c>
      <c r="J322" s="266">
        <f t="shared" ref="J322:R322" si="232" xml:space="preserve"> J313 + J318</f>
        <v>0</v>
      </c>
      <c r="K322" s="266">
        <f t="shared" si="232"/>
        <v>0</v>
      </c>
      <c r="L322" s="266">
        <f t="shared" si="232"/>
        <v>0</v>
      </c>
      <c r="M322" s="266">
        <f t="shared" si="232"/>
        <v>-7.612829020320723E-2</v>
      </c>
      <c r="N322" s="266">
        <f t="shared" si="232"/>
        <v>0.14013547082405439</v>
      </c>
      <c r="O322" s="266">
        <f t="shared" si="232"/>
        <v>0.63465492708333804</v>
      </c>
      <c r="P322" s="266">
        <f t="shared" si="232"/>
        <v>0.73439749895394391</v>
      </c>
      <c r="Q322" s="266">
        <f t="shared" si="232"/>
        <v>0.52422854697695342</v>
      </c>
      <c r="R322" s="266">
        <f t="shared" si="232"/>
        <v>0</v>
      </c>
    </row>
    <row r="323" spans="1:18" s="34" customFormat="1" x14ac:dyDescent="0.25">
      <c r="A323" s="322"/>
      <c r="B323" s="256"/>
      <c r="C323" s="257"/>
      <c r="D323" s="323"/>
      <c r="E323" s="34" t="s">
        <v>542</v>
      </c>
      <c r="G323" s="34" t="s">
        <v>238</v>
      </c>
      <c r="H323" s="266">
        <f xml:space="preserve"> SUM(J323:R323)</f>
        <v>1.025947046047341</v>
      </c>
      <c r="J323" s="266">
        <f t="shared" ref="J323:R323" si="233" xml:space="preserve"> J314 + J319</f>
        <v>0</v>
      </c>
      <c r="K323" s="266">
        <f t="shared" si="233"/>
        <v>0</v>
      </c>
      <c r="L323" s="266">
        <f t="shared" si="233"/>
        <v>0</v>
      </c>
      <c r="M323" s="266">
        <f t="shared" si="233"/>
        <v>-2.3659832743691572E-2</v>
      </c>
      <c r="N323" s="266">
        <f t="shared" si="233"/>
        <v>8.2151957159907141E-2</v>
      </c>
      <c r="O323" s="266">
        <f t="shared" si="233"/>
        <v>0.32446613574781774</v>
      </c>
      <c r="P323" s="266">
        <f t="shared" si="233"/>
        <v>0.37315319550936837</v>
      </c>
      <c r="Q323" s="266">
        <f t="shared" si="233"/>
        <v>0.26983559037393939</v>
      </c>
      <c r="R323" s="266">
        <f t="shared" si="233"/>
        <v>0</v>
      </c>
    </row>
    <row r="324" spans="1:18" s="34" customFormat="1" x14ac:dyDescent="0.25">
      <c r="A324" s="361"/>
      <c r="B324" s="362"/>
      <c r="C324" s="363"/>
      <c r="D324" s="364"/>
      <c r="E324" s="34" t="s">
        <v>543</v>
      </c>
      <c r="G324" s="34" t="s">
        <v>238</v>
      </c>
      <c r="H324" s="266">
        <f xml:space="preserve"> SUM(J324:R324)</f>
        <v>2.9832351996824231</v>
      </c>
      <c r="J324" s="266">
        <f t="shared" ref="J324:R324" si="234" xml:space="preserve"> J315 + J319</f>
        <v>0</v>
      </c>
      <c r="K324" s="266">
        <f t="shared" si="234"/>
        <v>0</v>
      </c>
      <c r="L324" s="266">
        <f t="shared" si="234"/>
        <v>0</v>
      </c>
      <c r="M324" s="266">
        <f t="shared" ref="M324" si="235" xml:space="preserve"> M315 + M319</f>
        <v>-9.9788122946898802E-2</v>
      </c>
      <c r="N324" s="266">
        <f t="shared" si="234"/>
        <v>0.22228742798396153</v>
      </c>
      <c r="O324" s="266">
        <f t="shared" si="234"/>
        <v>0.95912106283115572</v>
      </c>
      <c r="P324" s="266">
        <f t="shared" si="234"/>
        <v>1.1075506944633122</v>
      </c>
      <c r="Q324" s="266">
        <f t="shared" si="234"/>
        <v>0.79406413735089276</v>
      </c>
      <c r="R324" s="266">
        <f t="shared" si="234"/>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49" priority="12" stopIfTrue="1" operator="notEqual">
      <formula>0</formula>
    </cfRule>
    <cfRule type="cellIs" dxfId="48" priority="13" stopIfTrue="1" operator="equal">
      <formula>""</formula>
    </cfRule>
  </conditionalFormatting>
  <conditionalFormatting sqref="F166">
    <cfRule type="cellIs" dxfId="47" priority="1" stopIfTrue="1" operator="notEqual">
      <formula>0</formula>
    </cfRule>
    <cfRule type="cellIs" dxfId="46" priority="2" stopIfTrue="1" operator="equal">
      <formula>""</formula>
    </cfRule>
  </conditionalFormatting>
  <conditionalFormatting sqref="J3:Z3">
    <cfRule type="cellIs" dxfId="45" priority="18" operator="equal">
      <formula>"Post-Fcst"</formula>
    </cfRule>
    <cfRule type="cellIs" dxfId="44" priority="19" operator="equal">
      <formula>"Forecast"</formula>
    </cfRule>
    <cfRule type="cellIs" dxfId="43" priority="20" operator="equal">
      <formula>"Pre Fcst"</formula>
    </cfRule>
  </conditionalFormatting>
  <conditionalFormatting sqref="J166:XFD166">
    <cfRule type="cellIs" dxfId="42" priority="3" stopIfTrue="1" operator="notEqual">
      <formula>0</formula>
    </cfRule>
    <cfRule type="cellIs" dxfId="41"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714C9-4BC7-4FFF-9E9E-D4899D5F8C82}">
  <sheetPr codeName="Sheet13">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Calcs-WWN</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Q15" si="0">SUM(J13:J14)</f>
        <v>0</v>
      </c>
      <c r="K15" s="172">
        <f t="shared" si="0"/>
        <v>0</v>
      </c>
      <c r="L15" s="172">
        <f t="shared" si="0"/>
        <v>3.1522140708501789E-2</v>
      </c>
      <c r="M15" s="172">
        <f t="shared" si="0"/>
        <v>2.4258091513662761E-2</v>
      </c>
      <c r="N15" s="172">
        <f t="shared" si="0"/>
        <v>2.9587648685595269E-2</v>
      </c>
      <c r="O15" s="172">
        <f t="shared" si="0"/>
        <v>3.150368327076003E-2</v>
      </c>
      <c r="P15" s="172">
        <f t="shared" si="0"/>
        <v>3.2000000000000695E-2</v>
      </c>
      <c r="Q15" s="172">
        <f t="shared" si="0"/>
        <v>3.1999999999999806E-2</v>
      </c>
      <c r="R15" s="172">
        <f t="shared" ref="R15" si="1">SUM(R13:R14)</f>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1851.624733463603</v>
      </c>
      <c r="N22" s="240">
        <f t="shared" si="3"/>
        <v>1796.9731808728359</v>
      </c>
      <c r="O22" s="240">
        <f t="shared" si="3"/>
        <v>1753.0089689635261</v>
      </c>
      <c r="P22" s="240">
        <f t="shared" si="3"/>
        <v>1713.3028598571955</v>
      </c>
      <c r="Q22" s="240">
        <f t="shared" si="3"/>
        <v>1675.3018024255639</v>
      </c>
      <c r="R22" s="240">
        <f t="shared" si="3"/>
        <v>1638.1436084477646</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44.916882233321502</v>
      </c>
      <c r="N24" s="184">
        <f t="shared" si="5"/>
        <v>53.168211173102115</v>
      </c>
      <c r="O24" s="184">
        <f t="shared" si="5"/>
        <v>55.226239329028523</v>
      </c>
      <c r="P24" s="184">
        <f t="shared" si="5"/>
        <v>54.825691515431444</v>
      </c>
      <c r="Q24" s="184">
        <f t="shared" si="5"/>
        <v>53.609657677617719</v>
      </c>
      <c r="R24" s="184">
        <f t="shared" si="5"/>
        <v>49.144308253432619</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InpR!E$100</f>
        <v>Run-off rate - CPI(H) + RPI wedge - active - WWN</v>
      </c>
      <c r="F26" s="205">
        <f xml:space="preserve"> InpR!F$100</f>
        <v>0</v>
      </c>
      <c r="G26" s="223" t="str">
        <f xml:space="preserve"> InpR!G$100</f>
        <v>%</v>
      </c>
      <c r="H26" s="205">
        <f xml:space="preserve"> InpR!H$100</f>
        <v>0</v>
      </c>
      <c r="I26" s="205">
        <f xml:space="preserve"> InpR!I$100</f>
        <v>0</v>
      </c>
      <c r="J26" s="205">
        <f xml:space="preserve"> InpR!J$100</f>
        <v>0</v>
      </c>
      <c r="K26" s="205">
        <f xml:space="preserve"> InpR!K$100</f>
        <v>0</v>
      </c>
      <c r="L26" s="205">
        <f xml:space="preserve"> InpR!L$100</f>
        <v>0</v>
      </c>
      <c r="M26" s="205">
        <f xml:space="preserve"> InpR!M$100</f>
        <v>5.2499999999999998E-2</v>
      </c>
      <c r="N26" s="205">
        <f xml:space="preserve"> InpR!N$100</f>
        <v>5.2499999999999998E-2</v>
      </c>
      <c r="O26" s="205">
        <f xml:space="preserve"> InpR!O$100</f>
        <v>5.2499999999999998E-2</v>
      </c>
      <c r="P26" s="205">
        <f xml:space="preserve"> InpR!P$100</f>
        <v>5.2499999999999998E-2</v>
      </c>
      <c r="Q26" s="205">
        <f xml:space="preserve"> InpR!Q$100</f>
        <v>5.2499999999999998E-2</v>
      </c>
      <c r="R26" s="205">
        <f xml:space="preserve"> InpR!R$100</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1851.624733463603</v>
      </c>
      <c r="N27" s="240">
        <f t="shared" si="6"/>
        <v>1796.9731808728359</v>
      </c>
      <c r="O27" s="240">
        <f t="shared" si="6"/>
        <v>1753.0089689635261</v>
      </c>
      <c r="P27" s="240">
        <f t="shared" si="6"/>
        <v>1713.3028598571955</v>
      </c>
      <c r="Q27" s="240">
        <f t="shared" si="6"/>
        <v>1675.3018024255639</v>
      </c>
      <c r="R27" s="240">
        <f t="shared" si="6"/>
        <v>1638.1436084477646</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44.916882233321502</v>
      </c>
      <c r="N28" s="184">
        <f t="shared" si="7"/>
        <v>53.168211173102115</v>
      </c>
      <c r="O28" s="184">
        <f t="shared" si="7"/>
        <v>55.226239329028523</v>
      </c>
      <c r="P28" s="184">
        <f t="shared" si="7"/>
        <v>54.825691515431444</v>
      </c>
      <c r="Q28" s="184">
        <f t="shared" si="7"/>
        <v>53.609657677617719</v>
      </c>
      <c r="R28" s="184">
        <f t="shared" si="7"/>
        <v>49.144308253432619</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99.568434824088527</v>
      </c>
      <c r="N29" s="184">
        <f t="shared" si="8"/>
        <v>97.132423082411734</v>
      </c>
      <c r="O29" s="184">
        <f t="shared" si="8"/>
        <v>94.932348435359103</v>
      </c>
      <c r="P29" s="184">
        <f t="shared" si="8"/>
        <v>92.82674894706291</v>
      </c>
      <c r="Q29" s="184">
        <f t="shared" si="8"/>
        <v>90.767851655417033</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E30" s="138"/>
      <c r="F30" s="138"/>
      <c r="G30" s="138"/>
      <c r="H30" s="138"/>
    </row>
    <row r="31" spans="1:16383" s="200" customFormat="1" x14ac:dyDescent="0.25">
      <c r="A31" s="196"/>
      <c r="B31" s="197"/>
      <c r="C31" s="198"/>
      <c r="D31" s="199"/>
      <c r="E31" s="249" t="str">
        <f>InpR!$E$93</f>
        <v>RCV - CPI(H) + RPI wedge initial balance - nominal - WWN</v>
      </c>
      <c r="F31" s="249">
        <f>InpR!$F$93</f>
        <v>1851.624733463603</v>
      </c>
      <c r="G31" s="249" t="str">
        <f>InpR!$G$93</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1851.624733463603</v>
      </c>
      <c r="N34" s="241">
        <f t="shared" si="9"/>
        <v>1796.9731808728359</v>
      </c>
      <c r="O34" s="241">
        <f t="shared" si="9"/>
        <v>1753.0089689635261</v>
      </c>
      <c r="P34" s="241">
        <f t="shared" si="9"/>
        <v>1713.3028598571955</v>
      </c>
      <c r="Q34" s="241">
        <f t="shared" si="9"/>
        <v>1675.3018024255639</v>
      </c>
      <c r="R34" s="241">
        <f t="shared" si="9"/>
        <v>1638.1436084477646</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44.916882233321502</v>
      </c>
      <c r="N35" s="241">
        <f t="shared" si="10"/>
        <v>53.168211173102115</v>
      </c>
      <c r="O35" s="241">
        <f t="shared" si="10"/>
        <v>55.226239329028523</v>
      </c>
      <c r="P35" s="241">
        <f t="shared" si="10"/>
        <v>54.825691515431444</v>
      </c>
      <c r="Q35" s="241">
        <f t="shared" si="10"/>
        <v>53.609657677617719</v>
      </c>
      <c r="R35" s="241">
        <f t="shared" si="10"/>
        <v>49.144308253432619</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99.568434824088527</v>
      </c>
      <c r="N36" s="241">
        <f t="shared" si="11"/>
        <v>97.132423082411734</v>
      </c>
      <c r="O36" s="241">
        <f t="shared" si="11"/>
        <v>94.932348435359103</v>
      </c>
      <c r="P36" s="241">
        <f t="shared" si="11"/>
        <v>92.82674894706291</v>
      </c>
      <c r="Q36" s="241">
        <f t="shared" si="11"/>
        <v>90.767851655417033</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1851.624733463603</v>
      </c>
      <c r="M37" s="242">
        <f t="shared" si="12"/>
        <v>1796.9731808728359</v>
      </c>
      <c r="N37" s="242">
        <f t="shared" si="12"/>
        <v>1753.0089689635261</v>
      </c>
      <c r="O37" s="242">
        <f t="shared" si="12"/>
        <v>1713.3028598571955</v>
      </c>
      <c r="P37" s="242">
        <f t="shared" si="12"/>
        <v>1675.3018024255639</v>
      </c>
      <c r="Q37" s="242">
        <f t="shared" si="12"/>
        <v>1638.1436084477646</v>
      </c>
      <c r="R37" s="242">
        <f t="shared" si="12"/>
        <v>1687.2879167011972</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1851.624733463603</v>
      </c>
      <c r="N39" s="185">
        <f t="shared" si="13"/>
        <v>1796.9731808728359</v>
      </c>
      <c r="O39" s="185">
        <f t="shared" si="13"/>
        <v>1753.0089689635261</v>
      </c>
      <c r="P39" s="185">
        <f t="shared" si="13"/>
        <v>1713.3028598571955</v>
      </c>
      <c r="Q39" s="185">
        <f t="shared" si="13"/>
        <v>1675.3018024255639</v>
      </c>
      <c r="R39" s="185">
        <f t="shared" si="13"/>
        <v>1638.1436084477646</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44.916882233321502</v>
      </c>
      <c r="N40" s="241">
        <f t="shared" si="14"/>
        <v>53.168211173102115</v>
      </c>
      <c r="O40" s="241">
        <f t="shared" si="14"/>
        <v>55.226239329028523</v>
      </c>
      <c r="P40" s="241">
        <f t="shared" si="14"/>
        <v>54.825691515431444</v>
      </c>
      <c r="Q40" s="241">
        <f t="shared" si="14"/>
        <v>53.609657677617719</v>
      </c>
      <c r="R40" s="241">
        <f t="shared" si="14"/>
        <v>49.144308253432619</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1851.624733463603</v>
      </c>
      <c r="M41" s="185">
        <f t="shared" si="15"/>
        <v>1796.9731808728359</v>
      </c>
      <c r="N41" s="185">
        <f t="shared" si="15"/>
        <v>1753.0089689635261</v>
      </c>
      <c r="O41" s="185">
        <f t="shared" si="15"/>
        <v>1713.3028598571955</v>
      </c>
      <c r="P41" s="185">
        <f t="shared" si="15"/>
        <v>1675.3018024255639</v>
      </c>
      <c r="Q41" s="185">
        <f t="shared" si="15"/>
        <v>1638.1436084477646</v>
      </c>
      <c r="R41" s="185">
        <f t="shared" si="15"/>
        <v>1687.2879167011972</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925.81236673180149</v>
      </c>
      <c r="M42" s="185">
        <f xml:space="preserve"> ( (M39+M40) + M41) / 2</f>
        <v>1846.7573982848803</v>
      </c>
      <c r="N42" s="185">
        <f t="shared" ref="N42:R42" si="17" xml:space="preserve"> ( (N39+N40) + N41) / 2</f>
        <v>1801.5751805047321</v>
      </c>
      <c r="O42" s="185">
        <f t="shared" si="17"/>
        <v>1760.769034074875</v>
      </c>
      <c r="P42" s="185">
        <f t="shared" si="17"/>
        <v>1721.7151768990952</v>
      </c>
      <c r="Q42" s="185">
        <f t="shared" si="17"/>
        <v>1683.527534275473</v>
      </c>
      <c r="R42" s="185">
        <f t="shared" si="17"/>
        <v>1687.2879167011972</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InpR!E$107</f>
        <v>WACC on RCV - CPI(H) + RPI wedge bf and additions - WWN</v>
      </c>
      <c r="F45" s="205">
        <f xml:space="preserve"> InpR!F$107</f>
        <v>0</v>
      </c>
      <c r="G45" s="223" t="str">
        <f xml:space="preserve"> InpR!G$107</f>
        <v>%</v>
      </c>
      <c r="H45" s="205">
        <f xml:space="preserve"> InpR!H$107</f>
        <v>0</v>
      </c>
      <c r="I45" s="205">
        <f xml:space="preserve"> InpR!I$107</f>
        <v>0</v>
      </c>
      <c r="J45" s="205">
        <f xml:space="preserve"> InpR!J$107</f>
        <v>0</v>
      </c>
      <c r="K45" s="205">
        <f xml:space="preserve"> InpR!K$107</f>
        <v>0</v>
      </c>
      <c r="L45" s="205">
        <f xml:space="preserve"> InpR!L$107</f>
        <v>0</v>
      </c>
      <c r="M45" s="205">
        <f xml:space="preserve"> InpR!M$107</f>
        <v>1.920357193840716E-2</v>
      </c>
      <c r="N45" s="205">
        <f xml:space="preserve"> InpR!N$107</f>
        <v>1.920357193840716E-2</v>
      </c>
      <c r="O45" s="205">
        <f xml:space="preserve"> InpR!O$107</f>
        <v>1.920357193840716E-2</v>
      </c>
      <c r="P45" s="205">
        <f xml:space="preserve"> InpR!P$107</f>
        <v>1.920357193840716E-2</v>
      </c>
      <c r="Q45" s="205">
        <f xml:space="preserve"> InpR!Q$107</f>
        <v>1.920357193840716E-2</v>
      </c>
      <c r="R45" s="205">
        <f xml:space="preserve"> InpR!R$107</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925.81236673180149</v>
      </c>
      <c r="M47" s="184">
        <f t="shared" si="18"/>
        <v>1846.7573982848803</v>
      </c>
      <c r="N47" s="184">
        <f t="shared" si="18"/>
        <v>1801.5751805047321</v>
      </c>
      <c r="O47" s="184">
        <f t="shared" si="18"/>
        <v>1760.769034074875</v>
      </c>
      <c r="P47" s="184">
        <f t="shared" si="18"/>
        <v>1721.7151768990952</v>
      </c>
      <c r="Q47" s="184">
        <f t="shared" si="18"/>
        <v>1683.527534275473</v>
      </c>
      <c r="R47" s="184">
        <f t="shared" si="18"/>
        <v>1687.2879167011972</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35.464338550749346</v>
      </c>
      <c r="N48" s="184">
        <f t="shared" ref="N48:R48" si="20">N45*N47*N46</f>
        <v>34.59667858127149</v>
      </c>
      <c r="O48" s="184">
        <f t="shared" si="20"/>
        <v>33.813054812776549</v>
      </c>
      <c r="P48" s="184">
        <f t="shared" si="20"/>
        <v>33.063081257029182</v>
      </c>
      <c r="Q48" s="184">
        <f t="shared" si="20"/>
        <v>32.329742114748271</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99.568434824088527</v>
      </c>
      <c r="N51" s="184">
        <f t="shared" si="21"/>
        <v>97.132423082411734</v>
      </c>
      <c r="O51" s="184">
        <f t="shared" si="21"/>
        <v>94.932348435359103</v>
      </c>
      <c r="P51" s="184">
        <f t="shared" si="21"/>
        <v>92.82674894706291</v>
      </c>
      <c r="Q51" s="184">
        <f t="shared" si="21"/>
        <v>90.767851655417033</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35.464338550749346</v>
      </c>
      <c r="N52" s="184">
        <f t="shared" si="22"/>
        <v>34.59667858127149</v>
      </c>
      <c r="O52" s="184">
        <f t="shared" si="22"/>
        <v>33.813054812776549</v>
      </c>
      <c r="P52" s="184">
        <f t="shared" si="22"/>
        <v>33.063081257029182</v>
      </c>
      <c r="Q52" s="184">
        <f t="shared" si="22"/>
        <v>32.329742114748271</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644.4947022609141</v>
      </c>
      <c r="I53" s="184"/>
      <c r="J53" s="184">
        <f t="shared" ref="J53:R53" si="23">SUM(J51:J52)</f>
        <v>0</v>
      </c>
      <c r="K53" s="184">
        <f t="shared" si="23"/>
        <v>0</v>
      </c>
      <c r="L53" s="184">
        <f>SUM(L51:L52)</f>
        <v>0</v>
      </c>
      <c r="M53" s="185">
        <f t="shared" si="23"/>
        <v>135.03277337483786</v>
      </c>
      <c r="N53" s="185">
        <f t="shared" si="23"/>
        <v>131.72910166368322</v>
      </c>
      <c r="O53" s="184">
        <f t="shared" si="23"/>
        <v>128.74540324813566</v>
      </c>
      <c r="P53" s="184">
        <f t="shared" si="23"/>
        <v>125.88983020409209</v>
      </c>
      <c r="Q53" s="184">
        <f t="shared" si="23"/>
        <v>123.0975937701653</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135.03277337483786</v>
      </c>
      <c r="N61" s="184">
        <f t="shared" si="24"/>
        <v>131.72910166368322</v>
      </c>
      <c r="O61" s="184">
        <f t="shared" si="24"/>
        <v>128.74540324813566</v>
      </c>
      <c r="P61" s="184">
        <f t="shared" si="24"/>
        <v>125.88983020409209</v>
      </c>
      <c r="Q61" s="184">
        <f t="shared" si="24"/>
        <v>123.0975937701653</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1846.324688594226</v>
      </c>
      <c r="N68" s="240">
        <f t="shared" si="25"/>
        <v>1764.5817679939048</v>
      </c>
      <c r="O68" s="240">
        <f t="shared" si="25"/>
        <v>1768.5159605320216</v>
      </c>
      <c r="P68" s="240">
        <f t="shared" si="25"/>
        <v>1891.3934573708991</v>
      </c>
      <c r="Q68" s="240">
        <f t="shared" si="25"/>
        <v>1926.1218843616875</v>
      </c>
      <c r="R68" s="240">
        <f t="shared" si="25"/>
        <v>1885.2724781521856</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16.030739367678699</v>
      </c>
      <c r="N70" s="184">
        <f t="shared" ref="N70:R70" si="27">N68*N69</f>
        <v>101.92584206627645</v>
      </c>
      <c r="O70" s="184">
        <f t="shared" si="27"/>
        <v>227.67766202301706</v>
      </c>
      <c r="P70" s="184">
        <f t="shared" si="27"/>
        <v>141.4528585781116</v>
      </c>
      <c r="Q70" s="184">
        <f t="shared" si="27"/>
        <v>63.61160181476162</v>
      </c>
      <c r="R70" s="184">
        <f t="shared" si="27"/>
        <v>-1885.2724781521856</v>
      </c>
    </row>
    <row r="71" spans="1:16383" x14ac:dyDescent="0.25"/>
    <row r="72" spans="1:16383" s="205" customFormat="1" x14ac:dyDescent="0.25">
      <c r="A72" s="201"/>
      <c r="B72" s="202"/>
      <c r="C72" s="203"/>
      <c r="D72" s="204"/>
      <c r="E72" s="37" t="str">
        <f xml:space="preserve"> InpR!E$100</f>
        <v>Run-off rate - CPI(H) + RPI wedge - active - WWN</v>
      </c>
      <c r="F72" s="205">
        <f xml:space="preserve"> InpR!F$100</f>
        <v>0</v>
      </c>
      <c r="G72" s="223" t="str">
        <f xml:space="preserve"> InpR!G$100</f>
        <v>%</v>
      </c>
      <c r="H72" s="205">
        <f xml:space="preserve"> InpR!H$100</f>
        <v>0</v>
      </c>
      <c r="I72" s="205">
        <f xml:space="preserve"> InpR!I$100</f>
        <v>0</v>
      </c>
      <c r="J72" s="205">
        <f xml:space="preserve"> InpR!J$100</f>
        <v>0</v>
      </c>
      <c r="K72" s="205">
        <f xml:space="preserve"> InpR!K$100</f>
        <v>0</v>
      </c>
      <c r="L72" s="205">
        <f xml:space="preserve"> InpR!L$100</f>
        <v>0</v>
      </c>
      <c r="M72" s="205">
        <f xml:space="preserve"> InpR!M$100</f>
        <v>5.2499999999999998E-2</v>
      </c>
      <c r="N72" s="205">
        <f xml:space="preserve"> InpR!N$100</f>
        <v>5.2499999999999998E-2</v>
      </c>
      <c r="O72" s="205">
        <f xml:space="preserve"> InpR!O$100</f>
        <v>5.2499999999999998E-2</v>
      </c>
      <c r="P72" s="205">
        <f xml:space="preserve"> InpR!P$100</f>
        <v>5.2499999999999998E-2</v>
      </c>
      <c r="Q72" s="205">
        <f xml:space="preserve"> InpR!Q$100</f>
        <v>5.2499999999999998E-2</v>
      </c>
      <c r="R72" s="205">
        <f xml:space="preserve"> InpR!R$100</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1846.324688594226</v>
      </c>
      <c r="N73" s="240">
        <f t="shared" si="28"/>
        <v>1764.5817679939048</v>
      </c>
      <c r="O73" s="240">
        <f t="shared" si="28"/>
        <v>1768.5159605320216</v>
      </c>
      <c r="P73" s="240">
        <f t="shared" si="28"/>
        <v>1891.3934573708991</v>
      </c>
      <c r="Q73" s="240">
        <f t="shared" si="28"/>
        <v>1926.1218843616875</v>
      </c>
      <c r="R73" s="240">
        <f t="shared" si="28"/>
        <v>1885.2724781521856</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16.030739367678699</v>
      </c>
      <c r="N74" s="184">
        <f t="shared" si="29"/>
        <v>101.92584206627645</v>
      </c>
      <c r="O74" s="184">
        <f t="shared" si="29"/>
        <v>227.67766202301706</v>
      </c>
      <c r="P74" s="184">
        <f t="shared" si="29"/>
        <v>141.4528585781116</v>
      </c>
      <c r="Q74" s="184">
        <f t="shared" si="29"/>
        <v>63.61160181476162</v>
      </c>
      <c r="R74" s="184">
        <f t="shared" si="29"/>
        <v>-1885.2724781521856</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97.77365996799999</v>
      </c>
      <c r="N75" s="184">
        <f xml:space="preserve"> (N73+N74) * N72</f>
        <v>97.991649528159513</v>
      </c>
      <c r="O75" s="184">
        <f t="shared" si="30"/>
        <v>104.80016518413953</v>
      </c>
      <c r="P75" s="184">
        <f t="shared" si="30"/>
        <v>106.72443158732305</v>
      </c>
      <c r="Q75" s="184">
        <f t="shared" si="30"/>
        <v>104.46100802426358</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InpR!E$93</f>
        <v>RCV - CPI(H) + RPI wedge initial balance - nominal - WWN</v>
      </c>
      <c r="F77" s="353">
        <f>InpR!F$93</f>
        <v>1851.624733463603</v>
      </c>
      <c r="G77" s="30" t="str">
        <f>InpR!G$93</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532</v>
      </c>
      <c r="F81" s="243">
        <f>(F77/SUMPRODUCT(J78:R78,J80:R80)) * SUMPRODUCT(J79:R79,J80:R80)</f>
        <v>1846.324688594226</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E82" s="138"/>
      <c r="F82" s="138"/>
      <c r="G82" s="138"/>
      <c r="H82" s="138"/>
    </row>
    <row r="83" spans="1:16383" s="200" customFormat="1" x14ac:dyDescent="0.25">
      <c r="A83" s="331"/>
      <c r="B83" s="346"/>
      <c r="C83" s="347"/>
      <c r="D83" s="348"/>
      <c r="E83" s="246" t="str">
        <f>E$81</f>
        <v>RCV - CPI(H) + RPI wedge initial balance adjusted for actual inflation - nominal - WN</v>
      </c>
      <c r="F83" s="246">
        <f t="shared" ref="F83:G83" si="31">F$81</f>
        <v>1846.324688594226</v>
      </c>
      <c r="G83" s="246" t="str">
        <f t="shared" si="31"/>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2" xml:space="preserve"> I89</f>
        <v>0</v>
      </c>
      <c r="K86" s="241">
        <f t="shared" si="32"/>
        <v>0</v>
      </c>
      <c r="L86" s="241">
        <f t="shared" si="32"/>
        <v>0</v>
      </c>
      <c r="M86" s="241">
        <f t="shared" si="32"/>
        <v>1846.324688594226</v>
      </c>
      <c r="N86" s="241">
        <f t="shared" si="32"/>
        <v>1764.5817679939048</v>
      </c>
      <c r="O86" s="241">
        <f t="shared" si="32"/>
        <v>1768.5159605320216</v>
      </c>
      <c r="P86" s="241">
        <f t="shared" si="32"/>
        <v>1891.3934573708991</v>
      </c>
      <c r="Q86" s="241">
        <f t="shared" si="32"/>
        <v>1926.1218843616875</v>
      </c>
      <c r="R86" s="241">
        <f t="shared" si="32"/>
        <v>1885.2724781521856</v>
      </c>
    </row>
    <row r="87" spans="1:16383" x14ac:dyDescent="0.25">
      <c r="A87" s="47"/>
      <c r="B87" s="51"/>
      <c r="C87" s="111"/>
      <c r="D87" s="56" t="s">
        <v>445</v>
      </c>
      <c r="E87" s="7" t="str">
        <f t="shared" ref="E87:R87" si="33" xml:space="preserve"> E$70</f>
        <v>Actual RCV indexation - nominal</v>
      </c>
      <c r="F87" s="241">
        <f t="shared" si="33"/>
        <v>0</v>
      </c>
      <c r="G87" s="162" t="str">
        <f t="shared" si="33"/>
        <v>£m</v>
      </c>
      <c r="H87" s="241">
        <f t="shared" si="33"/>
        <v>0</v>
      </c>
      <c r="I87" s="162">
        <f t="shared" si="33"/>
        <v>0</v>
      </c>
      <c r="J87" s="241">
        <f t="shared" si="33"/>
        <v>0</v>
      </c>
      <c r="K87" s="241">
        <f t="shared" si="33"/>
        <v>0</v>
      </c>
      <c r="L87" s="241">
        <f t="shared" si="33"/>
        <v>0</v>
      </c>
      <c r="M87" s="241">
        <f t="shared" si="33"/>
        <v>16.030739367678699</v>
      </c>
      <c r="N87" s="241">
        <f t="shared" si="33"/>
        <v>101.92584206627645</v>
      </c>
      <c r="O87" s="241">
        <f t="shared" si="33"/>
        <v>227.67766202301706</v>
      </c>
      <c r="P87" s="241">
        <f t="shared" si="33"/>
        <v>141.4528585781116</v>
      </c>
      <c r="Q87" s="241">
        <f t="shared" si="33"/>
        <v>63.61160181476162</v>
      </c>
      <c r="R87" s="241">
        <f t="shared" si="33"/>
        <v>-1885.2724781521856</v>
      </c>
    </row>
    <row r="88" spans="1:16383" x14ac:dyDescent="0.25">
      <c r="A88" s="47"/>
      <c r="B88" s="51"/>
      <c r="C88" s="111"/>
      <c r="D88" s="56" t="s">
        <v>446</v>
      </c>
      <c r="E88" s="7" t="str">
        <f t="shared" ref="E88:R88" si="34" xml:space="preserve"> E$75</f>
        <v>RCV run-off company should have received - nominal</v>
      </c>
      <c r="F88" s="241">
        <f t="shared" si="34"/>
        <v>0</v>
      </c>
      <c r="G88" s="162" t="str">
        <f t="shared" si="34"/>
        <v>£m</v>
      </c>
      <c r="H88" s="241">
        <f t="shared" si="34"/>
        <v>0</v>
      </c>
      <c r="I88" s="162">
        <f t="shared" si="34"/>
        <v>0</v>
      </c>
      <c r="J88" s="241">
        <f t="shared" si="34"/>
        <v>0</v>
      </c>
      <c r="K88" s="241">
        <f t="shared" si="34"/>
        <v>0</v>
      </c>
      <c r="L88" s="241">
        <f t="shared" si="34"/>
        <v>0</v>
      </c>
      <c r="M88" s="241">
        <f t="shared" si="34"/>
        <v>97.77365996799999</v>
      </c>
      <c r="N88" s="241">
        <f t="shared" si="34"/>
        <v>97.991649528159513</v>
      </c>
      <c r="O88" s="241">
        <f t="shared" si="34"/>
        <v>104.80016518413953</v>
      </c>
      <c r="P88" s="241">
        <f t="shared" si="34"/>
        <v>106.72443158732305</v>
      </c>
      <c r="Q88" s="241">
        <f t="shared" si="34"/>
        <v>104.46100802426358</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1846.324688594226</v>
      </c>
      <c r="M89" s="242">
        <f t="shared" si="35"/>
        <v>1764.5817679939048</v>
      </c>
      <c r="N89" s="242">
        <f t="shared" si="35"/>
        <v>1768.5159605320216</v>
      </c>
      <c r="O89" s="242">
        <f t="shared" si="35"/>
        <v>1891.3934573708991</v>
      </c>
      <c r="P89" s="242">
        <f t="shared" si="35"/>
        <v>1926.1218843616875</v>
      </c>
      <c r="Q89" s="242">
        <f t="shared" si="35"/>
        <v>1885.2724781521856</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1846.324688594226</v>
      </c>
      <c r="N91" s="185">
        <f t="shared" si="36"/>
        <v>1764.5817679939048</v>
      </c>
      <c r="O91" s="185">
        <f t="shared" si="36"/>
        <v>1768.5159605320216</v>
      </c>
      <c r="P91" s="185">
        <f t="shared" si="36"/>
        <v>1891.3934573708991</v>
      </c>
      <c r="Q91" s="185">
        <f t="shared" si="36"/>
        <v>1926.1218843616875</v>
      </c>
      <c r="R91" s="185">
        <f t="shared" si="36"/>
        <v>1885.2724781521856</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16.030739367678699</v>
      </c>
      <c r="N92" s="241">
        <f t="shared" si="37"/>
        <v>101.92584206627645</v>
      </c>
      <c r="O92" s="241">
        <f t="shared" si="37"/>
        <v>227.67766202301706</v>
      </c>
      <c r="P92" s="241">
        <f t="shared" si="37"/>
        <v>141.4528585781116</v>
      </c>
      <c r="Q92" s="241">
        <f t="shared" si="37"/>
        <v>63.61160181476162</v>
      </c>
      <c r="R92" s="241">
        <f t="shared" si="37"/>
        <v>-1885.2724781521856</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1846.324688594226</v>
      </c>
      <c r="M93" s="185">
        <f t="shared" si="38"/>
        <v>1764.5817679939048</v>
      </c>
      <c r="N93" s="185">
        <f t="shared" si="38"/>
        <v>1768.5159605320216</v>
      </c>
      <c r="O93" s="185">
        <f t="shared" si="38"/>
        <v>1891.3934573708991</v>
      </c>
      <c r="P93" s="185">
        <f t="shared" si="38"/>
        <v>1926.1218843616875</v>
      </c>
      <c r="Q93" s="185">
        <f t="shared" si="38"/>
        <v>1885.2724781521856</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923.16234429711301</v>
      </c>
      <c r="M94" s="185">
        <f xml:space="preserve"> ( (M91+M92) + M93) / 2</f>
        <v>1813.4685979779047</v>
      </c>
      <c r="N94" s="185">
        <f t="shared" ref="N94:P94" si="40" xml:space="preserve"> ( (N91+N92) + N93) / 2</f>
        <v>1817.5117852961014</v>
      </c>
      <c r="O94" s="185">
        <f t="shared" si="40"/>
        <v>1943.7935399629689</v>
      </c>
      <c r="P94" s="185">
        <f t="shared" si="40"/>
        <v>1979.4841001553491</v>
      </c>
      <c r="Q94" s="185">
        <f xml:space="preserve"> ( (Q91+Q92) + Q93) / 2</f>
        <v>1937.5029821643175</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InpR!E$107</f>
        <v>WACC on RCV - CPI(H) + RPI wedge bf and additions - WWN</v>
      </c>
      <c r="F97" s="205">
        <f xml:space="preserve"> InpR!F$107</f>
        <v>0</v>
      </c>
      <c r="G97" s="223" t="str">
        <f xml:space="preserve"> InpR!G$107</f>
        <v>%</v>
      </c>
      <c r="H97" s="205">
        <f xml:space="preserve"> InpR!H$107</f>
        <v>0</v>
      </c>
      <c r="I97" s="205">
        <f xml:space="preserve"> InpR!I$107</f>
        <v>0</v>
      </c>
      <c r="J97" s="205">
        <f xml:space="preserve"> InpR!J$107</f>
        <v>0</v>
      </c>
      <c r="K97" s="205">
        <f xml:space="preserve"> InpR!K$107</f>
        <v>0</v>
      </c>
      <c r="L97" s="205">
        <f xml:space="preserve"> InpR!L$107</f>
        <v>0</v>
      </c>
      <c r="M97" s="205">
        <f xml:space="preserve"> InpR!M$107</f>
        <v>1.920357193840716E-2</v>
      </c>
      <c r="N97" s="205">
        <f xml:space="preserve"> InpR!N$107</f>
        <v>1.920357193840716E-2</v>
      </c>
      <c r="O97" s="205">
        <f xml:space="preserve"> InpR!O$107</f>
        <v>1.920357193840716E-2</v>
      </c>
      <c r="P97" s="205">
        <f xml:space="preserve"> InpR!P$107</f>
        <v>1.920357193840716E-2</v>
      </c>
      <c r="Q97" s="205">
        <f xml:space="preserve"> InpR!Q$107</f>
        <v>1.920357193840716E-2</v>
      </c>
      <c r="R97" s="205">
        <f xml:space="preserve"> InpR!R$107</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923.16234429711301</v>
      </c>
      <c r="M99" s="184">
        <f t="shared" si="42"/>
        <v>1813.4685979779047</v>
      </c>
      <c r="N99" s="184">
        <f t="shared" si="42"/>
        <v>1817.5117852961014</v>
      </c>
      <c r="O99" s="184">
        <f t="shared" si="42"/>
        <v>1943.7935399629689</v>
      </c>
      <c r="P99" s="184">
        <f t="shared" si="42"/>
        <v>1979.4841001553491</v>
      </c>
      <c r="Q99" s="184">
        <f t="shared" si="42"/>
        <v>1937.5029821643175</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34.825074679311065</v>
      </c>
      <c r="N100" s="243">
        <f t="shared" ref="N100:R100" si="44">N97*N98*N99</f>
        <v>34.902718317836509</v>
      </c>
      <c r="O100" s="243">
        <f t="shared" si="44"/>
        <v>37.327779078089989</v>
      </c>
      <c r="P100" s="243">
        <f t="shared" si="44"/>
        <v>38.01316531826641</v>
      </c>
      <c r="Q100" s="243">
        <f t="shared" si="44"/>
        <v>37.206977898870875</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1846.324688594226</v>
      </c>
      <c r="M103" s="185">
        <f t="shared" si="45"/>
        <v>1764.5817679939048</v>
      </c>
      <c r="N103" s="185">
        <f t="shared" si="45"/>
        <v>1768.5159605320216</v>
      </c>
      <c r="O103" s="185">
        <f t="shared" si="45"/>
        <v>1891.3934573708991</v>
      </c>
      <c r="P103" s="185">
        <f t="shared" si="45"/>
        <v>1926.1218843616875</v>
      </c>
      <c r="Q103" s="185">
        <f t="shared" si="45"/>
        <v>1885.2724781521856</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1885.2724781521856</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97.77365996799999</v>
      </c>
      <c r="N107" s="184">
        <f t="shared" si="47"/>
        <v>97.991649528159513</v>
      </c>
      <c r="O107" s="184">
        <f t="shared" si="47"/>
        <v>104.80016518413953</v>
      </c>
      <c r="P107" s="184">
        <f t="shared" si="47"/>
        <v>106.72443158732305</v>
      </c>
      <c r="Q107" s="184">
        <f t="shared" si="47"/>
        <v>104.46100802426358</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34.825074679311065</v>
      </c>
      <c r="N108" s="184">
        <f t="shared" si="48"/>
        <v>34.902718317836509</v>
      </c>
      <c r="O108" s="184">
        <f t="shared" si="48"/>
        <v>37.327779078089989</v>
      </c>
      <c r="P108" s="184">
        <f t="shared" si="48"/>
        <v>38.01316531826641</v>
      </c>
      <c r="Q108" s="184">
        <f t="shared" si="48"/>
        <v>37.206977898870875</v>
      </c>
      <c r="R108" s="184">
        <f t="shared" si="48"/>
        <v>0</v>
      </c>
      <c r="S108" s="92"/>
      <c r="T108" s="92"/>
      <c r="U108" s="92"/>
      <c r="V108" s="92"/>
      <c r="W108" s="92"/>
      <c r="X108" s="92"/>
      <c r="Y108" s="92"/>
      <c r="Z108" s="92"/>
    </row>
    <row r="109" spans="1:26" x14ac:dyDescent="0.25">
      <c r="E109" s="7" t="s">
        <v>471</v>
      </c>
      <c r="F109" s="243"/>
      <c r="G109" s="184" t="str">
        <f t="shared" si="48"/>
        <v>£m</v>
      </c>
      <c r="H109" s="243">
        <f>SUM(J109:R109)</f>
        <v>694.02662958426049</v>
      </c>
      <c r="I109" s="243"/>
      <c r="J109" s="243">
        <f t="shared" ref="J109:R109" si="49">SUM(J107:J108)</f>
        <v>0</v>
      </c>
      <c r="K109" s="243">
        <f t="shared" si="49"/>
        <v>0</v>
      </c>
      <c r="L109" s="243">
        <f t="shared" si="49"/>
        <v>0</v>
      </c>
      <c r="M109" s="243">
        <f t="shared" si="49"/>
        <v>132.59873464731106</v>
      </c>
      <c r="N109" s="243">
        <f t="shared" si="49"/>
        <v>132.89436784599602</v>
      </c>
      <c r="O109" s="243">
        <f t="shared" si="49"/>
        <v>142.12794426222951</v>
      </c>
      <c r="P109" s="243">
        <f t="shared" si="49"/>
        <v>144.73759690558947</v>
      </c>
      <c r="Q109" s="243">
        <f t="shared" si="49"/>
        <v>141.66798592313444</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135.03277337483786</v>
      </c>
      <c r="N115" s="184">
        <f t="shared" si="50"/>
        <v>131.72910166368322</v>
      </c>
      <c r="O115" s="184">
        <f t="shared" si="50"/>
        <v>128.74540324813566</v>
      </c>
      <c r="P115" s="184">
        <f t="shared" si="50"/>
        <v>125.88983020409209</v>
      </c>
      <c r="Q115" s="184">
        <f t="shared" si="50"/>
        <v>123.0975937701653</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694.02662958426049</v>
      </c>
      <c r="I116" s="184">
        <f t="shared" si="51"/>
        <v>0</v>
      </c>
      <c r="J116" s="184">
        <f t="shared" si="51"/>
        <v>0</v>
      </c>
      <c r="K116" s="184">
        <f t="shared" si="51"/>
        <v>0</v>
      </c>
      <c r="L116" s="184">
        <f t="shared" si="51"/>
        <v>0</v>
      </c>
      <c r="M116" s="184">
        <f t="shared" si="51"/>
        <v>132.59873464731106</v>
      </c>
      <c r="N116" s="184">
        <f t="shared" si="51"/>
        <v>132.89436784599602</v>
      </c>
      <c r="O116" s="184">
        <f t="shared" si="51"/>
        <v>142.12794426222951</v>
      </c>
      <c r="P116" s="184">
        <f t="shared" si="51"/>
        <v>144.73759690558947</v>
      </c>
      <c r="Q116" s="184">
        <f t="shared" si="51"/>
        <v>141.66798592313444</v>
      </c>
      <c r="R116" s="184">
        <f t="shared" si="51"/>
        <v>0</v>
      </c>
    </row>
    <row r="117" spans="1:26" s="184" customFormat="1" x14ac:dyDescent="0.25">
      <c r="A117" s="180"/>
      <c r="B117" s="181"/>
      <c r="C117" s="182"/>
      <c r="D117" s="183"/>
      <c r="E117" s="7" t="s">
        <v>474</v>
      </c>
      <c r="G117" s="184" t="str">
        <f t="shared" ref="G117" si="52" xml:space="preserve"> G$100</f>
        <v>£m</v>
      </c>
      <c r="H117" s="243">
        <f>SUM(J117:R117)</f>
        <v>49.531927323346352</v>
      </c>
      <c r="M117" s="184">
        <f>M116-M115</f>
        <v>-2.4340387275267972</v>
      </c>
      <c r="N117" s="184">
        <f t="shared" ref="N117:Q117" si="53">N116-N115</f>
        <v>1.1652661823127914</v>
      </c>
      <c r="O117" s="184">
        <f t="shared" si="53"/>
        <v>13.382541014093846</v>
      </c>
      <c r="P117" s="184">
        <f t="shared" si="53"/>
        <v>18.847766701497378</v>
      </c>
      <c r="Q117" s="184">
        <f t="shared" si="53"/>
        <v>18.570392152969134</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Q127" si="54">SUM(J125:J126)</f>
        <v>0</v>
      </c>
      <c r="K127" s="172">
        <f t="shared" si="54"/>
        <v>0</v>
      </c>
      <c r="L127" s="172">
        <f t="shared" si="54"/>
        <v>3.1522140708501789E-2</v>
      </c>
      <c r="M127" s="172">
        <f t="shared" si="54"/>
        <v>2.4258091513662761E-2</v>
      </c>
      <c r="N127" s="172">
        <f t="shared" si="54"/>
        <v>2.9587648685595269E-2</v>
      </c>
      <c r="O127" s="172">
        <f t="shared" si="54"/>
        <v>3.150368327076003E-2</v>
      </c>
      <c r="P127" s="172">
        <f t="shared" si="54"/>
        <v>3.2000000000000695E-2</v>
      </c>
      <c r="Q127" s="172">
        <f t="shared" si="54"/>
        <v>3.1999999999999806E-2</v>
      </c>
      <c r="R127" s="172">
        <f t="shared" ref="R127" si="55">SUM(R125:R126)</f>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1851.624733463603</v>
      </c>
      <c r="N129" s="326">
        <f t="shared" si="56"/>
        <v>1796.9731808728359</v>
      </c>
      <c r="O129" s="326">
        <f t="shared" si="56"/>
        <v>1753.0089689635261</v>
      </c>
      <c r="P129" s="326">
        <f t="shared" si="56"/>
        <v>1713.3028598571955</v>
      </c>
      <c r="Q129" s="326">
        <f t="shared" si="56"/>
        <v>1675.3018024255639</v>
      </c>
      <c r="R129" s="326">
        <f t="shared" si="56"/>
        <v>1638.1436084477646</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44.916882233321502</v>
      </c>
      <c r="N131" s="245">
        <f t="shared" ref="N131:R131" si="59">N129*N130</f>
        <v>53.168211173102115</v>
      </c>
      <c r="O131" s="245">
        <f t="shared" si="59"/>
        <v>55.226239329028523</v>
      </c>
      <c r="P131" s="245">
        <f t="shared" si="59"/>
        <v>54.825691515431444</v>
      </c>
      <c r="Q131" s="245">
        <f t="shared" si="59"/>
        <v>53.609657677617719</v>
      </c>
      <c r="R131" s="245">
        <f t="shared" si="59"/>
        <v>49.144308253432619</v>
      </c>
    </row>
    <row r="132" spans="1:16383" x14ac:dyDescent="0.25"/>
    <row r="133" spans="1:16383" s="205" customFormat="1" x14ac:dyDescent="0.25">
      <c r="A133" s="201"/>
      <c r="B133" s="202"/>
      <c r="C133" s="203"/>
      <c r="D133" s="204"/>
      <c r="E133" s="37" t="str">
        <f xml:space="preserve"> InpR!E$100</f>
        <v>Run-off rate - CPI(H) + RPI wedge - active - WWN</v>
      </c>
      <c r="F133" s="205">
        <f xml:space="preserve"> InpR!F$100</f>
        <v>0</v>
      </c>
      <c r="G133" s="223" t="str">
        <f xml:space="preserve"> InpR!G$100</f>
        <v>%</v>
      </c>
      <c r="H133" s="205">
        <f xml:space="preserve"> InpR!H$100</f>
        <v>0</v>
      </c>
      <c r="I133" s="205">
        <f xml:space="preserve"> InpR!I$100</f>
        <v>0</v>
      </c>
      <c r="J133" s="205">
        <f xml:space="preserve"> InpR!J$100</f>
        <v>0</v>
      </c>
      <c r="K133" s="205">
        <f xml:space="preserve"> InpR!K$100</f>
        <v>0</v>
      </c>
      <c r="L133" s="205">
        <f xml:space="preserve"> InpR!L$100</f>
        <v>0</v>
      </c>
      <c r="M133" s="205">
        <f xml:space="preserve"> InpR!M$100</f>
        <v>5.2499999999999998E-2</v>
      </c>
      <c r="N133" s="205">
        <f xml:space="preserve"> InpR!N$100</f>
        <v>5.2499999999999998E-2</v>
      </c>
      <c r="O133" s="205">
        <f xml:space="preserve"> InpR!O$100</f>
        <v>5.2499999999999998E-2</v>
      </c>
      <c r="P133" s="205">
        <f xml:space="preserve"> InpR!P$100</f>
        <v>5.2499999999999998E-2</v>
      </c>
      <c r="Q133" s="205">
        <f xml:space="preserve"> InpR!Q$100</f>
        <v>5.2499999999999998E-2</v>
      </c>
      <c r="R133" s="205">
        <f xml:space="preserve"> InpR!R$100</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1851.624733463603</v>
      </c>
      <c r="N134" s="326">
        <f t="shared" si="60"/>
        <v>1796.9731808728359</v>
      </c>
      <c r="O134" s="326">
        <f t="shared" si="60"/>
        <v>1753.0089689635261</v>
      </c>
      <c r="P134" s="326">
        <f t="shared" si="60"/>
        <v>1713.3028598571955</v>
      </c>
      <c r="Q134" s="326">
        <f t="shared" si="60"/>
        <v>1675.3018024255639</v>
      </c>
      <c r="R134" s="326">
        <f t="shared" si="60"/>
        <v>1638.1436084477646</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44.916882233321502</v>
      </c>
      <c r="N135" s="245">
        <f t="shared" si="61"/>
        <v>53.168211173102115</v>
      </c>
      <c r="O135" s="245">
        <f t="shared" si="61"/>
        <v>55.226239329028523</v>
      </c>
      <c r="P135" s="245">
        <f t="shared" si="61"/>
        <v>54.825691515431444</v>
      </c>
      <c r="Q135" s="245">
        <f t="shared" si="61"/>
        <v>53.609657677617719</v>
      </c>
      <c r="R135" s="245">
        <f t="shared" si="61"/>
        <v>49.144308253432619</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99.568434824088527</v>
      </c>
      <c r="N136" s="245">
        <f t="shared" ref="N136:R136" si="63" xml:space="preserve"> (N134+N135) * N133</f>
        <v>97.132423082411734</v>
      </c>
      <c r="O136" s="245">
        <f t="shared" si="63"/>
        <v>94.932348435359103</v>
      </c>
      <c r="P136" s="245">
        <f t="shared" si="63"/>
        <v>92.82674894706291</v>
      </c>
      <c r="Q136" s="245">
        <f t="shared" si="63"/>
        <v>90.767851655417033</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E137" s="138"/>
      <c r="F137" s="138"/>
      <c r="G137" s="138"/>
      <c r="H137" s="138"/>
    </row>
    <row r="138" spans="1:16383" s="200" customFormat="1" x14ac:dyDescent="0.25">
      <c r="A138" s="196"/>
      <c r="B138" s="197"/>
      <c r="C138" s="198"/>
      <c r="D138" s="199"/>
      <c r="E138" s="249" t="str">
        <f>InpR!$E$93</f>
        <v>RCV - CPI(H) + RPI wedge initial balance - nominal - WWN</v>
      </c>
      <c r="F138" s="249">
        <f>InpR!$F$93</f>
        <v>1851.624733463603</v>
      </c>
      <c r="G138" s="249" t="str">
        <f>InpR!$G$93</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1851.624733463603</v>
      </c>
      <c r="N141" s="241">
        <f t="shared" ref="N141" si="68" xml:space="preserve"> M144</f>
        <v>1796.9731808728359</v>
      </c>
      <c r="O141" s="241">
        <f t="shared" ref="O141" si="69" xml:space="preserve"> N144</f>
        <v>1753.0089689635261</v>
      </c>
      <c r="P141" s="241">
        <f t="shared" ref="P141" si="70" xml:space="preserve"> O144</f>
        <v>1713.3028598571955</v>
      </c>
      <c r="Q141" s="241">
        <f t="shared" ref="Q141" si="71" xml:space="preserve"> P144</f>
        <v>1675.3018024255639</v>
      </c>
      <c r="R141" s="241">
        <f t="shared" ref="R141" si="72" xml:space="preserve"> Q144</f>
        <v>1638.1436084477646</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44.916882233321502</v>
      </c>
      <c r="N142" s="241">
        <f t="shared" si="73"/>
        <v>53.168211173102115</v>
      </c>
      <c r="O142" s="241">
        <f t="shared" si="73"/>
        <v>55.226239329028523</v>
      </c>
      <c r="P142" s="241">
        <f t="shared" si="73"/>
        <v>54.825691515431444</v>
      </c>
      <c r="Q142" s="241">
        <f t="shared" si="73"/>
        <v>53.609657677617719</v>
      </c>
      <c r="R142" s="241">
        <f t="shared" si="73"/>
        <v>49.144308253432619</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99.568434824088527</v>
      </c>
      <c r="N143" s="241">
        <f t="shared" si="74"/>
        <v>97.132423082411734</v>
      </c>
      <c r="O143" s="241">
        <f t="shared" si="74"/>
        <v>94.932348435359103</v>
      </c>
      <c r="P143" s="241">
        <f t="shared" si="74"/>
        <v>92.82674894706291</v>
      </c>
      <c r="Q143" s="241">
        <f t="shared" si="74"/>
        <v>90.767851655417033</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1851.624733463603</v>
      </c>
      <c r="M144" s="242">
        <f t="shared" ref="M144:R144" si="76" xml:space="preserve"> IF( M139 = 1, $F138, M141 + M142 - M143)</f>
        <v>1796.9731808728359</v>
      </c>
      <c r="N144" s="242">
        <f t="shared" si="76"/>
        <v>1753.0089689635261</v>
      </c>
      <c r="O144" s="242">
        <f t="shared" si="76"/>
        <v>1713.3028598571955</v>
      </c>
      <c r="P144" s="242">
        <f t="shared" si="76"/>
        <v>1675.3018024255639</v>
      </c>
      <c r="Q144" s="242">
        <f t="shared" si="76"/>
        <v>1638.1436084477646</v>
      </c>
      <c r="R144" s="242">
        <f t="shared" si="76"/>
        <v>1687.2879167011972</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1851.624733463603</v>
      </c>
      <c r="N146" s="185">
        <f t="shared" si="77"/>
        <v>1796.9731808728359</v>
      </c>
      <c r="O146" s="185">
        <f t="shared" si="77"/>
        <v>1753.0089689635261</v>
      </c>
      <c r="P146" s="185">
        <f t="shared" si="77"/>
        <v>1713.3028598571955</v>
      </c>
      <c r="Q146" s="185">
        <f t="shared" si="77"/>
        <v>1675.3018024255639</v>
      </c>
      <c r="R146" s="185">
        <f t="shared" si="77"/>
        <v>1638.1436084477646</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44.916882233321502</v>
      </c>
      <c r="N147" s="185">
        <f t="shared" si="78"/>
        <v>53.168211173102115</v>
      </c>
      <c r="O147" s="185">
        <f t="shared" si="78"/>
        <v>55.226239329028523</v>
      </c>
      <c r="P147" s="185">
        <f t="shared" si="78"/>
        <v>54.825691515431444</v>
      </c>
      <c r="Q147" s="185">
        <f t="shared" si="78"/>
        <v>53.609657677617719</v>
      </c>
      <c r="R147" s="185">
        <f t="shared" si="78"/>
        <v>49.144308253432619</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1851.624733463603</v>
      </c>
      <c r="M148" s="185">
        <f t="shared" si="79"/>
        <v>1796.9731808728359</v>
      </c>
      <c r="N148" s="185">
        <f t="shared" si="79"/>
        <v>1753.0089689635261</v>
      </c>
      <c r="O148" s="185">
        <f t="shared" si="79"/>
        <v>1713.3028598571955</v>
      </c>
      <c r="P148" s="185">
        <f t="shared" si="79"/>
        <v>1675.3018024255639</v>
      </c>
      <c r="Q148" s="185">
        <f t="shared" si="79"/>
        <v>1638.1436084477646</v>
      </c>
      <c r="R148" s="185">
        <f t="shared" si="79"/>
        <v>1687.2879167011972</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925.81236673180149</v>
      </c>
      <c r="M149" s="185">
        <f xml:space="preserve"> ( (M146+M147) + M148) / 2</f>
        <v>1846.7573982848803</v>
      </c>
      <c r="N149" s="185">
        <f t="shared" ref="N149:R149" si="81" xml:space="preserve"> ( (N146+N147) + N148) / 2</f>
        <v>1801.5751805047321</v>
      </c>
      <c r="O149" s="185">
        <f t="shared" si="81"/>
        <v>1760.769034074875</v>
      </c>
      <c r="P149" s="185">
        <f t="shared" si="81"/>
        <v>1721.7151768990952</v>
      </c>
      <c r="Q149" s="185">
        <f t="shared" si="81"/>
        <v>1683.527534275473</v>
      </c>
      <c r="R149" s="185">
        <f t="shared" si="81"/>
        <v>1687.2879167011972</v>
      </c>
    </row>
    <row r="150" spans="1:18" x14ac:dyDescent="0.25"/>
    <row r="151" spans="1:18" s="205" customFormat="1" x14ac:dyDescent="0.25">
      <c r="A151" s="201"/>
      <c r="B151" s="202"/>
      <c r="C151" s="203"/>
      <c r="D151" s="204"/>
      <c r="E151" s="205" t="str">
        <f xml:space="preserve"> InpR!E$107</f>
        <v>WACC on RCV - CPI(H) + RPI wedge bf and additions - WWN</v>
      </c>
      <c r="F151" s="205">
        <f xml:space="preserve"> InpR!F$107</f>
        <v>0</v>
      </c>
      <c r="G151" s="223" t="str">
        <f xml:space="preserve"> InpR!G$107</f>
        <v>%</v>
      </c>
      <c r="H151" s="205">
        <f xml:space="preserve"> InpR!H$107</f>
        <v>0</v>
      </c>
      <c r="I151" s="205">
        <f xml:space="preserve"> InpR!I$107</f>
        <v>0</v>
      </c>
      <c r="J151" s="205">
        <f xml:space="preserve"> InpR!J$107</f>
        <v>0</v>
      </c>
      <c r="K151" s="205">
        <f xml:space="preserve"> InpR!K$107</f>
        <v>0</v>
      </c>
      <c r="L151" s="205">
        <f xml:space="preserve"> InpR!L$107</f>
        <v>0</v>
      </c>
      <c r="M151" s="205">
        <f xml:space="preserve"> InpR!M$107</f>
        <v>1.920357193840716E-2</v>
      </c>
      <c r="N151" s="205">
        <f xml:space="preserve"> InpR!N$107</f>
        <v>1.920357193840716E-2</v>
      </c>
      <c r="O151" s="205">
        <f xml:space="preserve"> InpR!O$107</f>
        <v>1.920357193840716E-2</v>
      </c>
      <c r="P151" s="335">
        <f xml:space="preserve"> InpR!P$107</f>
        <v>1.920357193840716E-2</v>
      </c>
      <c r="Q151" s="205">
        <f xml:space="preserve"> InpR!Q$107</f>
        <v>1.920357193840716E-2</v>
      </c>
      <c r="R151" s="205">
        <f xml:space="preserve"> InpR!R$107</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925.81236673180149</v>
      </c>
      <c r="M153" s="185">
        <f t="shared" si="82"/>
        <v>1846.7573982848803</v>
      </c>
      <c r="N153" s="185">
        <f t="shared" si="82"/>
        <v>1801.5751805047321</v>
      </c>
      <c r="O153" s="185">
        <f t="shared" si="82"/>
        <v>1760.769034074875</v>
      </c>
      <c r="P153" s="185">
        <f t="shared" si="82"/>
        <v>1721.7151768990952</v>
      </c>
      <c r="Q153" s="185">
        <f t="shared" si="82"/>
        <v>1683.527534275473</v>
      </c>
      <c r="R153" s="185">
        <f t="shared" si="82"/>
        <v>1687.2879167011972</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35.464338550749346</v>
      </c>
      <c r="N154" s="245">
        <f t="shared" si="84"/>
        <v>34.59667858127149</v>
      </c>
      <c r="O154" s="245">
        <f t="shared" si="84"/>
        <v>33.813054812776549</v>
      </c>
      <c r="P154" s="245">
        <f t="shared" si="84"/>
        <v>33.063081257029182</v>
      </c>
      <c r="Q154" s="245">
        <f t="shared" si="84"/>
        <v>32.329742114748271</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99.568434824088527</v>
      </c>
      <c r="N156" s="185">
        <f t="shared" si="85"/>
        <v>97.132423082411734</v>
      </c>
      <c r="O156" s="185">
        <f t="shared" si="85"/>
        <v>94.932348435359103</v>
      </c>
      <c r="P156" s="185">
        <f t="shared" si="85"/>
        <v>92.82674894706291</v>
      </c>
      <c r="Q156" s="185">
        <f t="shared" si="85"/>
        <v>90.767851655417033</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35.464338550749346</v>
      </c>
      <c r="N157" s="185">
        <f t="shared" si="86"/>
        <v>34.59667858127149</v>
      </c>
      <c r="O157" s="185">
        <f t="shared" si="86"/>
        <v>33.813054812776549</v>
      </c>
      <c r="P157" s="185">
        <f t="shared" si="86"/>
        <v>33.063081257029182</v>
      </c>
      <c r="Q157" s="185">
        <f t="shared" si="86"/>
        <v>32.329742114748271</v>
      </c>
      <c r="R157" s="185">
        <f t="shared" si="86"/>
        <v>0</v>
      </c>
    </row>
    <row r="158" spans="1:18" x14ac:dyDescent="0.25">
      <c r="C158" s="267"/>
      <c r="E158" s="7" t="s">
        <v>486</v>
      </c>
      <c r="F158" s="243"/>
      <c r="G158" s="184" t="str">
        <f t="shared" ref="G158" si="87">G$273</f>
        <v>£m</v>
      </c>
      <c r="H158" s="243">
        <f>SUM(J158:R158)</f>
        <v>644.4947022609141</v>
      </c>
      <c r="I158" s="243"/>
      <c r="J158" s="243">
        <f t="shared" ref="J158:K158" si="88">SUM(J156:J157)</f>
        <v>0</v>
      </c>
      <c r="K158" s="243">
        <f t="shared" si="88"/>
        <v>0</v>
      </c>
      <c r="L158" s="243">
        <f>SUM(L156:L157)</f>
        <v>0</v>
      </c>
      <c r="M158" s="243">
        <f t="shared" ref="M158:R158" si="89">SUM(M156:M157)</f>
        <v>135.03277337483786</v>
      </c>
      <c r="N158" s="243">
        <f t="shared" si="89"/>
        <v>131.72910166368322</v>
      </c>
      <c r="O158" s="243">
        <f t="shared" si="89"/>
        <v>128.74540324813566</v>
      </c>
      <c r="P158" s="243">
        <f t="shared" si="89"/>
        <v>125.88983020409209</v>
      </c>
      <c r="Q158" s="243">
        <f t="shared" si="89"/>
        <v>123.0975937701653</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644.4947022609141</v>
      </c>
      <c r="I160" s="243">
        <f t="shared" si="90"/>
        <v>0</v>
      </c>
      <c r="J160" s="243">
        <f t="shared" si="90"/>
        <v>0</v>
      </c>
      <c r="K160" s="243">
        <f t="shared" si="90"/>
        <v>0</v>
      </c>
      <c r="L160" s="243">
        <f t="shared" si="90"/>
        <v>0</v>
      </c>
      <c r="M160" s="243">
        <f t="shared" si="90"/>
        <v>135.03277337483786</v>
      </c>
      <c r="N160" s="243">
        <f t="shared" si="90"/>
        <v>131.72910166368322</v>
      </c>
      <c r="O160" s="243">
        <f t="shared" si="90"/>
        <v>128.74540324813566</v>
      </c>
      <c r="P160" s="243">
        <f t="shared" si="90"/>
        <v>125.88983020409209</v>
      </c>
      <c r="Q160" s="243">
        <f t="shared" si="90"/>
        <v>123.0975937701653</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694.02662958426049</v>
      </c>
      <c r="I161" s="184">
        <f t="shared" si="91"/>
        <v>0</v>
      </c>
      <c r="J161" s="184">
        <f t="shared" si="91"/>
        <v>0</v>
      </c>
      <c r="K161" s="184">
        <f t="shared" si="91"/>
        <v>0</v>
      </c>
      <c r="L161" s="184">
        <f t="shared" si="91"/>
        <v>0</v>
      </c>
      <c r="M161" s="184">
        <f t="shared" si="91"/>
        <v>132.59873464731106</v>
      </c>
      <c r="N161" s="184">
        <f t="shared" si="91"/>
        <v>132.89436784599602</v>
      </c>
      <c r="O161" s="184">
        <f t="shared" si="91"/>
        <v>142.12794426222951</v>
      </c>
      <c r="P161" s="184">
        <f t="shared" si="91"/>
        <v>144.73759690558947</v>
      </c>
      <c r="Q161" s="184">
        <f t="shared" si="91"/>
        <v>141.66798592313444</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49.531927323346352</v>
      </c>
      <c r="J162" s="185">
        <f t="shared" ref="J162:K162" si="93">J161-J160</f>
        <v>0</v>
      </c>
      <c r="K162" s="185">
        <f t="shared" si="93"/>
        <v>0</v>
      </c>
      <c r="L162" s="185">
        <f>L161-L160</f>
        <v>0</v>
      </c>
      <c r="M162" s="185">
        <f>M161-M160</f>
        <v>-2.4340387275267972</v>
      </c>
      <c r="N162" s="185">
        <f t="shared" ref="N162:R162" si="94">N161-N160</f>
        <v>1.1652661823127914</v>
      </c>
      <c r="O162" s="185">
        <f t="shared" si="94"/>
        <v>13.382541014093846</v>
      </c>
      <c r="P162" s="185">
        <f t="shared" si="94"/>
        <v>18.847766701497378</v>
      </c>
      <c r="Q162" s="185">
        <f t="shared" si="94"/>
        <v>18.570392152969134</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49.531927323346352</v>
      </c>
      <c r="I164" s="185">
        <f t="shared" si="95"/>
        <v>0</v>
      </c>
      <c r="J164" s="185">
        <f t="shared" si="95"/>
        <v>0</v>
      </c>
      <c r="K164" s="185">
        <f t="shared" si="95"/>
        <v>0</v>
      </c>
      <c r="L164" s="185">
        <f t="shared" si="95"/>
        <v>0</v>
      </c>
      <c r="M164" s="185">
        <f t="shared" si="95"/>
        <v>-2.4340387275267972</v>
      </c>
      <c r="N164" s="185">
        <f t="shared" si="95"/>
        <v>1.1652661823127914</v>
      </c>
      <c r="O164" s="185">
        <f t="shared" si="95"/>
        <v>13.382541014093846</v>
      </c>
      <c r="P164" s="185">
        <f t="shared" si="95"/>
        <v>18.847766701497378</v>
      </c>
      <c r="Q164" s="185">
        <f t="shared" si="95"/>
        <v>18.570392152969134</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49.531927323346352</v>
      </c>
      <c r="I165" s="247">
        <f t="shared" si="96"/>
        <v>0</v>
      </c>
      <c r="J165" s="247">
        <f t="shared" si="96"/>
        <v>0</v>
      </c>
      <c r="K165" s="247">
        <f t="shared" si="96"/>
        <v>0</v>
      </c>
      <c r="L165" s="247">
        <f t="shared" si="96"/>
        <v>0</v>
      </c>
      <c r="M165" s="247">
        <f t="shared" si="96"/>
        <v>-2.4340387275267972</v>
      </c>
      <c r="N165" s="247">
        <f t="shared" si="96"/>
        <v>1.1652661823127914</v>
      </c>
      <c r="O165" s="247">
        <f t="shared" si="96"/>
        <v>13.382541014093846</v>
      </c>
      <c r="P165" s="247">
        <f t="shared" si="96"/>
        <v>18.847766701497378</v>
      </c>
      <c r="Q165" s="247">
        <f t="shared" si="96"/>
        <v>18.570392152969134</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1851.624733463603</v>
      </c>
      <c r="M170" s="185">
        <f t="shared" si="99"/>
        <v>1796.9731808728359</v>
      </c>
      <c r="N170" s="185">
        <f t="shared" si="99"/>
        <v>1753.0089689635261</v>
      </c>
      <c r="O170" s="185">
        <f t="shared" si="99"/>
        <v>1713.3028598571955</v>
      </c>
      <c r="P170" s="185">
        <f t="shared" si="99"/>
        <v>1675.3018024255639</v>
      </c>
      <c r="Q170" s="185">
        <f t="shared" si="99"/>
        <v>1638.1436084477646</v>
      </c>
      <c r="R170" s="185">
        <f t="shared" si="99"/>
        <v>1687.2879167011972</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1846.324688594226</v>
      </c>
      <c r="M171" s="185">
        <f t="shared" si="100"/>
        <v>1764.5817679939048</v>
      </c>
      <c r="N171" s="185">
        <f t="shared" si="100"/>
        <v>1768.5159605320216</v>
      </c>
      <c r="O171" s="185">
        <f t="shared" si="100"/>
        <v>1891.3934573708991</v>
      </c>
      <c r="P171" s="185">
        <f t="shared" si="100"/>
        <v>1926.1218843616875</v>
      </c>
      <c r="Q171" s="185">
        <f t="shared" si="100"/>
        <v>1885.2724781521856</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1777.6685314927549</v>
      </c>
      <c r="M174" s="185">
        <f t="shared" si="101"/>
        <v>1691.6482860336707</v>
      </c>
      <c r="N174" s="185">
        <f t="shared" si="101"/>
        <v>1617.8362744226458</v>
      </c>
      <c r="O174" s="185">
        <f t="shared" si="101"/>
        <v>1549.0471939510485</v>
      </c>
      <c r="P174" s="185">
        <f t="shared" si="101"/>
        <v>1483.5350902930602</v>
      </c>
      <c r="Q174" s="185">
        <f t="shared" si="101"/>
        <v>1420.7936160532397</v>
      </c>
      <c r="R174" s="185">
        <f t="shared" si="101"/>
        <v>1434.7229652302335</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1777.6685314927549</v>
      </c>
      <c r="M175" s="185">
        <f t="shared" ref="M175:R175" si="103" xml:space="preserve"> IF(M$173 = 0, 0, M171 / M$173)</f>
        <v>1685.4700672521017</v>
      </c>
      <c r="N175" s="185">
        <f t="shared" si="103"/>
        <v>1629.36942702324</v>
      </c>
      <c r="O175" s="185">
        <f t="shared" si="103"/>
        <v>1602.0160228838786</v>
      </c>
      <c r="P175" s="185">
        <f t="shared" si="103"/>
        <v>1545.6930368215646</v>
      </c>
      <c r="Q175" s="185">
        <f t="shared" si="103"/>
        <v>1465.78909616234</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-6.1782187815690577</v>
      </c>
      <c r="N176" s="185">
        <f t="shared" si="104"/>
        <v>11.533152600594121</v>
      </c>
      <c r="O176" s="185">
        <f t="shared" si="104"/>
        <v>52.968828932830093</v>
      </c>
      <c r="P176" s="185">
        <f t="shared" si="104"/>
        <v>62.157946528504453</v>
      </c>
      <c r="Q176" s="185">
        <f t="shared" si="104"/>
        <v>44.995480109100299</v>
      </c>
      <c r="R176" s="185">
        <f t="shared" si="104"/>
        <v>-1434.7229652302335</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-6.1782187815690577</v>
      </c>
      <c r="N178" s="185">
        <f t="shared" si="105"/>
        <v>11.533152600594121</v>
      </c>
      <c r="O178" s="185">
        <f t="shared" si="105"/>
        <v>52.968828932830093</v>
      </c>
      <c r="P178" s="185">
        <f t="shared" si="105"/>
        <v>62.157946528504453</v>
      </c>
      <c r="Q178" s="185">
        <f t="shared" si="105"/>
        <v>44.995480109100299</v>
      </c>
      <c r="R178" s="185">
        <f t="shared" si="105"/>
        <v>-1434.7229652302335</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544</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44.995480109100299</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99.568434824088527</v>
      </c>
      <c r="N184" s="184">
        <f t="shared" si="108"/>
        <v>97.132423082411734</v>
      </c>
      <c r="O184" s="184">
        <f t="shared" si="108"/>
        <v>94.932348435359103</v>
      </c>
      <c r="P184" s="184">
        <f t="shared" si="108"/>
        <v>92.82674894706291</v>
      </c>
      <c r="Q184" s="184">
        <f t="shared" si="108"/>
        <v>90.767851655417033</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35.464338550749346</v>
      </c>
      <c r="N185" s="184">
        <f t="shared" si="109"/>
        <v>34.59667858127149</v>
      </c>
      <c r="O185" s="184">
        <f t="shared" si="109"/>
        <v>33.813054812776549</v>
      </c>
      <c r="P185" s="184">
        <f t="shared" si="109"/>
        <v>33.063081257029182</v>
      </c>
      <c r="Q185" s="184">
        <f t="shared" si="109"/>
        <v>32.329742114748271</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644.4947022609141</v>
      </c>
      <c r="I186" s="184">
        <f t="shared" si="110"/>
        <v>0</v>
      </c>
      <c r="J186" s="184">
        <f t="shared" si="110"/>
        <v>0</v>
      </c>
      <c r="K186" s="184">
        <f t="shared" si="110"/>
        <v>0</v>
      </c>
      <c r="L186" s="184">
        <f t="shared" si="110"/>
        <v>0</v>
      </c>
      <c r="M186" s="184">
        <f t="shared" si="110"/>
        <v>135.03277337483786</v>
      </c>
      <c r="N186" s="184">
        <f t="shared" si="110"/>
        <v>131.72910166368322</v>
      </c>
      <c r="O186" s="184">
        <f t="shared" si="110"/>
        <v>128.74540324813566</v>
      </c>
      <c r="P186" s="184">
        <f t="shared" si="110"/>
        <v>125.88983020409209</v>
      </c>
      <c r="Q186" s="184">
        <f t="shared" si="110"/>
        <v>123.0975937701653</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97.77365996799999</v>
      </c>
      <c r="N187" s="184">
        <f t="shared" si="111"/>
        <v>97.991649528159513</v>
      </c>
      <c r="O187" s="184">
        <f t="shared" si="111"/>
        <v>104.80016518413953</v>
      </c>
      <c r="P187" s="184">
        <f t="shared" si="111"/>
        <v>106.72443158732305</v>
      </c>
      <c r="Q187" s="184">
        <f t="shared" si="111"/>
        <v>104.46100802426358</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34.825074679311065</v>
      </c>
      <c r="N188" s="184">
        <f t="shared" si="112"/>
        <v>34.902718317836509</v>
      </c>
      <c r="O188" s="184">
        <f t="shared" si="112"/>
        <v>37.327779078089989</v>
      </c>
      <c r="P188" s="184">
        <f t="shared" si="112"/>
        <v>38.01316531826641</v>
      </c>
      <c r="Q188" s="184">
        <f t="shared" si="112"/>
        <v>37.206977898870875</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694.02662958426049</v>
      </c>
      <c r="I189" s="184">
        <f t="shared" si="113"/>
        <v>0</v>
      </c>
      <c r="J189" s="184">
        <f t="shared" si="113"/>
        <v>0</v>
      </c>
      <c r="K189" s="184">
        <f t="shared" si="113"/>
        <v>0</v>
      </c>
      <c r="L189" s="184">
        <f t="shared" si="113"/>
        <v>0</v>
      </c>
      <c r="M189" s="184">
        <f t="shared" si="113"/>
        <v>132.59873464731106</v>
      </c>
      <c r="N189" s="184">
        <f t="shared" si="113"/>
        <v>132.89436784599602</v>
      </c>
      <c r="O189" s="184">
        <f t="shared" si="113"/>
        <v>142.12794426222951</v>
      </c>
      <c r="P189" s="184">
        <f t="shared" si="113"/>
        <v>144.73759690558947</v>
      </c>
      <c r="Q189" s="184">
        <f t="shared" si="113"/>
        <v>141.66798592313444</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430.13210996260409</v>
      </c>
      <c r="I192" s="185"/>
      <c r="J192" s="185">
        <f xml:space="preserve"> IF(J$190 = 0, 0, J184 / J$190)</f>
        <v>0</v>
      </c>
      <c r="K192" s="185">
        <f t="shared" ref="K192:R192" si="117" xml:space="preserve"> IF(K$190 = 0, 0, K184 / K$190)</f>
        <v>0</v>
      </c>
      <c r="L192" s="185">
        <f t="shared" si="117"/>
        <v>0</v>
      </c>
      <c r="M192" s="185">
        <f t="shared" si="117"/>
        <v>93.732490782868297</v>
      </c>
      <c r="N192" s="185">
        <f t="shared" si="117"/>
        <v>89.64264317381415</v>
      </c>
      <c r="O192" s="185">
        <f t="shared" si="117"/>
        <v>85.831111010480242</v>
      </c>
      <c r="P192" s="185">
        <f t="shared" si="117"/>
        <v>82.201152760301483</v>
      </c>
      <c r="Q192" s="185">
        <f t="shared" si="117"/>
        <v>78.724712235139933</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153.20468576424241</v>
      </c>
      <c r="I193" s="185"/>
      <c r="J193" s="185">
        <f t="shared" ref="J193:R193" si="118" xml:space="preserve"> IF(J$190 = 0, 0, J185 / J$190)</f>
        <v>0</v>
      </c>
      <c r="K193" s="185">
        <f t="shared" si="118"/>
        <v>0</v>
      </c>
      <c r="L193" s="185">
        <f t="shared" si="118"/>
        <v>0</v>
      </c>
      <c r="M193" s="185">
        <f t="shared" si="118"/>
        <v>33.385688870188218</v>
      </c>
      <c r="N193" s="185">
        <f t="shared" si="118"/>
        <v>31.928964753908563</v>
      </c>
      <c r="O193" s="185">
        <f t="shared" si="118"/>
        <v>30.571371182448292</v>
      </c>
      <c r="P193" s="185">
        <f t="shared" si="118"/>
        <v>29.278450704820361</v>
      </c>
      <c r="Q193" s="185">
        <f t="shared" si="118"/>
        <v>28.040210252876985</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583.3367957268465</v>
      </c>
      <c r="I194" s="185"/>
      <c r="J194" s="185">
        <f t="shared" ref="J194:R194" si="119" xml:space="preserve"> IF(J$190 = 0, 0, J186 / J$190)</f>
        <v>0</v>
      </c>
      <c r="K194" s="185">
        <f t="shared" si="119"/>
        <v>0</v>
      </c>
      <c r="L194" s="185">
        <f t="shared" si="119"/>
        <v>0</v>
      </c>
      <c r="M194" s="185">
        <f t="shared" si="119"/>
        <v>127.1181796530565</v>
      </c>
      <c r="N194" s="185">
        <f t="shared" si="119"/>
        <v>121.57160792772271</v>
      </c>
      <c r="O194" s="185">
        <f t="shared" si="119"/>
        <v>116.40248219292855</v>
      </c>
      <c r="P194" s="185">
        <f t="shared" si="119"/>
        <v>111.47960346512185</v>
      </c>
      <c r="Q194" s="185">
        <f xml:space="preserve"> IF(Q$190 = 0, 0, Q186 / Q$190)</f>
        <v>106.76492248801692</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439.30103074671666</v>
      </c>
      <c r="I195" s="185"/>
      <c r="J195" s="185">
        <f t="shared" ref="J195:L195" si="120" xml:space="preserve"> IF(J$191 = 0, 0, J187 / J$191)</f>
        <v>0</v>
      </c>
      <c r="K195" s="185">
        <f t="shared" si="120"/>
        <v>0</v>
      </c>
      <c r="L195" s="185">
        <f t="shared" si="120"/>
        <v>0</v>
      </c>
      <c r="M195" s="185">
        <f xml:space="preserve"> IF(M$191 = 0, 0, M187 / M$191)</f>
        <v>93.390162037715385</v>
      </c>
      <c r="N195" s="185">
        <f t="shared" ref="N195:Q195" si="121" xml:space="preserve"> IF(N$191 = 0, 0, N187 / N$191)</f>
        <v>90.281683291525169</v>
      </c>
      <c r="O195" s="185">
        <f t="shared" si="121"/>
        <v>88.766059315465569</v>
      </c>
      <c r="P195" s="185">
        <f t="shared" si="121"/>
        <v>85.645260615442893</v>
      </c>
      <c r="Q195" s="185">
        <f t="shared" si="121"/>
        <v>81.217865486567646</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156.47047688978594</v>
      </c>
      <c r="I196" s="185"/>
      <c r="J196" s="185">
        <f t="shared" ref="J196:L196" si="123" xml:space="preserve"> IF(J$191 = 0, 0, J188 / J$191)</f>
        <v>0</v>
      </c>
      <c r="K196" s="185">
        <f t="shared" si="123"/>
        <v>0</v>
      </c>
      <c r="L196" s="185">
        <f t="shared" si="123"/>
        <v>0</v>
      </c>
      <c r="M196" s="185">
        <f xml:space="preserve"> IF(M$191 = 0, 0, M188 / M$191)</f>
        <v>33.26375803402307</v>
      </c>
      <c r="N196" s="185">
        <f t="shared" ref="N196:Q196" si="124" xml:space="preserve"> IF(N$191 = 0, 0, N188 / N$191)</f>
        <v>32.156578405986686</v>
      </c>
      <c r="O196" s="185">
        <f t="shared" si="124"/>
        <v>31.616742644808223</v>
      </c>
      <c r="P196" s="185">
        <f t="shared" si="124"/>
        <v>30.505174889004088</v>
      </c>
      <c r="Q196" s="185">
        <f t="shared" si="124"/>
        <v>28.928222915963897</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595.77150763650263</v>
      </c>
      <c r="I197" s="185"/>
      <c r="J197" s="185">
        <f t="shared" ref="J197:L197" si="126" xml:space="preserve"> IF(J$191 = 0, 0, J189 / J$191)</f>
        <v>0</v>
      </c>
      <c r="K197" s="185">
        <f t="shared" si="126"/>
        <v>0</v>
      </c>
      <c r="L197" s="185">
        <f t="shared" si="126"/>
        <v>0</v>
      </c>
      <c r="M197" s="185">
        <f xml:space="preserve"> IF(M$191 = 0, 0, M189 / M$191)</f>
        <v>126.65392007173845</v>
      </c>
      <c r="N197" s="185">
        <f t="shared" ref="N197:Q197" si="127" xml:space="preserve"> IF(N$191 = 0, 0, N189 / N$191)</f>
        <v>122.43826169751185</v>
      </c>
      <c r="O197" s="185">
        <f t="shared" si="127"/>
        <v>120.38280196027378</v>
      </c>
      <c r="P197" s="185">
        <f t="shared" si="127"/>
        <v>116.15043550444699</v>
      </c>
      <c r="Q197" s="185">
        <f t="shared" si="127"/>
        <v>110.14608840253153</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430.13210996260409</v>
      </c>
      <c r="I199" s="184">
        <f t="shared" si="129"/>
        <v>0</v>
      </c>
      <c r="J199" s="184">
        <f t="shared" si="129"/>
        <v>0</v>
      </c>
      <c r="K199" s="184">
        <f t="shared" si="129"/>
        <v>0</v>
      </c>
      <c r="L199" s="184">
        <f t="shared" si="129"/>
        <v>0</v>
      </c>
      <c r="M199" s="185">
        <f t="shared" si="129"/>
        <v>93.732490782868297</v>
      </c>
      <c r="N199" s="184">
        <f t="shared" si="129"/>
        <v>89.64264317381415</v>
      </c>
      <c r="O199" s="184">
        <f t="shared" si="129"/>
        <v>85.831111010480242</v>
      </c>
      <c r="P199" s="184">
        <f t="shared" si="129"/>
        <v>82.201152760301483</v>
      </c>
      <c r="Q199" s="184">
        <f t="shared" si="129"/>
        <v>78.724712235139933</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439.30103074671666</v>
      </c>
      <c r="I200" s="184">
        <f t="shared" si="130"/>
        <v>0</v>
      </c>
      <c r="J200" s="184">
        <f t="shared" si="130"/>
        <v>0</v>
      </c>
      <c r="K200" s="184">
        <f t="shared" si="130"/>
        <v>0</v>
      </c>
      <c r="L200" s="184">
        <f t="shared" si="130"/>
        <v>0</v>
      </c>
      <c r="M200" s="185">
        <f t="shared" si="130"/>
        <v>93.390162037715385</v>
      </c>
      <c r="N200" s="184">
        <f t="shared" si="130"/>
        <v>90.281683291525169</v>
      </c>
      <c r="O200" s="184">
        <f t="shared" si="130"/>
        <v>88.766059315465569</v>
      </c>
      <c r="P200" s="184">
        <f t="shared" si="130"/>
        <v>85.645260615442893</v>
      </c>
      <c r="Q200" s="184">
        <f t="shared" si="130"/>
        <v>81.217865486567646</v>
      </c>
      <c r="R200" s="184">
        <f t="shared" si="130"/>
        <v>0</v>
      </c>
      <c r="S200" s="92"/>
      <c r="T200" s="92"/>
      <c r="U200" s="92"/>
      <c r="V200" s="92"/>
      <c r="W200" s="92"/>
      <c r="X200" s="92"/>
      <c r="Y200" s="92"/>
      <c r="Z200" s="92"/>
    </row>
    <row r="201" spans="1:26" x14ac:dyDescent="0.25">
      <c r="C201" s="267"/>
      <c r="E201" s="7" t="s">
        <v>495</v>
      </c>
      <c r="G201" s="7" t="s">
        <v>238</v>
      </c>
      <c r="H201" s="185">
        <f xml:space="preserve"> SUM(J201:R201)</f>
        <v>9.168920784112558</v>
      </c>
      <c r="I201" s="185"/>
      <c r="J201" s="184">
        <f t="shared" ref="J201:K201" si="131">J200-J199</f>
        <v>0</v>
      </c>
      <c r="K201" s="184">
        <f t="shared" si="131"/>
        <v>0</v>
      </c>
      <c r="L201" s="184">
        <f>L200-L199</f>
        <v>0</v>
      </c>
      <c r="M201" s="185">
        <f>M200-M199</f>
        <v>-0.34232874515291201</v>
      </c>
      <c r="N201" s="184">
        <f t="shared" ref="N201:R201" si="132">N200-N199</f>
        <v>0.63904011771101921</v>
      </c>
      <c r="O201" s="184">
        <f t="shared" si="132"/>
        <v>2.9349483049853262</v>
      </c>
      <c r="P201" s="184">
        <f t="shared" si="132"/>
        <v>3.4441078551414108</v>
      </c>
      <c r="Q201" s="184">
        <f t="shared" si="132"/>
        <v>2.4931532514277137</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153.20468576424241</v>
      </c>
      <c r="I203" s="185">
        <f t="shared" si="133"/>
        <v>0</v>
      </c>
      <c r="J203" s="184">
        <f t="shared" si="133"/>
        <v>0</v>
      </c>
      <c r="K203" s="184">
        <f t="shared" si="133"/>
        <v>0</v>
      </c>
      <c r="L203" s="184">
        <f t="shared" si="133"/>
        <v>0</v>
      </c>
      <c r="M203" s="185">
        <f t="shared" si="133"/>
        <v>33.385688870188218</v>
      </c>
      <c r="N203" s="184">
        <f t="shared" si="133"/>
        <v>31.928964753908563</v>
      </c>
      <c r="O203" s="184">
        <f t="shared" si="133"/>
        <v>30.571371182448292</v>
      </c>
      <c r="P203" s="184">
        <f t="shared" si="133"/>
        <v>29.278450704820361</v>
      </c>
      <c r="Q203" s="184">
        <f t="shared" si="133"/>
        <v>28.040210252876985</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156.47047688978594</v>
      </c>
      <c r="I204" s="185">
        <f t="shared" si="134"/>
        <v>0</v>
      </c>
      <c r="J204" s="184">
        <f t="shared" si="134"/>
        <v>0</v>
      </c>
      <c r="K204" s="184">
        <f t="shared" si="134"/>
        <v>0</v>
      </c>
      <c r="L204" s="184">
        <f t="shared" si="134"/>
        <v>0</v>
      </c>
      <c r="M204" s="185">
        <f t="shared" si="134"/>
        <v>33.26375803402307</v>
      </c>
      <c r="N204" s="184">
        <f t="shared" si="134"/>
        <v>32.156578405986686</v>
      </c>
      <c r="O204" s="184">
        <f t="shared" si="134"/>
        <v>31.616742644808223</v>
      </c>
      <c r="P204" s="184">
        <f t="shared" si="134"/>
        <v>30.505174889004088</v>
      </c>
      <c r="Q204" s="184">
        <f t="shared" si="134"/>
        <v>28.928222915963897</v>
      </c>
      <c r="R204" s="184">
        <f t="shared" si="134"/>
        <v>0</v>
      </c>
    </row>
    <row r="205" spans="1:26" x14ac:dyDescent="0.25">
      <c r="C205" s="267"/>
      <c r="E205" s="7" t="s">
        <v>496</v>
      </c>
      <c r="G205" s="7" t="s">
        <v>238</v>
      </c>
      <c r="H205" s="185">
        <f xml:space="preserve"> SUM(J205:R205)</f>
        <v>3.2657911255435437</v>
      </c>
      <c r="I205" s="185"/>
      <c r="J205" s="184">
        <f t="shared" ref="J205:K205" si="135">J204-J203</f>
        <v>0</v>
      </c>
      <c r="K205" s="184">
        <f t="shared" si="135"/>
        <v>0</v>
      </c>
      <c r="L205" s="184">
        <f>L204-L203</f>
        <v>0</v>
      </c>
      <c r="M205" s="185">
        <f>M204-M203</f>
        <v>-0.12193083616514855</v>
      </c>
      <c r="N205" s="184">
        <f t="shared" ref="N205" si="136">N204-N203</f>
        <v>0.2276136520781229</v>
      </c>
      <c r="O205" s="184">
        <f>O204-O203</f>
        <v>1.0453714623599311</v>
      </c>
      <c r="P205" s="184">
        <f t="shared" ref="P205:R205" si="137">P204-P203</f>
        <v>1.2267241841837269</v>
      </c>
      <c r="Q205" s="184">
        <f t="shared" si="137"/>
        <v>0.8880126630869114</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583.3367957268465</v>
      </c>
      <c r="I207" s="185">
        <f t="shared" si="138"/>
        <v>0</v>
      </c>
      <c r="J207" s="184">
        <f t="shared" si="138"/>
        <v>0</v>
      </c>
      <c r="K207" s="184">
        <f t="shared" si="138"/>
        <v>0</v>
      </c>
      <c r="L207" s="184">
        <f t="shared" si="138"/>
        <v>0</v>
      </c>
      <c r="M207" s="185">
        <f t="shared" si="138"/>
        <v>127.1181796530565</v>
      </c>
      <c r="N207" s="184">
        <f t="shared" si="138"/>
        <v>121.57160792772271</v>
      </c>
      <c r="O207" s="184">
        <f t="shared" si="138"/>
        <v>116.40248219292855</v>
      </c>
      <c r="P207" s="184">
        <f t="shared" si="138"/>
        <v>111.47960346512185</v>
      </c>
      <c r="Q207" s="184">
        <f t="shared" si="138"/>
        <v>106.76492248801692</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595.77150763650263</v>
      </c>
      <c r="I208" s="185">
        <f t="shared" si="139"/>
        <v>0</v>
      </c>
      <c r="J208" s="184">
        <f t="shared" si="139"/>
        <v>0</v>
      </c>
      <c r="K208" s="184">
        <f t="shared" si="139"/>
        <v>0</v>
      </c>
      <c r="L208" s="184">
        <f t="shared" si="139"/>
        <v>0</v>
      </c>
      <c r="M208" s="185">
        <f t="shared" si="139"/>
        <v>126.65392007173845</v>
      </c>
      <c r="N208" s="184">
        <f t="shared" si="139"/>
        <v>122.43826169751185</v>
      </c>
      <c r="O208" s="184">
        <f t="shared" si="139"/>
        <v>120.38280196027378</v>
      </c>
      <c r="P208" s="184">
        <f t="shared" si="139"/>
        <v>116.15043550444699</v>
      </c>
      <c r="Q208" s="184">
        <f t="shared" si="139"/>
        <v>110.14608840253153</v>
      </c>
      <c r="R208" s="184">
        <f t="shared" si="139"/>
        <v>0</v>
      </c>
    </row>
    <row r="209" spans="1:18" x14ac:dyDescent="0.25">
      <c r="C209" s="267"/>
      <c r="E209" s="7" t="s">
        <v>497</v>
      </c>
      <c r="G209" s="7" t="s">
        <v>238</v>
      </c>
      <c r="H209" s="185">
        <f xml:space="preserve"> SUM(J209:R209)</f>
        <v>12.434711909656073</v>
      </c>
      <c r="I209" s="185"/>
      <c r="J209" s="184">
        <f t="shared" ref="J209:K209" si="140">J208-J207</f>
        <v>0</v>
      </c>
      <c r="K209" s="184">
        <f t="shared" si="140"/>
        <v>0</v>
      </c>
      <c r="L209" s="184">
        <f>L208-L207</f>
        <v>0</v>
      </c>
      <c r="M209" s="185">
        <f>M208-M207</f>
        <v>-0.46425958131804634</v>
      </c>
      <c r="N209" s="184">
        <f t="shared" ref="N209:R209" si="141">N208-N207</f>
        <v>0.86665376978913855</v>
      </c>
      <c r="O209" s="184">
        <f t="shared" si="141"/>
        <v>3.980319767345236</v>
      </c>
      <c r="P209" s="184">
        <f t="shared" si="141"/>
        <v>4.6708320393251341</v>
      </c>
      <c r="Q209" s="184">
        <f t="shared" si="141"/>
        <v>3.3811659145146109</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InpR!E$114</f>
        <v>WACC real on RCV - CPI(H) bf and additions - WWN</v>
      </c>
      <c r="F213" s="205">
        <f>InpR!F$114</f>
        <v>0</v>
      </c>
      <c r="G213" s="223" t="str">
        <f>InpR!G$114</f>
        <v>%</v>
      </c>
      <c r="H213" s="205">
        <f>InpR!H$114</f>
        <v>0</v>
      </c>
      <c r="I213" s="205">
        <f>InpR!I$114</f>
        <v>0</v>
      </c>
      <c r="J213" s="205">
        <f>InpR!J$114</f>
        <v>0</v>
      </c>
      <c r="K213" s="205">
        <f>InpR!K$114</f>
        <v>0</v>
      </c>
      <c r="L213" s="205">
        <f>InpR!L$114</f>
        <v>0</v>
      </c>
      <c r="M213" s="205">
        <f>InpR!M$114</f>
        <v>2.9195763820156317E-2</v>
      </c>
      <c r="N213" s="205">
        <f>InpR!N$114</f>
        <v>2.9195763820156317E-2</v>
      </c>
      <c r="O213" s="205">
        <f>InpR!O$114</f>
        <v>2.9195763820156317E-2</v>
      </c>
      <c r="P213" s="205">
        <f>InpR!P$114</f>
        <v>2.9195763820156317E-2</v>
      </c>
      <c r="Q213" s="205">
        <f>InpR!Q$114</f>
        <v>2.9195763820156317E-2</v>
      </c>
      <c r="R213" s="205">
        <f>InpR!R$114</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1.1219976826191176</v>
      </c>
      <c r="N214" s="254">
        <f t="shared" si="142"/>
        <v>1.0901693555893588</v>
      </c>
      <c r="O214" s="254">
        <f t="shared" si="142"/>
        <v>1.059243920265355</v>
      </c>
      <c r="P214" s="254">
        <f t="shared" si="142"/>
        <v>1.0291957638201563</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9.168920784112558</v>
      </c>
      <c r="I217" s="185">
        <f t="shared" si="143"/>
        <v>0</v>
      </c>
      <c r="J217" s="184">
        <f t="shared" si="143"/>
        <v>0</v>
      </c>
      <c r="K217" s="184">
        <f t="shared" si="143"/>
        <v>0</v>
      </c>
      <c r="L217" s="184">
        <f t="shared" si="143"/>
        <v>0</v>
      </c>
      <c r="M217" s="185">
        <f t="shared" si="143"/>
        <v>-0.34232874515291201</v>
      </c>
      <c r="N217" s="184">
        <f t="shared" si="143"/>
        <v>0.63904011771101921</v>
      </c>
      <c r="O217" s="184">
        <f t="shared" si="143"/>
        <v>2.9349483049853262</v>
      </c>
      <c r="P217" s="184">
        <f t="shared" si="143"/>
        <v>3.4441078551414108</v>
      </c>
      <c r="Q217" s="184">
        <f t="shared" si="143"/>
        <v>2.4931532514277137</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1.1219976826191176</v>
      </c>
      <c r="N218" s="184">
        <f t="shared" si="144"/>
        <v>1.0901693555893588</v>
      </c>
      <c r="O218" s="184">
        <f t="shared" si="144"/>
        <v>1.059243920265355</v>
      </c>
      <c r="P218" s="184">
        <f t="shared" si="144"/>
        <v>1.0291957638201563</v>
      </c>
      <c r="Q218" s="184">
        <f t="shared" si="144"/>
        <v>1</v>
      </c>
      <c r="R218" s="184">
        <f t="shared" si="144"/>
        <v>1</v>
      </c>
    </row>
    <row r="219" spans="1:18" x14ac:dyDescent="0.25">
      <c r="A219" s="49"/>
      <c r="C219" s="267"/>
      <c r="D219" s="57"/>
      <c r="E219" s="7" t="s">
        <v>545</v>
      </c>
      <c r="G219" s="7" t="s">
        <v>238</v>
      </c>
      <c r="H219" s="185">
        <f xml:space="preserve"> SUM(J219:R219)</f>
        <v>9.4592105089930847</v>
      </c>
      <c r="J219" s="185">
        <f xml:space="preserve"> J217 * J218</f>
        <v>0</v>
      </c>
      <c r="K219" s="185">
        <f t="shared" ref="K219:R219" si="145" xml:space="preserve"> K217 * K218</f>
        <v>0</v>
      </c>
      <c r="L219" s="185">
        <f t="shared" si="145"/>
        <v>0</v>
      </c>
      <c r="M219" s="185">
        <f t="shared" si="145"/>
        <v>-0.38409205875547775</v>
      </c>
      <c r="N219" s="185">
        <f t="shared" si="145"/>
        <v>0.69666195332076974</v>
      </c>
      <c r="O219" s="185">
        <f t="shared" si="145"/>
        <v>3.1088261483488155</v>
      </c>
      <c r="P219" s="185">
        <f t="shared" si="145"/>
        <v>3.5446612146512644</v>
      </c>
      <c r="Q219" s="185">
        <f t="shared" si="145"/>
        <v>2.4931532514277137</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3.2657911255435437</v>
      </c>
      <c r="I222" s="246">
        <f t="shared" si="146"/>
        <v>0</v>
      </c>
      <c r="J222" s="184">
        <f t="shared" si="146"/>
        <v>0</v>
      </c>
      <c r="K222" s="184">
        <f t="shared" si="146"/>
        <v>0</v>
      </c>
      <c r="L222" s="184">
        <f t="shared" si="146"/>
        <v>0</v>
      </c>
      <c r="M222" s="185">
        <f t="shared" si="146"/>
        <v>-0.12193083616514855</v>
      </c>
      <c r="N222" s="184">
        <f t="shared" si="146"/>
        <v>0.2276136520781229</v>
      </c>
      <c r="O222" s="184">
        <f t="shared" si="146"/>
        <v>1.0453714623599311</v>
      </c>
      <c r="P222" s="184">
        <f t="shared" si="146"/>
        <v>1.2267241841837269</v>
      </c>
      <c r="Q222" s="184">
        <f t="shared" si="146"/>
        <v>0.8880126630869114</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1.1219976826191176</v>
      </c>
      <c r="N223" s="184">
        <f t="shared" si="147"/>
        <v>1.0901693555893588</v>
      </c>
      <c r="O223" s="184">
        <f t="shared" si="147"/>
        <v>1.059243920265355</v>
      </c>
      <c r="P223" s="184">
        <f t="shared" si="147"/>
        <v>1.0291957638201563</v>
      </c>
      <c r="Q223" s="184">
        <f t="shared" si="147"/>
        <v>1</v>
      </c>
      <c r="R223" s="184">
        <f t="shared" si="147"/>
        <v>1</v>
      </c>
    </row>
    <row r="224" spans="1:18" x14ac:dyDescent="0.25">
      <c r="A224" s="49"/>
      <c r="C224" s="267"/>
      <c r="D224" s="57"/>
      <c r="E224" s="7" t="s">
        <v>546</v>
      </c>
      <c r="G224" s="7" t="s">
        <v>238</v>
      </c>
      <c r="H224" s="185">
        <f xml:space="preserve"> SUM(J224:R224)</f>
        <v>3.3691866755404405</v>
      </c>
      <c r="J224" s="185">
        <f xml:space="preserve"> J222 * J223</f>
        <v>0</v>
      </c>
      <c r="K224" s="185">
        <f t="shared" ref="K224:M224" si="148" xml:space="preserve"> K222 * K223</f>
        <v>0</v>
      </c>
      <c r="L224" s="185">
        <f t="shared" si="148"/>
        <v>0</v>
      </c>
      <c r="M224" s="185">
        <f t="shared" si="148"/>
        <v>-0.13680611561710795</v>
      </c>
      <c r="N224" s="185">
        <f xml:space="preserve"> N222 * N223</f>
        <v>0.24813742840934774</v>
      </c>
      <c r="O224" s="185">
        <f t="shared" ref="O224:R224" si="149" xml:space="preserve"> O222 * O223</f>
        <v>1.1073033659236604</v>
      </c>
      <c r="P224" s="185">
        <f t="shared" si="149"/>
        <v>1.2625393337376289</v>
      </c>
      <c r="Q224" s="185">
        <f t="shared" si="149"/>
        <v>0.8880126630869114</v>
      </c>
      <c r="R224" s="185">
        <f t="shared" si="149"/>
        <v>0</v>
      </c>
    </row>
    <row r="225" spans="1:26" x14ac:dyDescent="0.25"/>
    <row r="226" spans="1:26" x14ac:dyDescent="0.25">
      <c r="B226" s="61" t="s">
        <v>505</v>
      </c>
    </row>
    <row r="227" spans="1:26" x14ac:dyDescent="0.25">
      <c r="E227" s="7" t="str">
        <f xml:space="preserve"> E$219</f>
        <v>Revenue adjustment for RCV run-off - real - WWN</v>
      </c>
      <c r="F227" s="184">
        <f t="shared" ref="F227:R227" si="150" xml:space="preserve"> F$219</f>
        <v>0</v>
      </c>
      <c r="G227" s="7" t="str">
        <f t="shared" si="150"/>
        <v>£m</v>
      </c>
      <c r="H227" s="246">
        <f t="shared" si="150"/>
        <v>9.4592105089930847</v>
      </c>
      <c r="I227" s="246">
        <f t="shared" si="150"/>
        <v>0</v>
      </c>
      <c r="J227" s="184">
        <f t="shared" si="150"/>
        <v>0</v>
      </c>
      <c r="K227" s="184">
        <f t="shared" si="150"/>
        <v>0</v>
      </c>
      <c r="L227" s="184">
        <f t="shared" si="150"/>
        <v>0</v>
      </c>
      <c r="M227" s="185">
        <f t="shared" si="150"/>
        <v>-0.38409205875547775</v>
      </c>
      <c r="N227" s="184">
        <f t="shared" si="150"/>
        <v>0.69666195332076974</v>
      </c>
      <c r="O227" s="184">
        <f t="shared" si="150"/>
        <v>3.1088261483488155</v>
      </c>
      <c r="P227" s="184">
        <f t="shared" si="150"/>
        <v>3.5446612146512644</v>
      </c>
      <c r="Q227" s="184">
        <f t="shared" si="150"/>
        <v>2.4931532514277137</v>
      </c>
      <c r="R227" s="184">
        <f t="shared" si="150"/>
        <v>0</v>
      </c>
    </row>
    <row r="228" spans="1:26" x14ac:dyDescent="0.25">
      <c r="E228" s="7" t="str">
        <f xml:space="preserve"> E$224</f>
        <v>Revenue adjustment for return - real - WWN</v>
      </c>
      <c r="F228" s="184">
        <f t="shared" ref="F228:R228" si="151" xml:space="preserve"> F$224</f>
        <v>0</v>
      </c>
      <c r="G228" s="7" t="str">
        <f t="shared" si="151"/>
        <v>£m</v>
      </c>
      <c r="H228" s="246">
        <f t="shared" si="151"/>
        <v>3.3691866755404405</v>
      </c>
      <c r="I228" s="246">
        <f t="shared" si="151"/>
        <v>0</v>
      </c>
      <c r="J228" s="184">
        <f t="shared" si="151"/>
        <v>0</v>
      </c>
      <c r="K228" s="184">
        <f t="shared" si="151"/>
        <v>0</v>
      </c>
      <c r="L228" s="184">
        <f t="shared" si="151"/>
        <v>0</v>
      </c>
      <c r="M228" s="185">
        <f t="shared" si="151"/>
        <v>-0.13680611561710795</v>
      </c>
      <c r="N228" s="184">
        <f t="shared" si="151"/>
        <v>0.24813742840934774</v>
      </c>
      <c r="O228" s="184">
        <f t="shared" si="151"/>
        <v>1.1073033659236604</v>
      </c>
      <c r="P228" s="184">
        <f t="shared" si="151"/>
        <v>1.2625393337376289</v>
      </c>
      <c r="Q228" s="184">
        <f t="shared" si="151"/>
        <v>0.8880126630869114</v>
      </c>
      <c r="R228" s="184">
        <f t="shared" si="151"/>
        <v>0</v>
      </c>
    </row>
    <row r="229" spans="1:26" x14ac:dyDescent="0.25">
      <c r="A229" s="49"/>
      <c r="C229" s="267"/>
      <c r="D229" s="57"/>
      <c r="E229" s="7" t="s">
        <v>547</v>
      </c>
      <c r="G229" s="7" t="s">
        <v>238</v>
      </c>
      <c r="H229" s="185">
        <f xml:space="preserve"> SUM(J229:R229)</f>
        <v>12.828397184533525</v>
      </c>
      <c r="J229" s="185">
        <f xml:space="preserve"> J$227 + J$228</f>
        <v>0</v>
      </c>
      <c r="K229" s="185">
        <f t="shared" ref="K229:R229" si="152" xml:space="preserve"> K$227 + K$228</f>
        <v>0</v>
      </c>
      <c r="L229" s="185">
        <f t="shared" si="152"/>
        <v>0</v>
      </c>
      <c r="M229" s="185">
        <f t="shared" si="152"/>
        <v>-0.52089817437258568</v>
      </c>
      <c r="N229" s="185">
        <f t="shared" si="152"/>
        <v>0.94479938173011746</v>
      </c>
      <c r="O229" s="185">
        <f t="shared" si="152"/>
        <v>4.2161295142724757</v>
      </c>
      <c r="P229" s="185">
        <f t="shared" si="152"/>
        <v>4.8072005483888933</v>
      </c>
      <c r="Q229" s="185">
        <f t="shared" si="152"/>
        <v>3.3811659145146251</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2.3832192488320629</v>
      </c>
      <c r="N242" s="244">
        <f t="shared" si="155"/>
        <v>2.4410315994673537</v>
      </c>
      <c r="O242" s="244">
        <f t="shared" si="155"/>
        <v>2.5132559848628304</v>
      </c>
      <c r="P242" s="244">
        <f t="shared" si="155"/>
        <v>2.5924328053882912</v>
      </c>
      <c r="Q242" s="244">
        <f t="shared" si="155"/>
        <v>2.6753906551607183</v>
      </c>
      <c r="R242" s="244">
        <f t="shared" si="155"/>
        <v>2.7610031561258608</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5.7812350635290805E-2</v>
      </c>
      <c r="N244" s="321">
        <f t="shared" ref="N244:R244" si="158">N242*N243</f>
        <v>7.2224385395476765E-2</v>
      </c>
      <c r="O244" s="321">
        <f t="shared" si="158"/>
        <v>7.917682052546067E-2</v>
      </c>
      <c r="P244" s="321">
        <f t="shared" si="158"/>
        <v>8.2957849772427122E-2</v>
      </c>
      <c r="Q244" s="321">
        <f t="shared" si="158"/>
        <v>8.561250096514246E-2</v>
      </c>
      <c r="R244" s="321">
        <f t="shared" si="158"/>
        <v>8.2830094683775279E-2</v>
      </c>
    </row>
    <row r="245" spans="1:16383" x14ac:dyDescent="0.25"/>
    <row r="246" spans="1:16383" s="205" customFormat="1" x14ac:dyDescent="0.25">
      <c r="A246" s="201"/>
      <c r="B246" s="202"/>
      <c r="C246" s="203"/>
      <c r="D246" s="204"/>
      <c r="E246" s="37" t="str">
        <f xml:space="preserve"> InpR!E$100</f>
        <v>Run-off rate - CPI(H) + RPI wedge - active - WWN</v>
      </c>
      <c r="F246" s="205">
        <f xml:space="preserve"> InpR!F$100</f>
        <v>0</v>
      </c>
      <c r="G246" s="223" t="str">
        <f xml:space="preserve"> InpR!G$100</f>
        <v>%</v>
      </c>
      <c r="H246" s="205">
        <f xml:space="preserve"> InpR!H$100</f>
        <v>0</v>
      </c>
      <c r="I246" s="205">
        <f xml:space="preserve"> InpR!I$100</f>
        <v>0</v>
      </c>
      <c r="J246" s="205">
        <f xml:space="preserve"> InpR!J$100</f>
        <v>0</v>
      </c>
      <c r="K246" s="205">
        <f xml:space="preserve"> InpR!K$100</f>
        <v>0</v>
      </c>
      <c r="L246" s="205">
        <f xml:space="preserve"> InpR!L$100</f>
        <v>0</v>
      </c>
      <c r="M246" s="205">
        <f xml:space="preserve"> InpR!M$100</f>
        <v>5.2499999999999998E-2</v>
      </c>
      <c r="N246" s="205">
        <f xml:space="preserve"> InpR!N$100</f>
        <v>5.2499999999999998E-2</v>
      </c>
      <c r="O246" s="205">
        <f xml:space="preserve"> InpR!O$100</f>
        <v>5.2499999999999998E-2</v>
      </c>
      <c r="P246" s="205">
        <f xml:space="preserve"> InpR!P$100</f>
        <v>5.2499999999999998E-2</v>
      </c>
      <c r="Q246" s="205">
        <f xml:space="preserve"> InpR!Q$100</f>
        <v>5.2499999999999998E-2</v>
      </c>
      <c r="R246" s="205">
        <f xml:space="preserve"> InpR!R$100</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2.3832192488320629</v>
      </c>
      <c r="N247" s="244">
        <f t="shared" si="159"/>
        <v>2.4410315994673537</v>
      </c>
      <c r="O247" s="244">
        <f t="shared" si="159"/>
        <v>2.5132559848628304</v>
      </c>
      <c r="P247" s="244">
        <f t="shared" si="159"/>
        <v>2.5924328053882912</v>
      </c>
      <c r="Q247" s="244">
        <f t="shared" si="159"/>
        <v>2.6753906551607183</v>
      </c>
      <c r="R247" s="244">
        <f t="shared" si="159"/>
        <v>2.7610031561258608</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5.7812350635290805E-2</v>
      </c>
      <c r="N248" s="245">
        <f t="shared" si="160"/>
        <v>7.2224385395476765E-2</v>
      </c>
      <c r="O248" s="245">
        <f t="shared" si="160"/>
        <v>7.917682052546067E-2</v>
      </c>
      <c r="P248" s="245">
        <f t="shared" si="160"/>
        <v>8.2957849772427122E-2</v>
      </c>
      <c r="Q248" s="245">
        <f t="shared" si="160"/>
        <v>8.561250096514246E-2</v>
      </c>
      <c r="R248" s="245">
        <f t="shared" si="160"/>
        <v>8.2830094683775279E-2</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0.12815415897203605</v>
      </c>
      <c r="N249" s="321">
        <f t="shared" si="161"/>
        <v>0.1319459392052986</v>
      </c>
      <c r="O249" s="321">
        <f t="shared" si="161"/>
        <v>0.13610272228288528</v>
      </c>
      <c r="P249" s="321">
        <f t="shared" si="161"/>
        <v>0.14045800939593769</v>
      </c>
      <c r="Q249" s="321">
        <f t="shared" si="161"/>
        <v>0.1449526656966077</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E250" s="138"/>
      <c r="F250" s="138"/>
      <c r="G250" s="138"/>
      <c r="H250" s="138"/>
    </row>
    <row r="251" spans="1:16383" s="200" customFormat="1" x14ac:dyDescent="0.25">
      <c r="A251" s="196"/>
      <c r="B251" s="197"/>
      <c r="C251" s="198"/>
      <c r="D251" s="199"/>
      <c r="E251" s="249" t="str">
        <f>InpR!$E$121</f>
        <v>2019-20 RPI-CPIH wedge adjustment at 2017-18 FYA CPIH prices - WWN</v>
      </c>
      <c r="F251" s="249">
        <f>InpR!$F$121</f>
        <v>2.2677644800615302</v>
      </c>
      <c r="G251" s="249" t="str">
        <f>InpR!$G$121</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246" t="s">
        <v>548</v>
      </c>
      <c r="F255" s="246">
        <f xml:space="preserve"> $F$251 * $F$254</f>
        <v>2.3832192488320629</v>
      </c>
      <c r="G255" s="246"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2.3832192488320629</v>
      </c>
      <c r="N258" s="241">
        <f t="shared" si="162"/>
        <v>2.4410315994673537</v>
      </c>
      <c r="O258" s="241">
        <f t="shared" si="162"/>
        <v>2.5132559848628304</v>
      </c>
      <c r="P258" s="241">
        <f t="shared" si="162"/>
        <v>2.5924328053882912</v>
      </c>
      <c r="Q258" s="241">
        <f t="shared" si="162"/>
        <v>2.6753906551607183</v>
      </c>
      <c r="R258" s="241">
        <f t="shared" si="162"/>
        <v>2.7610031561258608</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5.7812350635290805E-2</v>
      </c>
      <c r="N259" s="241">
        <f t="shared" si="163"/>
        <v>7.2224385395476765E-2</v>
      </c>
      <c r="O259" s="241">
        <f t="shared" si="163"/>
        <v>7.917682052546067E-2</v>
      </c>
      <c r="P259" s="241">
        <f t="shared" si="163"/>
        <v>8.2957849772427122E-2</v>
      </c>
      <c r="Q259" s="241">
        <f t="shared" si="163"/>
        <v>8.561250096514246E-2</v>
      </c>
      <c r="R259" s="241">
        <f t="shared" si="163"/>
        <v>8.2830094683775279E-2</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2.3832192488320629</v>
      </c>
      <c r="M261" s="242">
        <f t="shared" si="164"/>
        <v>2.4410315994673537</v>
      </c>
      <c r="N261" s="242">
        <f t="shared" si="164"/>
        <v>2.5132559848628304</v>
      </c>
      <c r="O261" s="242">
        <f t="shared" si="164"/>
        <v>2.5924328053882912</v>
      </c>
      <c r="P261" s="242">
        <f t="shared" si="164"/>
        <v>2.6753906551607183</v>
      </c>
      <c r="Q261" s="242">
        <f t="shared" si="164"/>
        <v>2.7610031561258608</v>
      </c>
      <c r="R261" s="242">
        <f t="shared" si="164"/>
        <v>2.8438332508096362</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2.3832192488320629</v>
      </c>
      <c r="N263" s="185">
        <f t="shared" si="165"/>
        <v>2.4410315994673537</v>
      </c>
      <c r="O263" s="185">
        <f t="shared" si="165"/>
        <v>2.5132559848628304</v>
      </c>
      <c r="P263" s="185">
        <f t="shared" si="165"/>
        <v>2.5924328053882912</v>
      </c>
      <c r="Q263" s="185">
        <f t="shared" si="165"/>
        <v>2.6753906551607183</v>
      </c>
      <c r="R263" s="185">
        <f t="shared" si="165"/>
        <v>2.7610031561258608</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5.7812350635290805E-2</v>
      </c>
      <c r="N264" s="184">
        <f t="shared" si="166"/>
        <v>7.2224385395476765E-2</v>
      </c>
      <c r="O264" s="184">
        <f t="shared" si="166"/>
        <v>7.917682052546067E-2</v>
      </c>
      <c r="P264" s="184">
        <f t="shared" si="166"/>
        <v>8.2957849772427122E-2</v>
      </c>
      <c r="Q264" s="184">
        <f t="shared" si="166"/>
        <v>8.561250096514246E-2</v>
      </c>
      <c r="R264" s="184">
        <f t="shared" si="166"/>
        <v>8.2830094683775279E-2</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2.3832192488320629</v>
      </c>
      <c r="M265" s="185">
        <f t="shared" si="167"/>
        <v>2.4410315994673537</v>
      </c>
      <c r="N265" s="185">
        <f t="shared" si="167"/>
        <v>2.5132559848628304</v>
      </c>
      <c r="O265" s="185">
        <f t="shared" si="167"/>
        <v>2.5924328053882912</v>
      </c>
      <c r="P265" s="185">
        <f t="shared" si="167"/>
        <v>2.6753906551607183</v>
      </c>
      <c r="Q265" s="185">
        <f t="shared" si="167"/>
        <v>2.7610031561258608</v>
      </c>
      <c r="R265" s="185">
        <f t="shared" si="167"/>
        <v>2.8438332508096362</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1.1916096244160315</v>
      </c>
      <c r="M266" s="185">
        <f xml:space="preserve"> ( (M263+M264) + M265) / 2</f>
        <v>2.4410315994673537</v>
      </c>
      <c r="N266" s="185">
        <f t="shared" ref="N266:R266" si="169" xml:space="preserve"> ( (N263+N264) + N265) / 2</f>
        <v>2.5132559848628304</v>
      </c>
      <c r="O266" s="185">
        <f t="shared" si="169"/>
        <v>2.5924328053882912</v>
      </c>
      <c r="P266" s="185">
        <f t="shared" si="169"/>
        <v>2.6753906551607183</v>
      </c>
      <c r="Q266" s="185">
        <f t="shared" si="169"/>
        <v>2.7610031561258608</v>
      </c>
      <c r="R266" s="185">
        <f t="shared" si="169"/>
        <v>2.8438332508096362</v>
      </c>
    </row>
    <row r="267" spans="1:26" x14ac:dyDescent="0.25"/>
    <row r="268" spans="1:26" s="205" customFormat="1" x14ac:dyDescent="0.25">
      <c r="A268" s="201"/>
      <c r="B268" s="202"/>
      <c r="C268" s="203"/>
      <c r="D268" s="204"/>
      <c r="E268" s="205" t="str">
        <f xml:space="preserve"> InpR!E$107</f>
        <v>WACC on RCV - CPI(H) + RPI wedge bf and additions - WWN</v>
      </c>
      <c r="F268" s="205">
        <f xml:space="preserve"> InpR!F$107</f>
        <v>0</v>
      </c>
      <c r="G268" s="223" t="str">
        <f xml:space="preserve"> InpR!G$107</f>
        <v>%</v>
      </c>
      <c r="H268" s="205">
        <f xml:space="preserve"> InpR!H$107</f>
        <v>0</v>
      </c>
      <c r="I268" s="205">
        <f xml:space="preserve"> InpR!I$107</f>
        <v>0</v>
      </c>
      <c r="J268" s="205">
        <f xml:space="preserve"> InpR!J$107</f>
        <v>0</v>
      </c>
      <c r="K268" s="205">
        <f xml:space="preserve"> InpR!K$107</f>
        <v>0</v>
      </c>
      <c r="L268" s="205">
        <f xml:space="preserve"> InpR!L$107</f>
        <v>0</v>
      </c>
      <c r="M268" s="205">
        <f xml:space="preserve"> InpR!M$107</f>
        <v>1.920357193840716E-2</v>
      </c>
      <c r="N268" s="205">
        <f xml:space="preserve"> InpR!N$107</f>
        <v>1.920357193840716E-2</v>
      </c>
      <c r="O268" s="205">
        <f xml:space="preserve"> InpR!O$107</f>
        <v>1.920357193840716E-2</v>
      </c>
      <c r="P268" s="205">
        <f xml:space="preserve"> InpR!P$107</f>
        <v>1.920357193840716E-2</v>
      </c>
      <c r="Q268" s="205">
        <f xml:space="preserve"> InpR!Q$107</f>
        <v>1.920357193840716E-2</v>
      </c>
      <c r="R268" s="205">
        <f xml:space="preserve"> InpR!R$107</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1.1916096244160315</v>
      </c>
      <c r="M270" s="245">
        <f xml:space="preserve"> M$266</f>
        <v>2.4410315994673537</v>
      </c>
      <c r="N270" s="245">
        <f t="shared" si="170"/>
        <v>2.5132559848628304</v>
      </c>
      <c r="O270" s="245">
        <f t="shared" si="170"/>
        <v>2.5924328053882912</v>
      </c>
      <c r="P270" s="245">
        <f t="shared" si="170"/>
        <v>2.6753906551607183</v>
      </c>
      <c r="Q270" s="245">
        <f t="shared" si="170"/>
        <v>2.7610031561258608</v>
      </c>
      <c r="R270" s="245">
        <f t="shared" si="170"/>
        <v>2.8438332508096362</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4.6876525924296419E-2</v>
      </c>
      <c r="N271" s="245">
        <f t="shared" ref="N271:R271" si="172">N268*N269*N270</f>
        <v>4.8263492104945703E-2</v>
      </c>
      <c r="O271" s="245">
        <f t="shared" si="172"/>
        <v>4.9783969873760742E-2</v>
      </c>
      <c r="P271" s="245">
        <f t="shared" si="172"/>
        <v>5.1377056909721115E-2</v>
      </c>
      <c r="Q271" s="245">
        <f t="shared" si="172"/>
        <v>5.3021122730832183E-2</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0.12815415897203605</v>
      </c>
      <c r="N273" s="184">
        <f t="shared" si="173"/>
        <v>0.1319459392052986</v>
      </c>
      <c r="O273" s="184">
        <f t="shared" si="173"/>
        <v>0.13610272228288528</v>
      </c>
      <c r="P273" s="184">
        <f t="shared" si="173"/>
        <v>0.14045800939593769</v>
      </c>
      <c r="Q273" s="184">
        <f t="shared" si="173"/>
        <v>0.1449526656966077</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4.6876525924296419E-2</v>
      </c>
      <c r="N274" s="184">
        <f t="shared" si="174"/>
        <v>4.8263492104945703E-2</v>
      </c>
      <c r="O274" s="184">
        <f t="shared" si="174"/>
        <v>4.9783969873760742E-2</v>
      </c>
      <c r="P274" s="184">
        <f t="shared" si="174"/>
        <v>5.1377056909721115E-2</v>
      </c>
      <c r="Q274" s="184">
        <f t="shared" si="174"/>
        <v>5.3021122730832183E-2</v>
      </c>
      <c r="R274" s="184">
        <f t="shared" si="174"/>
        <v>0</v>
      </c>
    </row>
    <row r="275" spans="1:26" x14ac:dyDescent="0.25">
      <c r="C275" s="267"/>
      <c r="E275" s="7" t="s">
        <v>519</v>
      </c>
      <c r="F275" s="243"/>
      <c r="G275" s="184" t="str">
        <f t="shared" ref="G275" si="175">G$273</f>
        <v>£m</v>
      </c>
      <c r="H275" s="243">
        <f>SUM(J275:R275)</f>
        <v>0.93093566309632148</v>
      </c>
      <c r="I275" s="243"/>
      <c r="J275" s="243">
        <f t="shared" ref="J275:R275" si="176">SUM(J273:J274)</f>
        <v>0</v>
      </c>
      <c r="K275" s="243">
        <f t="shared" si="176"/>
        <v>0</v>
      </c>
      <c r="L275" s="243">
        <f>SUM(L273:L274)</f>
        <v>0</v>
      </c>
      <c r="M275" s="243">
        <f>SUM(M273:M274)</f>
        <v>0.17503068489633247</v>
      </c>
      <c r="N275" s="243">
        <f t="shared" si="176"/>
        <v>0.18020943131024431</v>
      </c>
      <c r="O275" s="243">
        <f t="shared" si="176"/>
        <v>0.18588669215664602</v>
      </c>
      <c r="P275" s="243">
        <f t="shared" si="176"/>
        <v>0.1918350663056588</v>
      </c>
      <c r="Q275" s="243">
        <f t="shared" si="176"/>
        <v>0.19797378842743987</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0.12815415897203605</v>
      </c>
      <c r="N279" s="185">
        <f t="shared" si="177"/>
        <v>0.1319459392052986</v>
      </c>
      <c r="O279" s="185">
        <f t="shared" si="177"/>
        <v>0.13610272228288528</v>
      </c>
      <c r="P279" s="185">
        <f t="shared" si="177"/>
        <v>0.14045800939593769</v>
      </c>
      <c r="Q279" s="185">
        <f t="shared" si="177"/>
        <v>0.1449526656966077</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4.6876525924296419E-2</v>
      </c>
      <c r="N280" s="185">
        <f t="shared" si="178"/>
        <v>4.8263492104945703E-2</v>
      </c>
      <c r="O280" s="185">
        <f t="shared" si="178"/>
        <v>4.9783969873760742E-2</v>
      </c>
      <c r="P280" s="185">
        <f t="shared" si="178"/>
        <v>5.1377056909721115E-2</v>
      </c>
      <c r="Q280" s="185">
        <f t="shared" si="178"/>
        <v>5.3021122730832183E-2</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0.93093566309632148</v>
      </c>
      <c r="I281" s="185">
        <f t="shared" si="179"/>
        <v>0</v>
      </c>
      <c r="J281" s="185">
        <f t="shared" si="179"/>
        <v>0</v>
      </c>
      <c r="K281" s="185">
        <f t="shared" si="179"/>
        <v>0</v>
      </c>
      <c r="L281" s="185">
        <f t="shared" si="179"/>
        <v>0</v>
      </c>
      <c r="M281" s="185">
        <f t="shared" si="179"/>
        <v>0.17503068489633247</v>
      </c>
      <c r="N281" s="185">
        <f t="shared" si="179"/>
        <v>0.18020943131024431</v>
      </c>
      <c r="O281" s="185">
        <f t="shared" si="179"/>
        <v>0.18588669215664602</v>
      </c>
      <c r="P281" s="185">
        <f t="shared" si="179"/>
        <v>0.1918350663056588</v>
      </c>
      <c r="Q281" s="185">
        <f t="shared" si="179"/>
        <v>0.19797378842743987</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0.61556936824223207</v>
      </c>
      <c r="I283" s="185"/>
      <c r="J283" s="185">
        <f t="shared" ref="J283:R283" si="181" xml:space="preserve"> IF(J$282 = 0, 0, J279 / J$282)</f>
        <v>0</v>
      </c>
      <c r="K283" s="185">
        <f t="shared" si="181"/>
        <v>0</v>
      </c>
      <c r="L283" s="185">
        <f t="shared" si="181"/>
        <v>0</v>
      </c>
      <c r="M283" s="185">
        <f t="shared" si="181"/>
        <v>0.12064273728772626</v>
      </c>
      <c r="N283" s="185">
        <f t="shared" si="181"/>
        <v>0.12177172535250086</v>
      </c>
      <c r="O283" s="185">
        <f t="shared" si="181"/>
        <v>0.12305444938028938</v>
      </c>
      <c r="P283" s="185">
        <f t="shared" si="181"/>
        <v>0.1243802074049546</v>
      </c>
      <c r="Q283" s="185">
        <f t="shared" si="181"/>
        <v>0.125720248816761</v>
      </c>
      <c r="R283" s="185">
        <f t="shared" si="181"/>
        <v>0</v>
      </c>
    </row>
    <row r="284" spans="1:26" s="92" customFormat="1" x14ac:dyDescent="0.25">
      <c r="A284" s="164"/>
      <c r="B284" s="165"/>
      <c r="C284" s="166"/>
      <c r="D284" s="167"/>
      <c r="E284" s="7" t="s">
        <v>521</v>
      </c>
      <c r="F284" s="185"/>
      <c r="G284" s="185" t="str">
        <f t="shared" si="180"/>
        <v>£m</v>
      </c>
      <c r="H284" s="243">
        <f t="shared" ref="H284:H285" si="182">SUM(J284:R284)</f>
        <v>0.22516439325942006</v>
      </c>
      <c r="I284" s="185"/>
      <c r="J284" s="185">
        <f t="shared" ref="J284:R284" si="183" xml:space="preserve"> IF(J$282 = 0, 0, J280 / J$282)</f>
        <v>0</v>
      </c>
      <c r="K284" s="185">
        <f t="shared" si="183"/>
        <v>0</v>
      </c>
      <c r="L284" s="185">
        <f t="shared" si="183"/>
        <v>0</v>
      </c>
      <c r="M284" s="185">
        <f t="shared" si="183"/>
        <v>4.412898065430871E-2</v>
      </c>
      <c r="N284" s="185">
        <f t="shared" si="183"/>
        <v>4.4541944530870653E-2</v>
      </c>
      <c r="O284" s="185">
        <f t="shared" si="183"/>
        <v>4.5011142305056567E-2</v>
      </c>
      <c r="P284" s="185">
        <f t="shared" si="183"/>
        <v>4.5496081154572363E-2</v>
      </c>
      <c r="Q284" s="185">
        <f t="shared" si="183"/>
        <v>4.598624461461176E-2</v>
      </c>
      <c r="R284" s="185">
        <f t="shared" si="183"/>
        <v>0</v>
      </c>
    </row>
    <row r="285" spans="1:26" s="92" customFormat="1" x14ac:dyDescent="0.25">
      <c r="A285" s="164"/>
      <c r="B285" s="165"/>
      <c r="C285" s="166"/>
      <c r="D285" s="167"/>
      <c r="E285" s="7" t="s">
        <v>522</v>
      </c>
      <c r="F285" s="185"/>
      <c r="G285" s="185" t="str">
        <f t="shared" si="180"/>
        <v>£m</v>
      </c>
      <c r="H285" s="243">
        <f t="shared" si="182"/>
        <v>0.84073376150165213</v>
      </c>
      <c r="I285" s="185"/>
      <c r="J285" s="185">
        <f t="shared" ref="J285:R285" si="184" xml:space="preserve"> IF(J$282 = 0, 0, J281 / J$282)</f>
        <v>0</v>
      </c>
      <c r="K285" s="185">
        <f t="shared" si="184"/>
        <v>0</v>
      </c>
      <c r="L285" s="185">
        <f t="shared" si="184"/>
        <v>0</v>
      </c>
      <c r="M285" s="185">
        <f t="shared" si="184"/>
        <v>0.16477171794203496</v>
      </c>
      <c r="N285" s="185">
        <f t="shared" si="184"/>
        <v>0.16631366988337151</v>
      </c>
      <c r="O285" s="185">
        <f t="shared" si="184"/>
        <v>0.16806559168534593</v>
      </c>
      <c r="P285" s="185">
        <f t="shared" si="184"/>
        <v>0.16987628855952697</v>
      </c>
      <c r="Q285" s="185">
        <f t="shared" si="184"/>
        <v>0.17170649343137276</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InpR!E$114</f>
        <v>WACC real on RCV - CPI(H) bf and additions - WWN</v>
      </c>
      <c r="F289" s="205">
        <f>InpR!F$114</f>
        <v>0</v>
      </c>
      <c r="G289" s="223" t="str">
        <f>InpR!G$114</f>
        <v>%</v>
      </c>
      <c r="H289" s="205">
        <f>InpR!H$114</f>
        <v>0</v>
      </c>
      <c r="I289" s="205">
        <f>InpR!I$114</f>
        <v>0</v>
      </c>
      <c r="J289" s="205">
        <f>InpR!J$114</f>
        <v>0</v>
      </c>
      <c r="K289" s="205">
        <f>InpR!K$114</f>
        <v>0</v>
      </c>
      <c r="L289" s="205">
        <f>InpR!L$114</f>
        <v>0</v>
      </c>
      <c r="M289" s="205">
        <f>InpR!M$114</f>
        <v>2.9195763820156317E-2</v>
      </c>
      <c r="N289" s="205">
        <f>InpR!N$114</f>
        <v>2.9195763820156317E-2</v>
      </c>
      <c r="O289" s="205">
        <f>InpR!O$114</f>
        <v>2.9195763820156317E-2</v>
      </c>
      <c r="P289" s="205">
        <f>InpR!P$114</f>
        <v>2.9195763820156317E-2</v>
      </c>
      <c r="Q289" s="205">
        <f>InpR!Q$114</f>
        <v>2.9195763820156317E-2</v>
      </c>
      <c r="R289" s="205">
        <f>InpR!R$114</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1.1219976826191176</v>
      </c>
      <c r="N290" s="254">
        <f t="shared" si="185"/>
        <v>1.0901693555893588</v>
      </c>
      <c r="O290" s="254">
        <f t="shared" si="185"/>
        <v>1.059243920265355</v>
      </c>
      <c r="P290" s="254">
        <f t="shared" si="185"/>
        <v>1.0291957638201563</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0.61556936824223207</v>
      </c>
      <c r="I293" s="246">
        <f t="shared" si="186"/>
        <v>0</v>
      </c>
      <c r="J293" s="185">
        <f t="shared" si="186"/>
        <v>0</v>
      </c>
      <c r="K293" s="185">
        <f t="shared" si="186"/>
        <v>0</v>
      </c>
      <c r="L293" s="185">
        <f t="shared" si="186"/>
        <v>0</v>
      </c>
      <c r="M293" s="185">
        <f t="shared" si="186"/>
        <v>0.12064273728772626</v>
      </c>
      <c r="N293" s="185">
        <f t="shared" si="186"/>
        <v>0.12177172535250086</v>
      </c>
      <c r="O293" s="185">
        <f t="shared" si="186"/>
        <v>0.12305444938028938</v>
      </c>
      <c r="P293" s="185">
        <f t="shared" si="186"/>
        <v>0.1243802074049546</v>
      </c>
      <c r="Q293" s="185">
        <f t="shared" si="186"/>
        <v>0.125720248816761</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1.1219976826191176</v>
      </c>
      <c r="N294" s="185">
        <f t="shared" si="187"/>
        <v>1.0901693555893588</v>
      </c>
      <c r="O294" s="185">
        <f t="shared" si="187"/>
        <v>1.059243920265355</v>
      </c>
      <c r="P294" s="185">
        <f t="shared" si="187"/>
        <v>1.0291957638201563</v>
      </c>
      <c r="Q294" s="185">
        <f t="shared" si="187"/>
        <v>1</v>
      </c>
      <c r="R294" s="185">
        <f t="shared" si="187"/>
        <v>1</v>
      </c>
    </row>
    <row r="295" spans="1:18" x14ac:dyDescent="0.25">
      <c r="A295" s="49"/>
      <c r="C295" s="267"/>
      <c r="D295" s="57"/>
      <c r="E295" s="7" t="s">
        <v>549</v>
      </c>
      <c r="G295" s="7" t="s">
        <v>238</v>
      </c>
      <c r="H295" s="185">
        <f xml:space="preserve"> SUM(J295:R295)</f>
        <v>0.65218918376688129</v>
      </c>
      <c r="J295" s="185">
        <f xml:space="preserve"> J293 * J294</f>
        <v>0</v>
      </c>
      <c r="K295" s="185">
        <f t="shared" ref="K295:R295" si="188" xml:space="preserve"> K293 * K294</f>
        <v>0</v>
      </c>
      <c r="L295" s="185">
        <f t="shared" si="188"/>
        <v>0</v>
      </c>
      <c r="M295" s="185">
        <f t="shared" si="188"/>
        <v>0.13536087166165586</v>
      </c>
      <c r="N295" s="185">
        <f t="shared" si="188"/>
        <v>0.13275180335654024</v>
      </c>
      <c r="O295" s="185">
        <f t="shared" si="188"/>
        <v>0.13034467736767241</v>
      </c>
      <c r="P295" s="185">
        <f t="shared" si="188"/>
        <v>0.12801158256425171</v>
      </c>
      <c r="Q295" s="185">
        <f t="shared" si="188"/>
        <v>0.125720248816761</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0.22516439325942006</v>
      </c>
      <c r="I299" s="246">
        <f t="shared" si="189"/>
        <v>0</v>
      </c>
      <c r="J299" s="185">
        <f t="shared" si="189"/>
        <v>0</v>
      </c>
      <c r="K299" s="185">
        <f t="shared" si="189"/>
        <v>0</v>
      </c>
      <c r="L299" s="185">
        <f t="shared" si="189"/>
        <v>0</v>
      </c>
      <c r="M299" s="185">
        <f t="shared" si="189"/>
        <v>4.412898065430871E-2</v>
      </c>
      <c r="N299" s="185">
        <f t="shared" si="189"/>
        <v>4.4541944530870653E-2</v>
      </c>
      <c r="O299" s="185">
        <f t="shared" si="189"/>
        <v>4.5011142305056567E-2</v>
      </c>
      <c r="P299" s="185">
        <f t="shared" si="189"/>
        <v>4.5496081154572363E-2</v>
      </c>
      <c r="Q299" s="185">
        <f t="shared" si="189"/>
        <v>4.598624461461176E-2</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1.1219976826191176</v>
      </c>
      <c r="N300" s="185">
        <f t="shared" si="190"/>
        <v>1.0901693555893588</v>
      </c>
      <c r="O300" s="185">
        <f t="shared" si="190"/>
        <v>1.059243920265355</v>
      </c>
      <c r="P300" s="185">
        <f t="shared" si="190"/>
        <v>1.0291957638201563</v>
      </c>
      <c r="Q300" s="185">
        <f t="shared" si="190"/>
        <v>1</v>
      </c>
      <c r="R300" s="185">
        <f t="shared" si="190"/>
        <v>1</v>
      </c>
    </row>
    <row r="301" spans="1:18" x14ac:dyDescent="0.25">
      <c r="A301" s="49"/>
      <c r="C301" s="267"/>
      <c r="D301" s="57"/>
      <c r="E301" s="7" t="s">
        <v>550</v>
      </c>
      <c r="G301" s="7" t="s">
        <v>238</v>
      </c>
      <c r="H301" s="185">
        <f xml:space="preserve"> SUM(J301:R301)</f>
        <v>0.23855927443654001</v>
      </c>
      <c r="J301" s="185">
        <f xml:space="preserve"> J299 * J300</f>
        <v>0</v>
      </c>
      <c r="K301" s="185">
        <f t="shared" ref="K301:R301" si="191" xml:space="preserve"> K299 * K300</f>
        <v>0</v>
      </c>
      <c r="L301" s="185">
        <f t="shared" si="191"/>
        <v>0</v>
      </c>
      <c r="M301" s="185">
        <f t="shared" si="191"/>
        <v>4.9512614030478241E-2</v>
      </c>
      <c r="N301" s="185">
        <f t="shared" si="191"/>
        <v>4.8558262965916227E-2</v>
      </c>
      <c r="O301" s="185">
        <f t="shared" si="191"/>
        <v>4.7677778830829881E-2</v>
      </c>
      <c r="P301" s="185">
        <f t="shared" si="191"/>
        <v>4.6824373994703919E-2</v>
      </c>
      <c r="Q301" s="185">
        <f t="shared" si="191"/>
        <v>4.598624461461176E-2</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WWN</v>
      </c>
      <c r="F305" s="185">
        <f t="shared" si="192"/>
        <v>0</v>
      </c>
      <c r="G305" s="7" t="str">
        <f t="shared" si="192"/>
        <v>£m</v>
      </c>
      <c r="H305" s="246">
        <f t="shared" si="192"/>
        <v>0.65218918376688129</v>
      </c>
      <c r="I305" s="246">
        <f t="shared" si="192"/>
        <v>0</v>
      </c>
      <c r="J305" s="185">
        <f t="shared" si="192"/>
        <v>0</v>
      </c>
      <c r="K305" s="185">
        <f t="shared" si="192"/>
        <v>0</v>
      </c>
      <c r="L305" s="185">
        <f t="shared" si="192"/>
        <v>0</v>
      </c>
      <c r="M305" s="185">
        <f t="shared" si="192"/>
        <v>0.13536087166165586</v>
      </c>
      <c r="N305" s="185">
        <f t="shared" si="192"/>
        <v>0.13275180335654024</v>
      </c>
      <c r="O305" s="185">
        <f t="shared" si="192"/>
        <v>0.13034467736767241</v>
      </c>
      <c r="P305" s="185">
        <f t="shared" si="192"/>
        <v>0.12801158256425171</v>
      </c>
      <c r="Q305" s="185">
        <f t="shared" si="192"/>
        <v>0.125720248816761</v>
      </c>
      <c r="R305" s="185">
        <f t="shared" si="192"/>
        <v>0</v>
      </c>
    </row>
    <row r="306" spans="1:18" x14ac:dyDescent="0.25">
      <c r="A306" s="49"/>
      <c r="D306" s="57"/>
      <c r="E306" s="7" t="str">
        <f t="shared" ref="E306:R306" si="193" xml:space="preserve"> E$301</f>
        <v>Revenue adjustment for 2019-20 wedge return - real - WWN</v>
      </c>
      <c r="F306" s="185">
        <f t="shared" si="193"/>
        <v>0</v>
      </c>
      <c r="G306" s="7" t="str">
        <f t="shared" si="193"/>
        <v>£m</v>
      </c>
      <c r="H306" s="246">
        <f t="shared" si="193"/>
        <v>0.23855927443654001</v>
      </c>
      <c r="I306" s="246">
        <f t="shared" si="193"/>
        <v>0</v>
      </c>
      <c r="J306" s="185">
        <f t="shared" si="193"/>
        <v>0</v>
      </c>
      <c r="K306" s="185">
        <f t="shared" si="193"/>
        <v>0</v>
      </c>
      <c r="L306" s="185">
        <f t="shared" si="193"/>
        <v>0</v>
      </c>
      <c r="M306" s="185">
        <f t="shared" si="193"/>
        <v>4.9512614030478241E-2</v>
      </c>
      <c r="N306" s="185">
        <f t="shared" si="193"/>
        <v>4.8558262965916227E-2</v>
      </c>
      <c r="O306" s="185">
        <f t="shared" si="193"/>
        <v>4.7677778830829881E-2</v>
      </c>
      <c r="P306" s="185">
        <f t="shared" si="193"/>
        <v>4.6824373994703919E-2</v>
      </c>
      <c r="Q306" s="185">
        <f t="shared" si="193"/>
        <v>4.598624461461176E-2</v>
      </c>
      <c r="R306" s="185">
        <f t="shared" si="193"/>
        <v>0</v>
      </c>
    </row>
    <row r="307" spans="1:18" x14ac:dyDescent="0.25">
      <c r="A307" s="49"/>
      <c r="C307" s="267"/>
      <c r="D307" s="57"/>
      <c r="E307" s="7" t="s">
        <v>551</v>
      </c>
      <c r="G307" s="7" t="s">
        <v>238</v>
      </c>
      <c r="H307" s="185">
        <f xml:space="preserve"> SUM(J307:R307)</f>
        <v>0.8907484582034213</v>
      </c>
      <c r="J307" s="185">
        <f xml:space="preserve"> J$305 + J$306</f>
        <v>0</v>
      </c>
      <c r="K307" s="185">
        <f t="shared" ref="K307:R307" si="194" xml:space="preserve"> K$305 + K$306</f>
        <v>0</v>
      </c>
      <c r="L307" s="185">
        <f t="shared" si="194"/>
        <v>0</v>
      </c>
      <c r="M307" s="185">
        <f t="shared" si="194"/>
        <v>0.1848734856921341</v>
      </c>
      <c r="N307" s="185">
        <f t="shared" si="194"/>
        <v>0.18131006632245647</v>
      </c>
      <c r="O307" s="185">
        <f t="shared" si="194"/>
        <v>0.17802245619850229</v>
      </c>
      <c r="P307" s="185">
        <f t="shared" si="194"/>
        <v>0.17483595655895562</v>
      </c>
      <c r="Q307" s="185">
        <f t="shared" si="194"/>
        <v>0.17170649343137276</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WWN</v>
      </c>
      <c r="F313" s="185">
        <f t="shared" ref="F313:R313" si="195" xml:space="preserve"> F$219</f>
        <v>0</v>
      </c>
      <c r="G313" s="7" t="str">
        <f t="shared" si="195"/>
        <v>£m</v>
      </c>
      <c r="H313" s="246">
        <f t="shared" si="195"/>
        <v>9.4592105089930847</v>
      </c>
      <c r="I313" s="246">
        <f t="shared" si="195"/>
        <v>0</v>
      </c>
      <c r="J313" s="185">
        <f t="shared" si="195"/>
        <v>0</v>
      </c>
      <c r="K313" s="185">
        <f t="shared" si="195"/>
        <v>0</v>
      </c>
      <c r="L313" s="185">
        <f t="shared" si="195"/>
        <v>0</v>
      </c>
      <c r="M313" s="185">
        <f t="shared" si="195"/>
        <v>-0.38409205875547775</v>
      </c>
      <c r="N313" s="185">
        <f t="shared" si="195"/>
        <v>0.69666195332076974</v>
      </c>
      <c r="O313" s="185">
        <f t="shared" si="195"/>
        <v>3.1088261483488155</v>
      </c>
      <c r="P313" s="185">
        <f t="shared" si="195"/>
        <v>3.5446612146512644</v>
      </c>
      <c r="Q313" s="185">
        <f t="shared" si="195"/>
        <v>2.4931532514277137</v>
      </c>
      <c r="R313" s="185">
        <f t="shared" si="195"/>
        <v>0</v>
      </c>
    </row>
    <row r="314" spans="1:18" x14ac:dyDescent="0.25">
      <c r="A314" s="49"/>
      <c r="D314" s="57"/>
      <c r="E314" s="7" t="str">
        <f xml:space="preserve"> E$224</f>
        <v>Revenue adjustment for return - real - WWN</v>
      </c>
      <c r="F314" s="185">
        <f t="shared" ref="F314:R314" si="196" xml:space="preserve"> F$224</f>
        <v>0</v>
      </c>
      <c r="G314" s="7" t="str">
        <f t="shared" si="196"/>
        <v>£m</v>
      </c>
      <c r="H314" s="246">
        <f t="shared" si="196"/>
        <v>3.3691866755404405</v>
      </c>
      <c r="I314" s="246">
        <f t="shared" si="196"/>
        <v>0</v>
      </c>
      <c r="J314" s="185">
        <f t="shared" si="196"/>
        <v>0</v>
      </c>
      <c r="K314" s="185">
        <f t="shared" si="196"/>
        <v>0</v>
      </c>
      <c r="L314" s="185">
        <f t="shared" si="196"/>
        <v>0</v>
      </c>
      <c r="M314" s="185">
        <f t="shared" si="196"/>
        <v>-0.13680611561710795</v>
      </c>
      <c r="N314" s="185">
        <f t="shared" si="196"/>
        <v>0.24813742840934774</v>
      </c>
      <c r="O314" s="185">
        <f t="shared" si="196"/>
        <v>1.1073033659236604</v>
      </c>
      <c r="P314" s="185">
        <f t="shared" si="196"/>
        <v>1.2625393337376289</v>
      </c>
      <c r="Q314" s="185">
        <f t="shared" si="196"/>
        <v>0.8880126630869114</v>
      </c>
      <c r="R314" s="185">
        <f t="shared" si="196"/>
        <v>0</v>
      </c>
    </row>
    <row r="315" spans="1:18" x14ac:dyDescent="0.25">
      <c r="A315" s="49"/>
      <c r="D315" s="57"/>
      <c r="E315" s="7" t="str">
        <f xml:space="preserve"> E$229</f>
        <v>Revenue adjustment - real - WWN</v>
      </c>
      <c r="F315" s="185">
        <f t="shared" ref="F315:R315" si="197" xml:space="preserve"> F$229</f>
        <v>0</v>
      </c>
      <c r="G315" s="7" t="str">
        <f t="shared" si="197"/>
        <v>£m</v>
      </c>
      <c r="H315" s="246">
        <f t="shared" si="197"/>
        <v>12.828397184533525</v>
      </c>
      <c r="I315" s="246">
        <f t="shared" si="197"/>
        <v>0</v>
      </c>
      <c r="J315" s="185">
        <f t="shared" si="197"/>
        <v>0</v>
      </c>
      <c r="K315" s="185">
        <f t="shared" si="197"/>
        <v>0</v>
      </c>
      <c r="L315" s="185">
        <f t="shared" si="197"/>
        <v>0</v>
      </c>
      <c r="M315" s="185">
        <f t="shared" si="197"/>
        <v>-0.52089817437258568</v>
      </c>
      <c r="N315" s="185">
        <f t="shared" si="197"/>
        <v>0.94479938173011746</v>
      </c>
      <c r="O315" s="185">
        <f t="shared" si="197"/>
        <v>4.2161295142724757</v>
      </c>
      <c r="P315" s="185">
        <f t="shared" si="197"/>
        <v>4.8072005483888933</v>
      </c>
      <c r="Q315" s="185">
        <f t="shared" si="197"/>
        <v>3.3811659145146251</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WWN</v>
      </c>
      <c r="F319" s="185">
        <f t="shared" ref="F319:R319" si="198" xml:space="preserve"> F$301</f>
        <v>0</v>
      </c>
      <c r="G319" s="7" t="str">
        <f t="shared" si="198"/>
        <v>£m</v>
      </c>
      <c r="H319" s="246">
        <f t="shared" si="198"/>
        <v>0.23855927443654001</v>
      </c>
      <c r="I319" s="246">
        <f t="shared" si="198"/>
        <v>0</v>
      </c>
      <c r="J319" s="185">
        <f t="shared" si="198"/>
        <v>0</v>
      </c>
      <c r="K319" s="185">
        <f t="shared" si="198"/>
        <v>0</v>
      </c>
      <c r="L319" s="185">
        <f t="shared" si="198"/>
        <v>0</v>
      </c>
      <c r="M319" s="185">
        <f t="shared" si="198"/>
        <v>4.9512614030478241E-2</v>
      </c>
      <c r="N319" s="185">
        <f t="shared" si="198"/>
        <v>4.8558262965916227E-2</v>
      </c>
      <c r="O319" s="185">
        <f t="shared" si="198"/>
        <v>4.7677778830829881E-2</v>
      </c>
      <c r="P319" s="185">
        <f t="shared" si="198"/>
        <v>4.6824373994703919E-2</v>
      </c>
      <c r="Q319" s="185">
        <f t="shared" si="198"/>
        <v>4.598624461461176E-2</v>
      </c>
      <c r="R319" s="185">
        <f t="shared" si="198"/>
        <v>0</v>
      </c>
    </row>
    <row r="320" spans="1:18" x14ac:dyDescent="0.25"/>
    <row r="321" spans="1:18" x14ac:dyDescent="0.25">
      <c r="B321" s="61" t="s">
        <v>289</v>
      </c>
    </row>
    <row r="322" spans="1:18" s="34" customFormat="1" x14ac:dyDescent="0.25">
      <c r="A322" s="322"/>
      <c r="B322" s="256"/>
      <c r="C322" s="257"/>
      <c r="D322" s="323"/>
      <c r="E322" s="34" t="s">
        <v>552</v>
      </c>
      <c r="G322" s="34" t="s">
        <v>238</v>
      </c>
      <c r="H322" s="266">
        <f xml:space="preserve"> SUM(J322:R322)</f>
        <v>9.4592105089930847</v>
      </c>
      <c r="J322" s="266">
        <f t="shared" ref="J322:R322" si="199" xml:space="preserve"> J313 + J318</f>
        <v>0</v>
      </c>
      <c r="K322" s="266">
        <f t="shared" si="199"/>
        <v>0</v>
      </c>
      <c r="L322" s="266">
        <f t="shared" si="199"/>
        <v>0</v>
      </c>
      <c r="M322" s="266">
        <f t="shared" si="199"/>
        <v>-0.38409205875547775</v>
      </c>
      <c r="N322" s="266">
        <f t="shared" si="199"/>
        <v>0.69666195332076974</v>
      </c>
      <c r="O322" s="266">
        <f t="shared" si="199"/>
        <v>3.1088261483488155</v>
      </c>
      <c r="P322" s="266">
        <f t="shared" si="199"/>
        <v>3.5446612146512644</v>
      </c>
      <c r="Q322" s="266">
        <f t="shared" si="199"/>
        <v>2.4931532514277137</v>
      </c>
      <c r="R322" s="266">
        <f t="shared" si="199"/>
        <v>0</v>
      </c>
    </row>
    <row r="323" spans="1:18" s="34" customFormat="1" x14ac:dyDescent="0.25">
      <c r="A323" s="322"/>
      <c r="B323" s="256"/>
      <c r="C323" s="257"/>
      <c r="D323" s="323"/>
      <c r="E323" s="34" t="s">
        <v>553</v>
      </c>
      <c r="G323" s="34" t="s">
        <v>238</v>
      </c>
      <c r="H323" s="266">
        <f xml:space="preserve"> SUM(J323:R323)</f>
        <v>3.6077459499769806</v>
      </c>
      <c r="J323" s="266">
        <f t="shared" ref="J323:R323" si="200" xml:space="preserve"> J314 + J319</f>
        <v>0</v>
      </c>
      <c r="K323" s="266">
        <f t="shared" si="200"/>
        <v>0</v>
      </c>
      <c r="L323" s="266">
        <f t="shared" si="200"/>
        <v>0</v>
      </c>
      <c r="M323" s="266">
        <f t="shared" si="200"/>
        <v>-8.7293501586629713E-2</v>
      </c>
      <c r="N323" s="266">
        <f t="shared" si="200"/>
        <v>0.29669569137526397</v>
      </c>
      <c r="O323" s="266">
        <f t="shared" si="200"/>
        <v>1.1549811447544902</v>
      </c>
      <c r="P323" s="266">
        <f t="shared" si="200"/>
        <v>1.3093637077323328</v>
      </c>
      <c r="Q323" s="266">
        <f t="shared" si="200"/>
        <v>0.93399890770152316</v>
      </c>
      <c r="R323" s="266">
        <f t="shared" si="200"/>
        <v>0</v>
      </c>
    </row>
    <row r="324" spans="1:18" s="34" customFormat="1" x14ac:dyDescent="0.25">
      <c r="A324" s="361"/>
      <c r="B324" s="362"/>
      <c r="C324" s="363"/>
      <c r="D324" s="364"/>
      <c r="E324" s="34" t="s">
        <v>554</v>
      </c>
      <c r="G324" s="34" t="s">
        <v>238</v>
      </c>
      <c r="H324" s="266">
        <f xml:space="preserve"> SUM(J324:R324)</f>
        <v>13.066956458970067</v>
      </c>
      <c r="J324" s="266">
        <f t="shared" ref="J324:R324" si="201" xml:space="preserve"> J315 + J319</f>
        <v>0</v>
      </c>
      <c r="K324" s="266">
        <f t="shared" si="201"/>
        <v>0</v>
      </c>
      <c r="L324" s="266">
        <f t="shared" si="201"/>
        <v>0</v>
      </c>
      <c r="M324" s="266">
        <f t="shared" ref="M324" si="202" xml:space="preserve"> M315 + M319</f>
        <v>-0.47138556034210743</v>
      </c>
      <c r="N324" s="266">
        <f t="shared" si="201"/>
        <v>0.99335764469603371</v>
      </c>
      <c r="O324" s="266">
        <f t="shared" si="201"/>
        <v>4.263807293103306</v>
      </c>
      <c r="P324" s="266">
        <f t="shared" si="201"/>
        <v>4.854024922383597</v>
      </c>
      <c r="Q324" s="266">
        <f t="shared" si="201"/>
        <v>3.4271521591292369</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40" priority="8" stopIfTrue="1" operator="notEqual">
      <formula>0</formula>
    </cfRule>
    <cfRule type="cellIs" dxfId="39" priority="9" stopIfTrue="1" operator="equal">
      <formula>""</formula>
    </cfRule>
  </conditionalFormatting>
  <conditionalFormatting sqref="F166">
    <cfRule type="cellIs" dxfId="38" priority="1" stopIfTrue="1" operator="notEqual">
      <formula>0</formula>
    </cfRule>
    <cfRule type="cellIs" dxfId="37" priority="2" stopIfTrue="1" operator="equal">
      <formula>""</formula>
    </cfRule>
  </conditionalFormatting>
  <conditionalFormatting sqref="J3:Z3">
    <cfRule type="cellIs" dxfId="36" priority="12" operator="equal">
      <formula>"Post-Fcst"</formula>
    </cfRule>
    <cfRule type="cellIs" dxfId="35" priority="13" operator="equal">
      <formula>"Forecast"</formula>
    </cfRule>
    <cfRule type="cellIs" dxfId="34" priority="14" operator="equal">
      <formula>"Pre Fcst"</formula>
    </cfRule>
  </conditionalFormatting>
  <conditionalFormatting sqref="J166:XFD166">
    <cfRule type="cellIs" dxfId="33" priority="3" stopIfTrue="1" operator="notEqual">
      <formula>0</formula>
    </cfRule>
    <cfRule type="cellIs" dxfId="32"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AE82F-C7D8-4916-88AA-BFC4203E25DF}">
  <sheetPr>
    <pageSetUpPr fitToPage="1"/>
  </sheetPr>
  <dimension ref="A1:F22"/>
  <sheetViews>
    <sheetView showGridLines="0" zoomScale="80" zoomScaleNormal="80" workbookViewId="0"/>
  </sheetViews>
  <sheetFormatPr defaultColWidth="0" defaultRowHeight="14.5" customHeight="1" zeroHeight="1" x14ac:dyDescent="0.35"/>
  <cols>
    <col min="1" max="2" width="9" style="384" customWidth="1"/>
    <col min="3" max="3" width="25.81640625" style="384" customWidth="1"/>
    <col min="4" max="4" width="82.1796875" style="384" customWidth="1"/>
    <col min="5" max="5" width="45.90625" style="384" customWidth="1"/>
    <col min="6" max="6" width="9" style="384" customWidth="1"/>
    <col min="7" max="16384" width="9" style="384" hidden="1"/>
  </cols>
  <sheetData>
    <row r="1" spans="1:6" ht="31" x14ac:dyDescent="0.35">
      <c r="A1" s="382" t="str">
        <f ca="1" xml:space="preserve"> RIGHT(CELL("filename", $A$1), LEN(CELL("filename", $A$1)) - SEARCH("]", CELL("filename", $A$1)))</f>
        <v>ChangeLog</v>
      </c>
      <c r="B1" s="383"/>
      <c r="C1" s="383"/>
      <c r="D1" s="383"/>
      <c r="E1" s="383"/>
      <c r="F1" s="383"/>
    </row>
    <row r="2" spans="1:6" x14ac:dyDescent="0.35">
      <c r="A2" s="385"/>
      <c r="B2" s="385"/>
      <c r="C2" s="385"/>
      <c r="D2" s="385"/>
      <c r="E2" s="385"/>
      <c r="F2" s="385"/>
    </row>
    <row r="3" spans="1:6" x14ac:dyDescent="0.35">
      <c r="A3" s="385"/>
      <c r="B3" s="385"/>
      <c r="C3" s="385"/>
      <c r="D3" s="385"/>
      <c r="E3" s="385"/>
      <c r="F3" s="385"/>
    </row>
    <row r="4" spans="1:6" x14ac:dyDescent="0.35">
      <c r="A4" s="385"/>
      <c r="B4" s="385" t="s">
        <v>632</v>
      </c>
      <c r="C4" s="385"/>
      <c r="D4" s="385"/>
      <c r="E4" s="385"/>
      <c r="F4" s="385"/>
    </row>
    <row r="5" spans="1:6" x14ac:dyDescent="0.35">
      <c r="A5" s="385"/>
      <c r="B5" s="385"/>
      <c r="C5" s="385"/>
      <c r="D5" s="385"/>
      <c r="E5" s="385"/>
      <c r="F5" s="385"/>
    </row>
    <row r="6" spans="1:6" x14ac:dyDescent="0.35">
      <c r="A6" s="385"/>
      <c r="B6" s="385" t="s">
        <v>633</v>
      </c>
      <c r="C6" s="385"/>
      <c r="D6" s="385"/>
      <c r="E6" s="385"/>
      <c r="F6" s="385"/>
    </row>
    <row r="7" spans="1:6" x14ac:dyDescent="0.35">
      <c r="A7" s="385"/>
      <c r="B7" s="385" t="s">
        <v>634</v>
      </c>
      <c r="C7" s="385"/>
      <c r="D7" s="385"/>
      <c r="E7" s="385"/>
      <c r="F7" s="385"/>
    </row>
    <row r="8" spans="1:6" x14ac:dyDescent="0.35">
      <c r="A8" s="385"/>
      <c r="B8" s="391"/>
      <c r="C8" s="392"/>
      <c r="D8" s="392"/>
      <c r="E8" s="393"/>
      <c r="F8" s="385"/>
    </row>
    <row r="9" spans="1:6" x14ac:dyDescent="0.35">
      <c r="A9" s="385"/>
      <c r="B9" s="385" t="s">
        <v>635</v>
      </c>
      <c r="C9" s="392"/>
      <c r="D9" s="392"/>
      <c r="E9" s="393"/>
      <c r="F9" s="385"/>
    </row>
    <row r="10" spans="1:6" x14ac:dyDescent="0.35">
      <c r="A10" s="385"/>
      <c r="B10" s="385"/>
      <c r="C10" s="392"/>
      <c r="D10" s="392"/>
      <c r="E10" s="393"/>
      <c r="F10" s="385"/>
    </row>
    <row r="11" spans="1:6" x14ac:dyDescent="0.35">
      <c r="A11" s="385"/>
      <c r="B11" s="386" t="s">
        <v>119</v>
      </c>
      <c r="C11" s="386" t="s">
        <v>629</v>
      </c>
      <c r="D11" s="386" t="s">
        <v>630</v>
      </c>
      <c r="E11" s="387" t="s">
        <v>631</v>
      </c>
      <c r="F11" s="385"/>
    </row>
    <row r="12" spans="1:6" ht="45" customHeight="1" x14ac:dyDescent="0.35">
      <c r="A12" s="385"/>
      <c r="B12" s="395">
        <v>1</v>
      </c>
      <c r="C12" s="397" t="s">
        <v>636</v>
      </c>
      <c r="D12" s="397" t="s">
        <v>637</v>
      </c>
      <c r="E12" s="389" t="str">
        <f>'Calcs-WR'!$E$70</f>
        <v>Actual RCV indexation - nominal</v>
      </c>
      <c r="F12" s="385"/>
    </row>
    <row r="13" spans="1:6" ht="45" customHeight="1" x14ac:dyDescent="0.35">
      <c r="A13" s="385"/>
      <c r="B13" s="396"/>
      <c r="C13" s="398"/>
      <c r="D13" s="398"/>
      <c r="E13" s="389" t="str">
        <f>'Calcs-WR'!$E$83</f>
        <v>RCV - CPI(H) + RPI wedge initial balance adjusted for actual inflation - nominal - WR</v>
      </c>
      <c r="F13" s="385"/>
    </row>
    <row r="14" spans="1:6" ht="45" customHeight="1" x14ac:dyDescent="0.35">
      <c r="A14" s="385"/>
      <c r="B14" s="395">
        <v>2</v>
      </c>
      <c r="C14" s="397" t="s">
        <v>636</v>
      </c>
      <c r="D14" s="397" t="s">
        <v>638</v>
      </c>
      <c r="E14" s="389" t="str">
        <f>'Calcs-WR'!$E$173</f>
        <v>CPI(H): Fin year average - inflate from base year 2017-18 average - actual (including forecast)</v>
      </c>
      <c r="F14" s="385"/>
    </row>
    <row r="15" spans="1:6" ht="45" customHeight="1" x14ac:dyDescent="0.35">
      <c r="A15" s="385"/>
      <c r="B15" s="399"/>
      <c r="C15" s="400"/>
      <c r="D15" s="400"/>
      <c r="E15" s="389" t="str">
        <f>'Calcs-WR'!$E$191</f>
        <v>CPI(H): Fin year average - inflate from base year 2017-18 average - actual (including forecast)</v>
      </c>
      <c r="F15" s="385"/>
    </row>
    <row r="16" spans="1:6" ht="45" customHeight="1" x14ac:dyDescent="0.35">
      <c r="A16" s="385"/>
      <c r="B16" s="396"/>
      <c r="C16" s="398"/>
      <c r="D16" s="398"/>
      <c r="E16" s="389" t="str">
        <f>'Calcs-WR'!$E$192</f>
        <v>True up Nominal RCV run-off- real</v>
      </c>
      <c r="F16" s="385"/>
    </row>
    <row r="17" spans="1:6" ht="45" customHeight="1" x14ac:dyDescent="0.35">
      <c r="A17" s="385"/>
      <c r="B17" s="394">
        <v>3</v>
      </c>
      <c r="C17" s="388" t="s">
        <v>636</v>
      </c>
      <c r="D17" s="388" t="s">
        <v>639</v>
      </c>
      <c r="E17" s="389" t="str">
        <f>'Calcs-WR'!$E$261</f>
        <v>2019-20 wedge Nominal RCV balance END</v>
      </c>
      <c r="F17" s="385"/>
    </row>
    <row r="18" spans="1:6" ht="45" customHeight="1" x14ac:dyDescent="0.35">
      <c r="A18" s="385"/>
      <c r="B18" s="394">
        <v>4</v>
      </c>
      <c r="C18" s="388" t="s">
        <v>636</v>
      </c>
      <c r="D18" s="388" t="s">
        <v>640</v>
      </c>
      <c r="E18" s="389" t="str">
        <f>'Calcs-WR'!$E$324</f>
        <v>Revenue adjustment total - real - WR</v>
      </c>
      <c r="F18" s="385"/>
    </row>
    <row r="19" spans="1:6" x14ac:dyDescent="0.35">
      <c r="A19" s="385"/>
      <c r="B19" s="391"/>
      <c r="C19" s="392"/>
      <c r="D19" s="392"/>
      <c r="E19" s="393"/>
      <c r="F19" s="385"/>
    </row>
    <row r="20" spans="1:6" x14ac:dyDescent="0.35">
      <c r="A20" s="385"/>
      <c r="B20" s="391"/>
      <c r="C20" s="392"/>
      <c r="D20" s="392"/>
      <c r="E20" s="393"/>
      <c r="F20" s="385"/>
    </row>
    <row r="21" spans="1:6" x14ac:dyDescent="0.35">
      <c r="A21" s="390" t="s">
        <v>62</v>
      </c>
      <c r="B21" s="390"/>
      <c r="C21" s="390"/>
      <c r="D21" s="390"/>
      <c r="E21" s="390"/>
      <c r="F21" s="390"/>
    </row>
    <row r="22" spans="1:6" x14ac:dyDescent="0.35"/>
  </sheetData>
  <mergeCells count="6">
    <mergeCell ref="B12:B13"/>
    <mergeCell ref="C12:C13"/>
    <mergeCell ref="D12:D13"/>
    <mergeCell ref="B14:B16"/>
    <mergeCell ref="C14:C16"/>
    <mergeCell ref="D14:D16"/>
  </mergeCells>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37EB2-4003-40AC-889A-580014B0667D}">
  <sheetPr codeName="Sheet14">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Calcs-BR</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105.66862178224518</v>
      </c>
      <c r="N22" s="240">
        <f t="shared" si="3"/>
        <v>97.484509150221044</v>
      </c>
      <c r="O22" s="240">
        <f t="shared" si="3"/>
        <v>90.402220095912412</v>
      </c>
      <c r="P22" s="240">
        <f t="shared" si="3"/>
        <v>83.990475860412161</v>
      </c>
      <c r="Q22" s="240">
        <f t="shared" si="3"/>
        <v>78.071028698912443</v>
      </c>
      <c r="R22" s="240">
        <f t="shared" si="3"/>
        <v>72.56876996668197</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2.5633190973163216</v>
      </c>
      <c r="N24" s="184">
        <f t="shared" si="5"/>
        <v>2.8843374090244378</v>
      </c>
      <c r="O24" s="184">
        <f t="shared" si="5"/>
        <v>2.8480029088751619</v>
      </c>
      <c r="P24" s="184">
        <f t="shared" si="5"/>
        <v>2.6876952275332475</v>
      </c>
      <c r="Q24" s="184">
        <f t="shared" si="5"/>
        <v>2.4982729183651831</v>
      </c>
      <c r="R24" s="184">
        <f t="shared" si="5"/>
        <v>2.1770630990004447</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InpR!E$101</f>
        <v>Run-off rate - CPI(H) + RPI wedge - active - BR</v>
      </c>
      <c r="F26" s="205">
        <f xml:space="preserve"> InpR!F$101</f>
        <v>0</v>
      </c>
      <c r="G26" s="223" t="str">
        <f xml:space="preserve"> InpR!G$101</f>
        <v>%</v>
      </c>
      <c r="H26" s="205">
        <f xml:space="preserve"> InpR!H$101</f>
        <v>0</v>
      </c>
      <c r="I26" s="205">
        <f xml:space="preserve"> InpR!I$101</f>
        <v>0</v>
      </c>
      <c r="J26" s="205">
        <f xml:space="preserve"> InpR!J$101</f>
        <v>0</v>
      </c>
      <c r="K26" s="205">
        <f xml:space="preserve"> InpR!K$101</f>
        <v>0</v>
      </c>
      <c r="L26" s="205">
        <f xml:space="preserve"> InpR!L$101</f>
        <v>0</v>
      </c>
      <c r="M26" s="205">
        <f xml:space="preserve"> InpR!M$101</f>
        <v>9.9299999999999999E-2</v>
      </c>
      <c r="N26" s="205">
        <f xml:space="preserve"> InpR!N$101</f>
        <v>9.9299999999999999E-2</v>
      </c>
      <c r="O26" s="205">
        <f xml:space="preserve"> InpR!O$101</f>
        <v>9.9299999999999999E-2</v>
      </c>
      <c r="P26" s="205">
        <f xml:space="preserve"> InpR!P$101</f>
        <v>9.9299999999999999E-2</v>
      </c>
      <c r="Q26" s="205">
        <f xml:space="preserve"> InpR!Q$101</f>
        <v>9.9299999999999999E-2</v>
      </c>
      <c r="R26" s="205">
        <f xml:space="preserve"> InpR!R$101</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105.66862178224518</v>
      </c>
      <c r="N27" s="240">
        <f t="shared" si="6"/>
        <v>97.484509150221044</v>
      </c>
      <c r="O27" s="240">
        <f t="shared" si="6"/>
        <v>90.402220095912412</v>
      </c>
      <c r="P27" s="240">
        <f t="shared" si="6"/>
        <v>83.990475860412161</v>
      </c>
      <c r="Q27" s="240">
        <f t="shared" si="6"/>
        <v>78.071028698912443</v>
      </c>
      <c r="R27" s="240">
        <f t="shared" si="6"/>
        <v>72.56876996668197</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2.5633190973163216</v>
      </c>
      <c r="N28" s="184">
        <f t="shared" si="7"/>
        <v>2.8843374090244378</v>
      </c>
      <c r="O28" s="184">
        <f t="shared" si="7"/>
        <v>2.8480029088751619</v>
      </c>
      <c r="P28" s="184">
        <f t="shared" si="7"/>
        <v>2.6876952275332475</v>
      </c>
      <c r="Q28" s="184">
        <f t="shared" si="7"/>
        <v>2.4982729183651831</v>
      </c>
      <c r="R28" s="184">
        <f t="shared" si="7"/>
        <v>2.1770630990004447</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10.747431729340457</v>
      </c>
      <c r="N29" s="184">
        <f t="shared" si="8"/>
        <v>9.9666264633330766</v>
      </c>
      <c r="O29" s="184">
        <f t="shared" si="8"/>
        <v>9.2597471443754049</v>
      </c>
      <c r="P29" s="184">
        <f t="shared" si="8"/>
        <v>8.6071423890329797</v>
      </c>
      <c r="Q29" s="184">
        <f t="shared" si="8"/>
        <v>8.0005316505956685</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InpR!$E$94</f>
        <v>RCV - CPI(H) + RPI wedge initial balance - nominal - BR</v>
      </c>
      <c r="F31" s="249">
        <f>InpR!$F$94</f>
        <v>105.66862178224518</v>
      </c>
      <c r="G31" s="248" t="str">
        <f>InpR!$G$94</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105.66862178224518</v>
      </c>
      <c r="N34" s="241">
        <f t="shared" si="9"/>
        <v>97.484509150221044</v>
      </c>
      <c r="O34" s="241">
        <f t="shared" si="9"/>
        <v>90.402220095912412</v>
      </c>
      <c r="P34" s="241">
        <f t="shared" si="9"/>
        <v>83.990475860412161</v>
      </c>
      <c r="Q34" s="241">
        <f t="shared" si="9"/>
        <v>78.071028698912443</v>
      </c>
      <c r="R34" s="241">
        <f t="shared" si="9"/>
        <v>72.56876996668197</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2.5633190973163216</v>
      </c>
      <c r="N35" s="241">
        <f t="shared" si="10"/>
        <v>2.8843374090244378</v>
      </c>
      <c r="O35" s="241">
        <f t="shared" si="10"/>
        <v>2.8480029088751619</v>
      </c>
      <c r="P35" s="241">
        <f t="shared" si="10"/>
        <v>2.6876952275332475</v>
      </c>
      <c r="Q35" s="241">
        <f t="shared" si="10"/>
        <v>2.4982729183651831</v>
      </c>
      <c r="R35" s="241">
        <f t="shared" si="10"/>
        <v>2.1770630990004447</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10.747431729340457</v>
      </c>
      <c r="N36" s="241">
        <f t="shared" si="11"/>
        <v>9.9666264633330766</v>
      </c>
      <c r="O36" s="241">
        <f t="shared" si="11"/>
        <v>9.2597471443754049</v>
      </c>
      <c r="P36" s="241">
        <f t="shared" si="11"/>
        <v>8.6071423890329797</v>
      </c>
      <c r="Q36" s="241">
        <f t="shared" si="11"/>
        <v>8.0005316505956685</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105.66862178224518</v>
      </c>
      <c r="M37" s="242">
        <f t="shared" si="12"/>
        <v>97.484509150221044</v>
      </c>
      <c r="N37" s="242">
        <f t="shared" si="12"/>
        <v>90.402220095912412</v>
      </c>
      <c r="O37" s="242">
        <f t="shared" si="12"/>
        <v>83.990475860412161</v>
      </c>
      <c r="P37" s="242">
        <f t="shared" si="12"/>
        <v>78.071028698912443</v>
      </c>
      <c r="Q37" s="242">
        <f t="shared" si="12"/>
        <v>72.56876996668197</v>
      </c>
      <c r="R37" s="242">
        <f t="shared" si="12"/>
        <v>74.745833065682419</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105.66862178224518</v>
      </c>
      <c r="N39" s="185">
        <f t="shared" si="13"/>
        <v>97.484509150221044</v>
      </c>
      <c r="O39" s="185">
        <f t="shared" si="13"/>
        <v>90.402220095912412</v>
      </c>
      <c r="P39" s="185">
        <f t="shared" si="13"/>
        <v>83.990475860412161</v>
      </c>
      <c r="Q39" s="185">
        <f t="shared" si="13"/>
        <v>78.071028698912443</v>
      </c>
      <c r="R39" s="185">
        <f t="shared" si="13"/>
        <v>72.56876996668197</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2.5633190973163216</v>
      </c>
      <c r="N40" s="241">
        <f t="shared" si="14"/>
        <v>2.8843374090244378</v>
      </c>
      <c r="O40" s="241">
        <f t="shared" si="14"/>
        <v>2.8480029088751619</v>
      </c>
      <c r="P40" s="241">
        <f t="shared" si="14"/>
        <v>2.6876952275332475</v>
      </c>
      <c r="Q40" s="241">
        <f t="shared" si="14"/>
        <v>2.4982729183651831</v>
      </c>
      <c r="R40" s="241">
        <f t="shared" si="14"/>
        <v>2.1770630990004447</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105.66862178224518</v>
      </c>
      <c r="M41" s="185">
        <f t="shared" si="15"/>
        <v>97.484509150221044</v>
      </c>
      <c r="N41" s="185">
        <f t="shared" si="15"/>
        <v>90.402220095912412</v>
      </c>
      <c r="O41" s="185">
        <f t="shared" si="15"/>
        <v>83.990475860412161</v>
      </c>
      <c r="P41" s="185">
        <f t="shared" si="15"/>
        <v>78.071028698912443</v>
      </c>
      <c r="Q41" s="185">
        <f t="shared" si="15"/>
        <v>72.56876996668197</v>
      </c>
      <c r="R41" s="185">
        <f t="shared" si="15"/>
        <v>74.745833065682419</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52.834310891122591</v>
      </c>
      <c r="M42" s="185">
        <f xml:space="preserve"> ( (M39+M40) + M41) / 2</f>
        <v>102.85822501489127</v>
      </c>
      <c r="N42" s="185">
        <f t="shared" ref="N42:R42" si="17" xml:space="preserve"> ( (N39+N40) + N41) / 2</f>
        <v>95.385533327578941</v>
      </c>
      <c r="O42" s="185">
        <f t="shared" si="17"/>
        <v>88.620349432599866</v>
      </c>
      <c r="P42" s="185">
        <f t="shared" si="17"/>
        <v>82.374599893428922</v>
      </c>
      <c r="Q42" s="185">
        <f t="shared" si="17"/>
        <v>76.5690357919798</v>
      </c>
      <c r="R42" s="185">
        <f t="shared" si="17"/>
        <v>74.745833065682419</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InpR!E$108</f>
        <v>WACC on RCV - CPI(H) + RPI wedge bf and additions - BR</v>
      </c>
      <c r="F45" s="205">
        <f xml:space="preserve"> InpR!F$108</f>
        <v>0</v>
      </c>
      <c r="G45" s="223" t="str">
        <f xml:space="preserve"> InpR!G$108</f>
        <v>%</v>
      </c>
      <c r="H45" s="205">
        <f xml:space="preserve"> InpR!H$108</f>
        <v>0</v>
      </c>
      <c r="I45" s="205">
        <f xml:space="preserve"> InpR!I$108</f>
        <v>0</v>
      </c>
      <c r="J45" s="205">
        <f xml:space="preserve"> InpR!J$108</f>
        <v>0</v>
      </c>
      <c r="K45" s="205">
        <f xml:space="preserve"> InpR!K$108</f>
        <v>0</v>
      </c>
      <c r="L45" s="205">
        <f xml:space="preserve"> InpR!L$108</f>
        <v>0</v>
      </c>
      <c r="M45" s="205">
        <f xml:space="preserve"> InpR!M$108</f>
        <v>1.920357193840716E-2</v>
      </c>
      <c r="N45" s="205">
        <f xml:space="preserve"> InpR!N$108</f>
        <v>1.920357193840716E-2</v>
      </c>
      <c r="O45" s="205">
        <f xml:space="preserve"> InpR!O$108</f>
        <v>1.920357193840716E-2</v>
      </c>
      <c r="P45" s="205">
        <f xml:space="preserve"> InpR!P$108</f>
        <v>1.920357193840716E-2</v>
      </c>
      <c r="Q45" s="205">
        <f xml:space="preserve"> InpR!Q$108</f>
        <v>1.920357193840716E-2</v>
      </c>
      <c r="R45" s="205">
        <f xml:space="preserve"> InpR!R$108</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52.834310891122591</v>
      </c>
      <c r="M47" s="184">
        <f t="shared" si="18"/>
        <v>102.85822501489127</v>
      </c>
      <c r="N47" s="184">
        <f t="shared" si="18"/>
        <v>95.385533327578941</v>
      </c>
      <c r="O47" s="184">
        <f t="shared" si="18"/>
        <v>88.620349432599866</v>
      </c>
      <c r="P47" s="184">
        <f t="shared" si="18"/>
        <v>82.374599893428922</v>
      </c>
      <c r="Q47" s="184">
        <f t="shared" si="18"/>
        <v>76.5690357919798</v>
      </c>
      <c r="R47" s="184">
        <f t="shared" si="18"/>
        <v>74.745833065682419</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1.9752453235303356</v>
      </c>
      <c r="N48" s="184">
        <f t="shared" ref="N48:R48" si="20">N45*N47*N46</f>
        <v>1.8317429511394958</v>
      </c>
      <c r="O48" s="184">
        <f t="shared" si="20"/>
        <v>1.7018272555357117</v>
      </c>
      <c r="P48" s="184">
        <f t="shared" si="20"/>
        <v>1.5818865549509691</v>
      </c>
      <c r="Q48" s="184">
        <f t="shared" si="20"/>
        <v>1.4703989870857568</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10.747431729340457</v>
      </c>
      <c r="N51" s="184">
        <f t="shared" si="21"/>
        <v>9.9666264633330766</v>
      </c>
      <c r="O51" s="184">
        <f t="shared" si="21"/>
        <v>9.2597471443754049</v>
      </c>
      <c r="P51" s="184">
        <f t="shared" si="21"/>
        <v>8.6071423890329797</v>
      </c>
      <c r="Q51" s="184">
        <f t="shared" si="21"/>
        <v>8.0005316505956685</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1.9752453235303356</v>
      </c>
      <c r="N52" s="184">
        <f t="shared" si="22"/>
        <v>1.8317429511394958</v>
      </c>
      <c r="O52" s="184">
        <f t="shared" si="22"/>
        <v>1.7018272555357117</v>
      </c>
      <c r="P52" s="184">
        <f t="shared" si="22"/>
        <v>1.5818865549509691</v>
      </c>
      <c r="Q52" s="184">
        <f t="shared" si="22"/>
        <v>1.4703989870857568</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55.142580448919858</v>
      </c>
      <c r="I53" s="184"/>
      <c r="J53" s="184">
        <f t="shared" ref="J53:R53" si="23">SUM(J51:J52)</f>
        <v>0</v>
      </c>
      <c r="K53" s="184">
        <f t="shared" si="23"/>
        <v>0</v>
      </c>
      <c r="L53" s="184">
        <f>SUM(L51:L52)</f>
        <v>0</v>
      </c>
      <c r="M53" s="185">
        <f t="shared" si="23"/>
        <v>12.722677052870793</v>
      </c>
      <c r="N53" s="185">
        <f t="shared" si="23"/>
        <v>11.798369414472573</v>
      </c>
      <c r="O53" s="184">
        <f t="shared" si="23"/>
        <v>10.961574399911116</v>
      </c>
      <c r="P53" s="184">
        <f t="shared" si="23"/>
        <v>10.189028943983949</v>
      </c>
      <c r="Q53" s="184">
        <f t="shared" si="23"/>
        <v>9.4709306376814251</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12.722677052870793</v>
      </c>
      <c r="N61" s="184">
        <f t="shared" si="24"/>
        <v>11.798369414472573</v>
      </c>
      <c r="O61" s="184">
        <f t="shared" si="24"/>
        <v>10.961574399911116</v>
      </c>
      <c r="P61" s="184">
        <f t="shared" si="24"/>
        <v>10.189028943983949</v>
      </c>
      <c r="Q61" s="184">
        <f t="shared" si="24"/>
        <v>9.4709306376814251</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105.36615853112868</v>
      </c>
      <c r="N68" s="240">
        <f t="shared" si="25"/>
        <v>95.727298180800233</v>
      </c>
      <c r="O68" s="240">
        <f t="shared" si="25"/>
        <v>91.201911648905096</v>
      </c>
      <c r="P68" s="240">
        <f t="shared" si="25"/>
        <v>92.720931159300662</v>
      </c>
      <c r="Q68" s="240">
        <f t="shared" si="25"/>
        <v>89.759538665741943</v>
      </c>
      <c r="R68" s="240">
        <f t="shared" si="25"/>
        <v>83.516429259324525</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0.91484311292620046</v>
      </c>
      <c r="N70" s="184">
        <f t="shared" ref="N70:R70" si="27">N68*N69</f>
        <v>5.5294039940694315</v>
      </c>
      <c r="O70" s="184">
        <f t="shared" si="27"/>
        <v>11.741278269270392</v>
      </c>
      <c r="P70" s="184">
        <f t="shared" si="27"/>
        <v>6.9343798940377859</v>
      </c>
      <c r="Q70" s="184">
        <f t="shared" si="27"/>
        <v>2.9643752449103573</v>
      </c>
      <c r="R70" s="184">
        <f t="shared" si="27"/>
        <v>-83.516429259324525</v>
      </c>
    </row>
    <row r="71" spans="1:16383" x14ac:dyDescent="0.25"/>
    <row r="72" spans="1:16383" s="205" customFormat="1" x14ac:dyDescent="0.25">
      <c r="A72" s="201"/>
      <c r="B72" s="202"/>
      <c r="C72" s="203"/>
      <c r="D72" s="204"/>
      <c r="E72" s="37" t="str">
        <f xml:space="preserve"> InpR!E$101</f>
        <v>Run-off rate - CPI(H) + RPI wedge - active - BR</v>
      </c>
      <c r="F72" s="205">
        <f xml:space="preserve"> InpR!F$101</f>
        <v>0</v>
      </c>
      <c r="G72" s="223" t="str">
        <f xml:space="preserve"> InpR!G$101</f>
        <v>%</v>
      </c>
      <c r="H72" s="205">
        <f xml:space="preserve"> InpR!H$101</f>
        <v>0</v>
      </c>
      <c r="I72" s="205">
        <f xml:space="preserve"> InpR!I$101</f>
        <v>0</v>
      </c>
      <c r="J72" s="205">
        <f xml:space="preserve"> InpR!J$101</f>
        <v>0</v>
      </c>
      <c r="K72" s="205">
        <f xml:space="preserve"> InpR!K$101</f>
        <v>0</v>
      </c>
      <c r="L72" s="205">
        <f xml:space="preserve"> InpR!L$101</f>
        <v>0</v>
      </c>
      <c r="M72" s="205">
        <f xml:space="preserve"> InpR!M$101</f>
        <v>9.9299999999999999E-2</v>
      </c>
      <c r="N72" s="205">
        <f xml:space="preserve"> InpR!N$101</f>
        <v>9.9299999999999999E-2</v>
      </c>
      <c r="O72" s="205">
        <f xml:space="preserve"> InpR!O$101</f>
        <v>9.9299999999999999E-2</v>
      </c>
      <c r="P72" s="205">
        <f xml:space="preserve"> InpR!P$101</f>
        <v>9.9299999999999999E-2</v>
      </c>
      <c r="Q72" s="205">
        <f xml:space="preserve"> InpR!Q$101</f>
        <v>9.9299999999999999E-2</v>
      </c>
      <c r="R72" s="205">
        <f xml:space="preserve"> InpR!R$101</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105.36615853112868</v>
      </c>
      <c r="N73" s="240">
        <f t="shared" si="28"/>
        <v>95.727298180800233</v>
      </c>
      <c r="O73" s="240">
        <f t="shared" si="28"/>
        <v>91.201911648905096</v>
      </c>
      <c r="P73" s="240">
        <f t="shared" si="28"/>
        <v>92.720931159300662</v>
      </c>
      <c r="Q73" s="240">
        <f t="shared" si="28"/>
        <v>89.759538665741943</v>
      </c>
      <c r="R73" s="240">
        <f t="shared" si="28"/>
        <v>83.516429259324525</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0.91484311292620046</v>
      </c>
      <c r="N74" s="184">
        <f t="shared" si="29"/>
        <v>5.5294039940694315</v>
      </c>
      <c r="O74" s="184">
        <f t="shared" si="29"/>
        <v>11.741278269270392</v>
      </c>
      <c r="P74" s="184">
        <f t="shared" si="29"/>
        <v>6.9343798940377859</v>
      </c>
      <c r="Q74" s="184">
        <f t="shared" si="29"/>
        <v>2.9643752449103573</v>
      </c>
      <c r="R74" s="184">
        <f t="shared" si="29"/>
        <v>-83.516429259324525</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10.553703463254649</v>
      </c>
      <c r="N75" s="184">
        <f xml:space="preserve"> (N73+N74) * N72</f>
        <v>10.054790525964558</v>
      </c>
      <c r="O75" s="184">
        <f t="shared" si="30"/>
        <v>10.222258758874826</v>
      </c>
      <c r="P75" s="184">
        <f t="shared" si="30"/>
        <v>9.8957723875965087</v>
      </c>
      <c r="Q75" s="184">
        <f t="shared" si="30"/>
        <v>9.2074846513277731</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A77" s="331"/>
      <c r="B77" s="332"/>
      <c r="C77" s="333"/>
      <c r="D77" s="334"/>
      <c r="E77" s="30" t="str">
        <f>InpR!E$94</f>
        <v>RCV - CPI(H) + RPI wedge initial balance - nominal - BR</v>
      </c>
      <c r="F77" s="249">
        <f>InpR!F$94</f>
        <v>105.66862178224518</v>
      </c>
      <c r="G77" s="30" t="str">
        <f>InpR!G$94</f>
        <v>£m</v>
      </c>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A78" s="331"/>
      <c r="B78" s="332"/>
      <c r="C78" s="333"/>
      <c r="D78" s="334"/>
      <c r="E78" s="30" t="str">
        <f>Index!E$47</f>
        <v>CPI(H): Fin year average - inflate from base year 2017-18 average - final determination</v>
      </c>
      <c r="F78" s="205">
        <f>Index!F$47</f>
        <v>0</v>
      </c>
      <c r="G78" s="248" t="str">
        <f>Index!G$47</f>
        <v>%</v>
      </c>
      <c r="H78" s="205">
        <f>Index!H$47</f>
        <v>0</v>
      </c>
      <c r="I78" s="205">
        <f>Index!I$47</f>
        <v>0</v>
      </c>
      <c r="J78" s="205">
        <f>Index!J$47</f>
        <v>0</v>
      </c>
      <c r="K78" s="205">
        <f>Index!K$47</f>
        <v>1.0212697905005599</v>
      </c>
      <c r="L78" s="205">
        <f>Index!L$47</f>
        <v>1.0416029201511179</v>
      </c>
      <c r="M78" s="205">
        <f>Index!M$47</f>
        <v>1.0622616980779827</v>
      </c>
      <c r="N78" s="205">
        <f>Index!N$47</f>
        <v>1.0835515290872799</v>
      </c>
      <c r="O78" s="205">
        <f>Index!O$47</f>
        <v>1.1060365794841869</v>
      </c>
      <c r="P78" s="205">
        <f>Index!P$47</f>
        <v>1.1292633476533553</v>
      </c>
      <c r="Q78" s="205">
        <f>Index!Q$47</f>
        <v>1.1529778779540774</v>
      </c>
      <c r="R78" s="205">
        <f>Index!R$47</f>
        <v>1.1760374355131578</v>
      </c>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A79" s="331"/>
      <c r="B79" s="332"/>
      <c r="C79" s="333"/>
      <c r="D79" s="334"/>
      <c r="E79" s="344" t="str">
        <f>Index!E$111</f>
        <v>CPI(H): Fin year average - inflate from base year 2017-18 average - actual (including forecast)</v>
      </c>
      <c r="F79" s="344">
        <f>Index!F$111</f>
        <v>0</v>
      </c>
      <c r="G79" s="344" t="str">
        <f>Index!G$111</f>
        <v>%</v>
      </c>
      <c r="H79" s="344">
        <f>Index!H$111</f>
        <v>0</v>
      </c>
      <c r="I79" s="344">
        <f>Index!I$111</f>
        <v>0</v>
      </c>
      <c r="J79" s="344">
        <f>Index!J$111</f>
        <v>0</v>
      </c>
      <c r="K79" s="344">
        <f>Index!K$111</f>
        <v>1.0212697905005599</v>
      </c>
      <c r="L79" s="344">
        <f>Index!L$111</f>
        <v>1.0386214616983847</v>
      </c>
      <c r="M79" s="344">
        <f>Index!M$111</f>
        <v>1.0469374700143934</v>
      </c>
      <c r="N79" s="344">
        <f>Index!N$111</f>
        <v>1.0853990084759317</v>
      </c>
      <c r="O79" s="344">
        <f>Index!O$111</f>
        <v>1.1806332960179113</v>
      </c>
      <c r="P79" s="344">
        <f>Index!P$111</f>
        <v>1.2461218615064769</v>
      </c>
      <c r="Q79" s="344">
        <f>Index!Q$111</f>
        <v>1.2861826323364782</v>
      </c>
      <c r="R79" s="344">
        <f>Index!R$111</f>
        <v>0</v>
      </c>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A80" s="331"/>
      <c r="B80" s="332"/>
      <c r="C80" s="333"/>
      <c r="D80" s="334"/>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A81" s="331"/>
      <c r="B81" s="332"/>
      <c r="C81" s="333"/>
      <c r="D81" s="334"/>
      <c r="E81" s="7" t="s">
        <v>555</v>
      </c>
      <c r="F81" s="243">
        <f>(F77/SUMPRODUCT(J78:R78,J80:R80)) * SUMPRODUCT(J79:R79,J80:R80)</f>
        <v>105.36615853112868</v>
      </c>
      <c r="G81" s="243" t="s">
        <v>238</v>
      </c>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331"/>
      <c r="B83" s="346"/>
      <c r="C83" s="347"/>
      <c r="D83" s="348"/>
      <c r="E83" s="345" t="str">
        <f>E$81</f>
        <v>RCV - CPI(H) + RPI wedge initial balance adjusted for actual inflation - nominal - BR</v>
      </c>
      <c r="F83" s="354">
        <f t="shared" ref="F83:G83" si="31">F$81</f>
        <v>105.36615853112868</v>
      </c>
      <c r="G83" s="345" t="str">
        <f t="shared" si="31"/>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2" xml:space="preserve"> I89</f>
        <v>0</v>
      </c>
      <c r="K86" s="241">
        <f t="shared" si="32"/>
        <v>0</v>
      </c>
      <c r="L86" s="241">
        <f t="shared" si="32"/>
        <v>0</v>
      </c>
      <c r="M86" s="241">
        <f t="shared" si="32"/>
        <v>105.36615853112868</v>
      </c>
      <c r="N86" s="241">
        <f t="shared" si="32"/>
        <v>95.727298180800233</v>
      </c>
      <c r="O86" s="241">
        <f t="shared" si="32"/>
        <v>91.201911648905096</v>
      </c>
      <c r="P86" s="241">
        <f t="shared" si="32"/>
        <v>92.720931159300662</v>
      </c>
      <c r="Q86" s="241">
        <f t="shared" si="32"/>
        <v>89.759538665741943</v>
      </c>
      <c r="R86" s="241">
        <f t="shared" si="32"/>
        <v>83.516429259324525</v>
      </c>
    </row>
    <row r="87" spans="1:16383" x14ac:dyDescent="0.25">
      <c r="A87" s="47"/>
      <c r="B87" s="51"/>
      <c r="C87" s="111"/>
      <c r="D87" s="56" t="s">
        <v>445</v>
      </c>
      <c r="E87" s="7" t="str">
        <f t="shared" ref="E87:R87" si="33" xml:space="preserve"> E$70</f>
        <v>Actual RCV indexation - nominal</v>
      </c>
      <c r="F87" s="241">
        <f t="shared" si="33"/>
        <v>0</v>
      </c>
      <c r="G87" s="162" t="str">
        <f t="shared" si="33"/>
        <v>£m</v>
      </c>
      <c r="H87" s="241">
        <f t="shared" si="33"/>
        <v>0</v>
      </c>
      <c r="I87" s="162">
        <f t="shared" si="33"/>
        <v>0</v>
      </c>
      <c r="J87" s="241">
        <f t="shared" si="33"/>
        <v>0</v>
      </c>
      <c r="K87" s="241">
        <f t="shared" si="33"/>
        <v>0</v>
      </c>
      <c r="L87" s="241">
        <f t="shared" si="33"/>
        <v>0</v>
      </c>
      <c r="M87" s="241">
        <f t="shared" si="33"/>
        <v>0.91484311292620046</v>
      </c>
      <c r="N87" s="241">
        <f t="shared" si="33"/>
        <v>5.5294039940694315</v>
      </c>
      <c r="O87" s="241">
        <f t="shared" si="33"/>
        <v>11.741278269270392</v>
      </c>
      <c r="P87" s="241">
        <f t="shared" si="33"/>
        <v>6.9343798940377859</v>
      </c>
      <c r="Q87" s="241">
        <f t="shared" si="33"/>
        <v>2.9643752449103573</v>
      </c>
      <c r="R87" s="241">
        <f t="shared" si="33"/>
        <v>-83.516429259324525</v>
      </c>
    </row>
    <row r="88" spans="1:16383" x14ac:dyDescent="0.25">
      <c r="A88" s="47"/>
      <c r="B88" s="51"/>
      <c r="C88" s="111"/>
      <c r="D88" s="56" t="s">
        <v>446</v>
      </c>
      <c r="E88" s="7" t="str">
        <f t="shared" ref="E88:R88" si="34" xml:space="preserve"> E$75</f>
        <v>RCV run-off company should have received - nominal</v>
      </c>
      <c r="F88" s="241">
        <f t="shared" si="34"/>
        <v>0</v>
      </c>
      <c r="G88" s="162" t="str">
        <f t="shared" si="34"/>
        <v>£m</v>
      </c>
      <c r="H88" s="241">
        <f t="shared" si="34"/>
        <v>0</v>
      </c>
      <c r="I88" s="162">
        <f t="shared" si="34"/>
        <v>0</v>
      </c>
      <c r="J88" s="241">
        <f t="shared" si="34"/>
        <v>0</v>
      </c>
      <c r="K88" s="241">
        <f t="shared" si="34"/>
        <v>0</v>
      </c>
      <c r="L88" s="241">
        <f t="shared" si="34"/>
        <v>0</v>
      </c>
      <c r="M88" s="241">
        <f t="shared" si="34"/>
        <v>10.553703463254649</v>
      </c>
      <c r="N88" s="241">
        <f t="shared" si="34"/>
        <v>10.054790525964558</v>
      </c>
      <c r="O88" s="241">
        <f t="shared" si="34"/>
        <v>10.222258758874826</v>
      </c>
      <c r="P88" s="241">
        <f t="shared" si="34"/>
        <v>9.8957723875965087</v>
      </c>
      <c r="Q88" s="241">
        <f t="shared" si="34"/>
        <v>9.2074846513277731</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105.36615853112868</v>
      </c>
      <c r="M89" s="242">
        <f t="shared" si="35"/>
        <v>95.727298180800233</v>
      </c>
      <c r="N89" s="242">
        <f t="shared" si="35"/>
        <v>91.201911648905096</v>
      </c>
      <c r="O89" s="242">
        <f t="shared" si="35"/>
        <v>92.720931159300662</v>
      </c>
      <c r="P89" s="242">
        <f t="shared" si="35"/>
        <v>89.759538665741943</v>
      </c>
      <c r="Q89" s="242">
        <f t="shared" si="35"/>
        <v>83.516429259324525</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105.36615853112868</v>
      </c>
      <c r="N91" s="185">
        <f t="shared" si="36"/>
        <v>95.727298180800233</v>
      </c>
      <c r="O91" s="185">
        <f t="shared" si="36"/>
        <v>91.201911648905096</v>
      </c>
      <c r="P91" s="185">
        <f t="shared" si="36"/>
        <v>92.720931159300662</v>
      </c>
      <c r="Q91" s="185">
        <f t="shared" si="36"/>
        <v>89.759538665741943</v>
      </c>
      <c r="R91" s="185">
        <f t="shared" si="36"/>
        <v>83.516429259324525</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0.91484311292620046</v>
      </c>
      <c r="N92" s="241">
        <f t="shared" si="37"/>
        <v>5.5294039940694315</v>
      </c>
      <c r="O92" s="241">
        <f t="shared" si="37"/>
        <v>11.741278269270392</v>
      </c>
      <c r="P92" s="241">
        <f t="shared" si="37"/>
        <v>6.9343798940377859</v>
      </c>
      <c r="Q92" s="241">
        <f t="shared" si="37"/>
        <v>2.9643752449103573</v>
      </c>
      <c r="R92" s="241">
        <f t="shared" si="37"/>
        <v>-83.516429259324525</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105.36615853112868</v>
      </c>
      <c r="M93" s="185">
        <f t="shared" si="38"/>
        <v>95.727298180800233</v>
      </c>
      <c r="N93" s="185">
        <f t="shared" si="38"/>
        <v>91.201911648905096</v>
      </c>
      <c r="O93" s="185">
        <f t="shared" si="38"/>
        <v>92.720931159300662</v>
      </c>
      <c r="P93" s="185">
        <f t="shared" si="38"/>
        <v>89.759538665741943</v>
      </c>
      <c r="Q93" s="185">
        <f t="shared" si="38"/>
        <v>83.516429259324525</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52.683079265564338</v>
      </c>
      <c r="M94" s="185">
        <f xml:space="preserve"> ( (M91+M92) + M93) / 2</f>
        <v>101.00414991242755</v>
      </c>
      <c r="N94" s="185">
        <f t="shared" ref="N94:P94" si="40" xml:space="preserve"> ( (N91+N92) + N93) / 2</f>
        <v>96.229306911887377</v>
      </c>
      <c r="O94" s="185">
        <f t="shared" si="40"/>
        <v>97.832060538738077</v>
      </c>
      <c r="P94" s="185">
        <f t="shared" si="40"/>
        <v>94.707424859540197</v>
      </c>
      <c r="Q94" s="185">
        <f xml:space="preserve"> ( (Q91+Q92) + Q93) / 2</f>
        <v>88.120171584988412</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InpR!E$108</f>
        <v>WACC on RCV - CPI(H) + RPI wedge bf and additions - BR</v>
      </c>
      <c r="F97" s="205">
        <f xml:space="preserve"> InpR!F$108</f>
        <v>0</v>
      </c>
      <c r="G97" s="223" t="str">
        <f xml:space="preserve"> InpR!G$108</f>
        <v>%</v>
      </c>
      <c r="H97" s="205">
        <f xml:space="preserve"> InpR!H$108</f>
        <v>0</v>
      </c>
      <c r="I97" s="205">
        <f xml:space="preserve"> InpR!I$108</f>
        <v>0</v>
      </c>
      <c r="J97" s="205">
        <f xml:space="preserve"> InpR!J$108</f>
        <v>0</v>
      </c>
      <c r="K97" s="205">
        <f xml:space="preserve"> InpR!K$108</f>
        <v>0</v>
      </c>
      <c r="L97" s="205">
        <f xml:space="preserve"> InpR!L$108</f>
        <v>0</v>
      </c>
      <c r="M97" s="205">
        <f xml:space="preserve"> InpR!M$108</f>
        <v>1.920357193840716E-2</v>
      </c>
      <c r="N97" s="205">
        <f xml:space="preserve"> InpR!N$108</f>
        <v>1.920357193840716E-2</v>
      </c>
      <c r="O97" s="205">
        <f xml:space="preserve"> InpR!O$108</f>
        <v>1.920357193840716E-2</v>
      </c>
      <c r="P97" s="205">
        <f xml:space="preserve"> InpR!P$108</f>
        <v>1.920357193840716E-2</v>
      </c>
      <c r="Q97" s="205">
        <f xml:space="preserve"> InpR!Q$108</f>
        <v>1.920357193840716E-2</v>
      </c>
      <c r="R97" s="205">
        <f xml:space="preserve"> InpR!R$108</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52.683079265564338</v>
      </c>
      <c r="M99" s="184">
        <f t="shared" si="42"/>
        <v>101.00414991242755</v>
      </c>
      <c r="N99" s="184">
        <f t="shared" si="42"/>
        <v>96.229306911887377</v>
      </c>
      <c r="O99" s="184">
        <f t="shared" si="42"/>
        <v>97.832060538738077</v>
      </c>
      <c r="P99" s="184">
        <f t="shared" si="42"/>
        <v>94.707424859540197</v>
      </c>
      <c r="Q99" s="184">
        <f t="shared" si="42"/>
        <v>88.120171584988412</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1.9396404589209637</v>
      </c>
      <c r="N100" s="243">
        <f t="shared" ref="N100:R100" si="44">N97*N98*N99</f>
        <v>1.8479464178654905</v>
      </c>
      <c r="O100" s="243">
        <f t="shared" si="44"/>
        <v>1.8787250124382611</v>
      </c>
      <c r="P100" s="243">
        <f t="shared" si="44"/>
        <v>1.8187208463914708</v>
      </c>
      <c r="Q100" s="243">
        <f t="shared" si="44"/>
        <v>1.6922220542571076</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105.36615853112868</v>
      </c>
      <c r="M103" s="185">
        <f t="shared" si="45"/>
        <v>95.727298180800233</v>
      </c>
      <c r="N103" s="185">
        <f t="shared" si="45"/>
        <v>91.201911648905096</v>
      </c>
      <c r="O103" s="185">
        <f t="shared" si="45"/>
        <v>92.720931159300662</v>
      </c>
      <c r="P103" s="185">
        <f t="shared" si="45"/>
        <v>89.759538665741943</v>
      </c>
      <c r="Q103" s="185">
        <f t="shared" si="45"/>
        <v>83.516429259324525</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83.516429259324525</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10.553703463254649</v>
      </c>
      <c r="N107" s="184">
        <f t="shared" si="47"/>
        <v>10.054790525964558</v>
      </c>
      <c r="O107" s="184">
        <f t="shared" si="47"/>
        <v>10.222258758874826</v>
      </c>
      <c r="P107" s="184">
        <f t="shared" si="47"/>
        <v>9.8957723875965087</v>
      </c>
      <c r="Q107" s="184">
        <f t="shared" si="47"/>
        <v>9.2074846513277731</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1.9396404589209637</v>
      </c>
      <c r="N108" s="184">
        <f t="shared" si="48"/>
        <v>1.8479464178654905</v>
      </c>
      <c r="O108" s="184">
        <f t="shared" si="48"/>
        <v>1.8787250124382611</v>
      </c>
      <c r="P108" s="184">
        <f t="shared" si="48"/>
        <v>1.8187208463914708</v>
      </c>
      <c r="Q108" s="184">
        <f t="shared" si="48"/>
        <v>1.6922220542571076</v>
      </c>
      <c r="R108" s="184">
        <f t="shared" si="48"/>
        <v>0</v>
      </c>
      <c r="S108" s="92"/>
      <c r="T108" s="92"/>
      <c r="U108" s="92"/>
      <c r="V108" s="92"/>
      <c r="W108" s="92"/>
      <c r="X108" s="92"/>
      <c r="Y108" s="92"/>
      <c r="Z108" s="92"/>
    </row>
    <row r="109" spans="1:26" x14ac:dyDescent="0.25">
      <c r="E109" s="7" t="s">
        <v>471</v>
      </c>
      <c r="F109" s="243"/>
      <c r="G109" s="184" t="str">
        <f t="shared" si="48"/>
        <v>£m</v>
      </c>
      <c r="H109" s="243">
        <f>SUM(J109:R109)</f>
        <v>59.111264576891614</v>
      </c>
      <c r="I109" s="243"/>
      <c r="J109" s="243">
        <f t="shared" ref="J109:R109" si="49">SUM(J107:J108)</f>
        <v>0</v>
      </c>
      <c r="K109" s="243">
        <f t="shared" si="49"/>
        <v>0</v>
      </c>
      <c r="L109" s="243">
        <f t="shared" si="49"/>
        <v>0</v>
      </c>
      <c r="M109" s="243">
        <f t="shared" si="49"/>
        <v>12.493343922175614</v>
      </c>
      <c r="N109" s="243">
        <f t="shared" si="49"/>
        <v>11.902736943830048</v>
      </c>
      <c r="O109" s="243">
        <f t="shared" si="49"/>
        <v>12.100983771313087</v>
      </c>
      <c r="P109" s="243">
        <f t="shared" si="49"/>
        <v>11.71449323398798</v>
      </c>
      <c r="Q109" s="243">
        <f t="shared" si="49"/>
        <v>10.899706705584881</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12.722677052870793</v>
      </c>
      <c r="N115" s="184">
        <f t="shared" si="50"/>
        <v>11.798369414472573</v>
      </c>
      <c r="O115" s="184">
        <f t="shared" si="50"/>
        <v>10.961574399911116</v>
      </c>
      <c r="P115" s="184">
        <f t="shared" si="50"/>
        <v>10.189028943983949</v>
      </c>
      <c r="Q115" s="184">
        <f t="shared" si="50"/>
        <v>9.4709306376814251</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59.111264576891614</v>
      </c>
      <c r="I116" s="184">
        <f t="shared" si="51"/>
        <v>0</v>
      </c>
      <c r="J116" s="184">
        <f t="shared" si="51"/>
        <v>0</v>
      </c>
      <c r="K116" s="184">
        <f t="shared" si="51"/>
        <v>0</v>
      </c>
      <c r="L116" s="184">
        <f t="shared" si="51"/>
        <v>0</v>
      </c>
      <c r="M116" s="184">
        <f t="shared" si="51"/>
        <v>12.493343922175614</v>
      </c>
      <c r="N116" s="184">
        <f t="shared" si="51"/>
        <v>11.902736943830048</v>
      </c>
      <c r="O116" s="184">
        <f t="shared" si="51"/>
        <v>12.100983771313087</v>
      </c>
      <c r="P116" s="184">
        <f t="shared" si="51"/>
        <v>11.71449323398798</v>
      </c>
      <c r="Q116" s="184">
        <f t="shared" si="51"/>
        <v>10.899706705584881</v>
      </c>
      <c r="R116" s="184">
        <f t="shared" si="51"/>
        <v>0</v>
      </c>
    </row>
    <row r="117" spans="1:26" s="184" customFormat="1" x14ac:dyDescent="0.25">
      <c r="A117" s="180"/>
      <c r="B117" s="181"/>
      <c r="C117" s="182"/>
      <c r="D117" s="183"/>
      <c r="E117" s="7" t="s">
        <v>474</v>
      </c>
      <c r="G117" s="184" t="str">
        <f t="shared" ref="G117" si="52" xml:space="preserve"> G$100</f>
        <v>£m</v>
      </c>
      <c r="H117" s="243">
        <f>SUM(J117:R117)</f>
        <v>3.9686841279717537</v>
      </c>
      <c r="M117" s="184">
        <f>M116-M115</f>
        <v>-0.22933313069517958</v>
      </c>
      <c r="N117" s="184">
        <f t="shared" ref="N117:Q117" si="53">N116-N115</f>
        <v>0.10436752935747506</v>
      </c>
      <c r="O117" s="184">
        <f t="shared" si="53"/>
        <v>1.1394093714019711</v>
      </c>
      <c r="P117" s="184">
        <f t="shared" si="53"/>
        <v>1.5254642900040309</v>
      </c>
      <c r="Q117" s="184">
        <f t="shared" si="53"/>
        <v>1.4287760679034562</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L127" si="54">SUM(J125:J126)</f>
        <v>0</v>
      </c>
      <c r="K127" s="172">
        <f t="shared" si="54"/>
        <v>0</v>
      </c>
      <c r="L127" s="172">
        <f t="shared" si="54"/>
        <v>3.1522140708501789E-2</v>
      </c>
      <c r="M127" s="172">
        <f>SUM(M125:M126)</f>
        <v>2.4258091513662761E-2</v>
      </c>
      <c r="N127" s="172">
        <f t="shared" ref="N127:R127" si="55">SUM(N125:N126)</f>
        <v>2.9587648685595269E-2</v>
      </c>
      <c r="O127" s="172">
        <f t="shared" si="55"/>
        <v>3.150368327076003E-2</v>
      </c>
      <c r="P127" s="172">
        <f t="shared" si="55"/>
        <v>3.2000000000000695E-2</v>
      </c>
      <c r="Q127" s="172">
        <f t="shared" si="55"/>
        <v>3.1999999999999806E-2</v>
      </c>
      <c r="R127" s="172">
        <f t="shared" si="55"/>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105.66862178224518</v>
      </c>
      <c r="N129" s="326">
        <f t="shared" si="56"/>
        <v>97.484509150221044</v>
      </c>
      <c r="O129" s="326">
        <f t="shared" si="56"/>
        <v>90.402220095912412</v>
      </c>
      <c r="P129" s="326">
        <f t="shared" si="56"/>
        <v>83.990475860412161</v>
      </c>
      <c r="Q129" s="326">
        <f t="shared" si="56"/>
        <v>78.071028698912443</v>
      </c>
      <c r="R129" s="326">
        <f t="shared" si="56"/>
        <v>72.56876996668197</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2.5633190973163216</v>
      </c>
      <c r="N131" s="245">
        <f t="shared" ref="N131:R131" si="59">N129*N130</f>
        <v>2.8843374090244378</v>
      </c>
      <c r="O131" s="245">
        <f t="shared" si="59"/>
        <v>2.8480029088751619</v>
      </c>
      <c r="P131" s="245">
        <f t="shared" si="59"/>
        <v>2.6876952275332475</v>
      </c>
      <c r="Q131" s="245">
        <f t="shared" si="59"/>
        <v>2.4982729183651831</v>
      </c>
      <c r="R131" s="245">
        <f t="shared" si="59"/>
        <v>2.1770630990004447</v>
      </c>
    </row>
    <row r="132" spans="1:16383" x14ac:dyDescent="0.25"/>
    <row r="133" spans="1:16383" s="205" customFormat="1" x14ac:dyDescent="0.25">
      <c r="A133" s="201"/>
      <c r="B133" s="202"/>
      <c r="C133" s="203"/>
      <c r="D133" s="204"/>
      <c r="E133" s="37" t="str">
        <f xml:space="preserve"> InpR!E$101</f>
        <v>Run-off rate - CPI(H) + RPI wedge - active - BR</v>
      </c>
      <c r="F133" s="205">
        <f xml:space="preserve"> InpR!F$101</f>
        <v>0</v>
      </c>
      <c r="G133" s="223" t="str">
        <f xml:space="preserve"> InpR!G$101</f>
        <v>%</v>
      </c>
      <c r="H133" s="205">
        <f xml:space="preserve"> InpR!H$101</f>
        <v>0</v>
      </c>
      <c r="I133" s="205">
        <f xml:space="preserve"> InpR!I$101</f>
        <v>0</v>
      </c>
      <c r="J133" s="205">
        <f xml:space="preserve"> InpR!J$101</f>
        <v>0</v>
      </c>
      <c r="K133" s="205">
        <f xml:space="preserve"> InpR!K$101</f>
        <v>0</v>
      </c>
      <c r="L133" s="205">
        <f xml:space="preserve"> InpR!L$101</f>
        <v>0</v>
      </c>
      <c r="M133" s="205">
        <f xml:space="preserve"> InpR!M$101</f>
        <v>9.9299999999999999E-2</v>
      </c>
      <c r="N133" s="205">
        <f xml:space="preserve"> InpR!N$101</f>
        <v>9.9299999999999999E-2</v>
      </c>
      <c r="O133" s="205">
        <f xml:space="preserve"> InpR!O$101</f>
        <v>9.9299999999999999E-2</v>
      </c>
      <c r="P133" s="205">
        <f xml:space="preserve"> InpR!P$101</f>
        <v>9.9299999999999999E-2</v>
      </c>
      <c r="Q133" s="205">
        <f xml:space="preserve"> InpR!Q$101</f>
        <v>9.9299999999999999E-2</v>
      </c>
      <c r="R133" s="205">
        <f xml:space="preserve"> InpR!R$101</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105.66862178224518</v>
      </c>
      <c r="N134" s="326">
        <f t="shared" si="60"/>
        <v>97.484509150221044</v>
      </c>
      <c r="O134" s="326">
        <f t="shared" si="60"/>
        <v>90.402220095912412</v>
      </c>
      <c r="P134" s="326">
        <f t="shared" si="60"/>
        <v>83.990475860412161</v>
      </c>
      <c r="Q134" s="326">
        <f t="shared" si="60"/>
        <v>78.071028698912443</v>
      </c>
      <c r="R134" s="326">
        <f t="shared" si="60"/>
        <v>72.56876996668197</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2.5633190973163216</v>
      </c>
      <c r="N135" s="245">
        <f t="shared" si="61"/>
        <v>2.8843374090244378</v>
      </c>
      <c r="O135" s="245">
        <f t="shared" si="61"/>
        <v>2.8480029088751619</v>
      </c>
      <c r="P135" s="245">
        <f t="shared" si="61"/>
        <v>2.6876952275332475</v>
      </c>
      <c r="Q135" s="245">
        <f t="shared" si="61"/>
        <v>2.4982729183651831</v>
      </c>
      <c r="R135" s="245">
        <f t="shared" si="61"/>
        <v>2.1770630990004447</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10.747431729340457</v>
      </c>
      <c r="N136" s="245">
        <f t="shared" ref="N136:R136" si="63" xml:space="preserve"> (N134+N135) * N133</f>
        <v>9.9666264633330766</v>
      </c>
      <c r="O136" s="245">
        <f t="shared" si="63"/>
        <v>9.2597471443754049</v>
      </c>
      <c r="P136" s="245">
        <f t="shared" si="63"/>
        <v>8.6071423890329797</v>
      </c>
      <c r="Q136" s="245">
        <f t="shared" si="63"/>
        <v>8.0005316505956685</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InpR!$E$94</f>
        <v>RCV - CPI(H) + RPI wedge initial balance - nominal - BR</v>
      </c>
      <c r="F138" s="249">
        <f>InpR!$F$94</f>
        <v>105.66862178224518</v>
      </c>
      <c r="G138" s="248" t="str">
        <f>InpR!$G$94</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105.66862178224518</v>
      </c>
      <c r="N141" s="241">
        <f t="shared" ref="N141" si="68" xml:space="preserve"> M144</f>
        <v>97.484509150221044</v>
      </c>
      <c r="O141" s="241">
        <f t="shared" ref="O141" si="69" xml:space="preserve"> N144</f>
        <v>90.402220095912412</v>
      </c>
      <c r="P141" s="241">
        <f t="shared" ref="P141" si="70" xml:space="preserve"> O144</f>
        <v>83.990475860412161</v>
      </c>
      <c r="Q141" s="241">
        <f t="shared" ref="Q141" si="71" xml:space="preserve"> P144</f>
        <v>78.071028698912443</v>
      </c>
      <c r="R141" s="241">
        <f t="shared" ref="R141" si="72" xml:space="preserve"> Q144</f>
        <v>72.56876996668197</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2.5633190973163216</v>
      </c>
      <c r="N142" s="241">
        <f t="shared" si="73"/>
        <v>2.8843374090244378</v>
      </c>
      <c r="O142" s="241">
        <f t="shared" si="73"/>
        <v>2.8480029088751619</v>
      </c>
      <c r="P142" s="241">
        <f t="shared" si="73"/>
        <v>2.6876952275332475</v>
      </c>
      <c r="Q142" s="241">
        <f t="shared" si="73"/>
        <v>2.4982729183651831</v>
      </c>
      <c r="R142" s="241">
        <f t="shared" si="73"/>
        <v>2.1770630990004447</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10.747431729340457</v>
      </c>
      <c r="N143" s="241">
        <f t="shared" si="74"/>
        <v>9.9666264633330766</v>
      </c>
      <c r="O143" s="241">
        <f t="shared" si="74"/>
        <v>9.2597471443754049</v>
      </c>
      <c r="P143" s="241">
        <f t="shared" si="74"/>
        <v>8.6071423890329797</v>
      </c>
      <c r="Q143" s="241">
        <f t="shared" si="74"/>
        <v>8.0005316505956685</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105.66862178224518</v>
      </c>
      <c r="M144" s="242">
        <f t="shared" ref="M144:R144" si="76" xml:space="preserve"> IF( M139 = 1, $F138, M141 + M142 - M143)</f>
        <v>97.484509150221044</v>
      </c>
      <c r="N144" s="242">
        <f t="shared" si="76"/>
        <v>90.402220095912412</v>
      </c>
      <c r="O144" s="242">
        <f t="shared" si="76"/>
        <v>83.990475860412161</v>
      </c>
      <c r="P144" s="242">
        <f t="shared" si="76"/>
        <v>78.071028698912443</v>
      </c>
      <c r="Q144" s="242">
        <f t="shared" si="76"/>
        <v>72.56876996668197</v>
      </c>
      <c r="R144" s="242">
        <f t="shared" si="76"/>
        <v>74.745833065682419</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105.66862178224518</v>
      </c>
      <c r="N146" s="185">
        <f t="shared" si="77"/>
        <v>97.484509150221044</v>
      </c>
      <c r="O146" s="185">
        <f t="shared" si="77"/>
        <v>90.402220095912412</v>
      </c>
      <c r="P146" s="185">
        <f t="shared" si="77"/>
        <v>83.990475860412161</v>
      </c>
      <c r="Q146" s="185">
        <f t="shared" si="77"/>
        <v>78.071028698912443</v>
      </c>
      <c r="R146" s="185">
        <f t="shared" si="77"/>
        <v>72.56876996668197</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2.5633190973163216</v>
      </c>
      <c r="N147" s="185">
        <f t="shared" si="78"/>
        <v>2.8843374090244378</v>
      </c>
      <c r="O147" s="185">
        <f t="shared" si="78"/>
        <v>2.8480029088751619</v>
      </c>
      <c r="P147" s="185">
        <f t="shared" si="78"/>
        <v>2.6876952275332475</v>
      </c>
      <c r="Q147" s="185">
        <f t="shared" si="78"/>
        <v>2.4982729183651831</v>
      </c>
      <c r="R147" s="185">
        <f t="shared" si="78"/>
        <v>2.1770630990004447</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105.66862178224518</v>
      </c>
      <c r="M148" s="185">
        <f t="shared" si="79"/>
        <v>97.484509150221044</v>
      </c>
      <c r="N148" s="185">
        <f t="shared" si="79"/>
        <v>90.402220095912412</v>
      </c>
      <c r="O148" s="185">
        <f t="shared" si="79"/>
        <v>83.990475860412161</v>
      </c>
      <c r="P148" s="185">
        <f t="shared" si="79"/>
        <v>78.071028698912443</v>
      </c>
      <c r="Q148" s="185">
        <f t="shared" si="79"/>
        <v>72.56876996668197</v>
      </c>
      <c r="R148" s="185">
        <f t="shared" si="79"/>
        <v>74.745833065682419</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52.834310891122591</v>
      </c>
      <c r="M149" s="185">
        <f xml:space="preserve"> ( (M146+M147) + M148) / 2</f>
        <v>102.85822501489127</v>
      </c>
      <c r="N149" s="185">
        <f t="shared" ref="N149:R149" si="81" xml:space="preserve"> ( (N146+N147) + N148) / 2</f>
        <v>95.385533327578941</v>
      </c>
      <c r="O149" s="185">
        <f t="shared" si="81"/>
        <v>88.620349432599866</v>
      </c>
      <c r="P149" s="185">
        <f t="shared" si="81"/>
        <v>82.374599893428922</v>
      </c>
      <c r="Q149" s="185">
        <f t="shared" si="81"/>
        <v>76.5690357919798</v>
      </c>
      <c r="R149" s="185">
        <f t="shared" si="81"/>
        <v>74.745833065682419</v>
      </c>
    </row>
    <row r="150" spans="1:18" x14ac:dyDescent="0.25"/>
    <row r="151" spans="1:18" s="205" customFormat="1" x14ac:dyDescent="0.25">
      <c r="A151" s="201"/>
      <c r="B151" s="202"/>
      <c r="C151" s="203"/>
      <c r="D151" s="204"/>
      <c r="E151" s="205" t="str">
        <f xml:space="preserve"> InpR!E$108</f>
        <v>WACC on RCV - CPI(H) + RPI wedge bf and additions - BR</v>
      </c>
      <c r="F151" s="205">
        <f xml:space="preserve"> InpR!F$108</f>
        <v>0</v>
      </c>
      <c r="G151" s="223" t="str">
        <f xml:space="preserve"> InpR!G$108</f>
        <v>%</v>
      </c>
      <c r="H151" s="205">
        <f xml:space="preserve"> InpR!H$108</f>
        <v>0</v>
      </c>
      <c r="I151" s="205">
        <f xml:space="preserve"> InpR!I$108</f>
        <v>0</v>
      </c>
      <c r="J151" s="205">
        <f xml:space="preserve"> InpR!J$108</f>
        <v>0</v>
      </c>
      <c r="K151" s="205">
        <f xml:space="preserve"> InpR!K$108</f>
        <v>0</v>
      </c>
      <c r="L151" s="205">
        <f xml:space="preserve"> InpR!L$108</f>
        <v>0</v>
      </c>
      <c r="M151" s="205">
        <f xml:space="preserve"> InpR!M$108</f>
        <v>1.920357193840716E-2</v>
      </c>
      <c r="N151" s="205">
        <f xml:space="preserve"> InpR!N$108</f>
        <v>1.920357193840716E-2</v>
      </c>
      <c r="O151" s="205">
        <f xml:space="preserve"> InpR!O$108</f>
        <v>1.920357193840716E-2</v>
      </c>
      <c r="P151" s="205">
        <f xml:space="preserve"> InpR!P$108</f>
        <v>1.920357193840716E-2</v>
      </c>
      <c r="Q151" s="205">
        <f xml:space="preserve"> InpR!Q$108</f>
        <v>1.920357193840716E-2</v>
      </c>
      <c r="R151" s="205">
        <f xml:space="preserve"> InpR!R$108</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52.834310891122591</v>
      </c>
      <c r="M153" s="185">
        <f t="shared" si="82"/>
        <v>102.85822501489127</v>
      </c>
      <c r="N153" s="185">
        <f t="shared" si="82"/>
        <v>95.385533327578941</v>
      </c>
      <c r="O153" s="185">
        <f t="shared" si="82"/>
        <v>88.620349432599866</v>
      </c>
      <c r="P153" s="185">
        <f t="shared" si="82"/>
        <v>82.374599893428922</v>
      </c>
      <c r="Q153" s="185">
        <f t="shared" si="82"/>
        <v>76.5690357919798</v>
      </c>
      <c r="R153" s="185">
        <f t="shared" si="82"/>
        <v>74.745833065682419</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1.9752453235303356</v>
      </c>
      <c r="N154" s="245">
        <f t="shared" si="84"/>
        <v>1.8317429511394958</v>
      </c>
      <c r="O154" s="245">
        <f t="shared" si="84"/>
        <v>1.7018272555357117</v>
      </c>
      <c r="P154" s="245">
        <f t="shared" si="84"/>
        <v>1.5818865549509691</v>
      </c>
      <c r="Q154" s="245">
        <f t="shared" si="84"/>
        <v>1.4703989870857568</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10.747431729340457</v>
      </c>
      <c r="N156" s="185">
        <f t="shared" si="85"/>
        <v>9.9666264633330766</v>
      </c>
      <c r="O156" s="185">
        <f t="shared" si="85"/>
        <v>9.2597471443754049</v>
      </c>
      <c r="P156" s="185">
        <f t="shared" si="85"/>
        <v>8.6071423890329797</v>
      </c>
      <c r="Q156" s="185">
        <f t="shared" si="85"/>
        <v>8.0005316505956685</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1.9752453235303356</v>
      </c>
      <c r="N157" s="185">
        <f t="shared" si="86"/>
        <v>1.8317429511394958</v>
      </c>
      <c r="O157" s="185">
        <f t="shared" si="86"/>
        <v>1.7018272555357117</v>
      </c>
      <c r="P157" s="185">
        <f t="shared" si="86"/>
        <v>1.5818865549509691</v>
      </c>
      <c r="Q157" s="185">
        <f t="shared" si="86"/>
        <v>1.4703989870857568</v>
      </c>
      <c r="R157" s="185">
        <f t="shared" si="86"/>
        <v>0</v>
      </c>
    </row>
    <row r="158" spans="1:18" x14ac:dyDescent="0.25">
      <c r="C158" s="267"/>
      <c r="E158" s="7" t="s">
        <v>486</v>
      </c>
      <c r="F158" s="243"/>
      <c r="G158" s="184" t="str">
        <f t="shared" ref="G158" si="87">G$273</f>
        <v>£m</v>
      </c>
      <c r="H158" s="243">
        <f>SUM(J158:R158)</f>
        <v>55.142580448919858</v>
      </c>
      <c r="I158" s="243"/>
      <c r="J158" s="243">
        <f t="shared" ref="J158:K158" si="88">SUM(J156:J157)</f>
        <v>0</v>
      </c>
      <c r="K158" s="243">
        <f t="shared" si="88"/>
        <v>0</v>
      </c>
      <c r="L158" s="243">
        <f>SUM(L156:L157)</f>
        <v>0</v>
      </c>
      <c r="M158" s="243">
        <f t="shared" ref="M158:R158" si="89">SUM(M156:M157)</f>
        <v>12.722677052870793</v>
      </c>
      <c r="N158" s="243">
        <f t="shared" si="89"/>
        <v>11.798369414472573</v>
      </c>
      <c r="O158" s="243">
        <f t="shared" si="89"/>
        <v>10.961574399911116</v>
      </c>
      <c r="P158" s="243">
        <f t="shared" si="89"/>
        <v>10.189028943983949</v>
      </c>
      <c r="Q158" s="243">
        <f t="shared" si="89"/>
        <v>9.4709306376814251</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55.142580448919858</v>
      </c>
      <c r="I160" s="243">
        <f t="shared" si="90"/>
        <v>0</v>
      </c>
      <c r="J160" s="243">
        <f t="shared" si="90"/>
        <v>0</v>
      </c>
      <c r="K160" s="243">
        <f t="shared" si="90"/>
        <v>0</v>
      </c>
      <c r="L160" s="243">
        <f t="shared" si="90"/>
        <v>0</v>
      </c>
      <c r="M160" s="243">
        <f t="shared" si="90"/>
        <v>12.722677052870793</v>
      </c>
      <c r="N160" s="243">
        <f t="shared" si="90"/>
        <v>11.798369414472573</v>
      </c>
      <c r="O160" s="243">
        <f t="shared" si="90"/>
        <v>10.961574399911116</v>
      </c>
      <c r="P160" s="243">
        <f t="shared" si="90"/>
        <v>10.189028943983949</v>
      </c>
      <c r="Q160" s="243">
        <f t="shared" si="90"/>
        <v>9.4709306376814251</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59.111264576891614</v>
      </c>
      <c r="I161" s="184">
        <f t="shared" si="91"/>
        <v>0</v>
      </c>
      <c r="J161" s="184">
        <f t="shared" si="91"/>
        <v>0</v>
      </c>
      <c r="K161" s="184">
        <f t="shared" si="91"/>
        <v>0</v>
      </c>
      <c r="L161" s="184">
        <f t="shared" si="91"/>
        <v>0</v>
      </c>
      <c r="M161" s="184">
        <f t="shared" si="91"/>
        <v>12.493343922175614</v>
      </c>
      <c r="N161" s="184">
        <f t="shared" si="91"/>
        <v>11.902736943830048</v>
      </c>
      <c r="O161" s="184">
        <f t="shared" si="91"/>
        <v>12.100983771313087</v>
      </c>
      <c r="P161" s="184">
        <f t="shared" si="91"/>
        <v>11.71449323398798</v>
      </c>
      <c r="Q161" s="184">
        <f t="shared" si="91"/>
        <v>10.899706705584881</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3.9686841279717537</v>
      </c>
      <c r="J162" s="185">
        <f t="shared" ref="J162:K162" si="93">J161-J160</f>
        <v>0</v>
      </c>
      <c r="K162" s="185">
        <f t="shared" si="93"/>
        <v>0</v>
      </c>
      <c r="L162" s="185">
        <f>L161-L160</f>
        <v>0</v>
      </c>
      <c r="M162" s="185">
        <f>M161-M160</f>
        <v>-0.22933313069517958</v>
      </c>
      <c r="N162" s="185">
        <f t="shared" ref="N162:R162" si="94">N161-N160</f>
        <v>0.10436752935747506</v>
      </c>
      <c r="O162" s="185">
        <f t="shared" si="94"/>
        <v>1.1394093714019711</v>
      </c>
      <c r="P162" s="185">
        <f t="shared" si="94"/>
        <v>1.5254642900040309</v>
      </c>
      <c r="Q162" s="185">
        <f t="shared" si="94"/>
        <v>1.4287760679034562</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3.9686841279717537</v>
      </c>
      <c r="I164" s="185">
        <f t="shared" si="95"/>
        <v>0</v>
      </c>
      <c r="J164" s="185">
        <f t="shared" si="95"/>
        <v>0</v>
      </c>
      <c r="K164" s="185">
        <f t="shared" si="95"/>
        <v>0</v>
      </c>
      <c r="L164" s="185">
        <f t="shared" si="95"/>
        <v>0</v>
      </c>
      <c r="M164" s="185">
        <f t="shared" si="95"/>
        <v>-0.22933313069517958</v>
      </c>
      <c r="N164" s="185">
        <f t="shared" si="95"/>
        <v>0.10436752935747506</v>
      </c>
      <c r="O164" s="185">
        <f t="shared" si="95"/>
        <v>1.1394093714019711</v>
      </c>
      <c r="P164" s="185">
        <f t="shared" si="95"/>
        <v>1.5254642900040309</v>
      </c>
      <c r="Q164" s="185">
        <f t="shared" si="95"/>
        <v>1.4287760679034562</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3.9686841279717537</v>
      </c>
      <c r="I165" s="247">
        <f t="shared" si="96"/>
        <v>0</v>
      </c>
      <c r="J165" s="247">
        <f t="shared" si="96"/>
        <v>0</v>
      </c>
      <c r="K165" s="247">
        <f t="shared" si="96"/>
        <v>0</v>
      </c>
      <c r="L165" s="247">
        <f t="shared" si="96"/>
        <v>0</v>
      </c>
      <c r="M165" s="247">
        <f t="shared" si="96"/>
        <v>-0.22933313069517958</v>
      </c>
      <c r="N165" s="247">
        <f t="shared" si="96"/>
        <v>0.10436752935747506</v>
      </c>
      <c r="O165" s="247">
        <f t="shared" si="96"/>
        <v>1.1394093714019711</v>
      </c>
      <c r="P165" s="247">
        <f t="shared" si="96"/>
        <v>1.5254642900040309</v>
      </c>
      <c r="Q165" s="247">
        <f t="shared" si="96"/>
        <v>1.4287760679034562</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105.66862178224518</v>
      </c>
      <c r="M170" s="185">
        <f t="shared" si="99"/>
        <v>97.484509150221044</v>
      </c>
      <c r="N170" s="185">
        <f t="shared" si="99"/>
        <v>90.402220095912412</v>
      </c>
      <c r="O170" s="185">
        <f t="shared" si="99"/>
        <v>83.990475860412161</v>
      </c>
      <c r="P170" s="185">
        <f t="shared" si="99"/>
        <v>78.071028698912443</v>
      </c>
      <c r="Q170" s="185">
        <f t="shared" si="99"/>
        <v>72.56876996668197</v>
      </c>
      <c r="R170" s="185">
        <f t="shared" si="99"/>
        <v>74.745833065682419</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105.36615853112868</v>
      </c>
      <c r="M171" s="185">
        <f t="shared" si="100"/>
        <v>95.727298180800233</v>
      </c>
      <c r="N171" s="185">
        <f t="shared" si="100"/>
        <v>91.201911648905096</v>
      </c>
      <c r="O171" s="185">
        <f t="shared" si="100"/>
        <v>92.720931159300662</v>
      </c>
      <c r="P171" s="185">
        <f t="shared" si="100"/>
        <v>89.759538665741943</v>
      </c>
      <c r="Q171" s="185">
        <f t="shared" si="100"/>
        <v>83.516429259324525</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101.448085194418</v>
      </c>
      <c r="M174" s="185">
        <f t="shared" si="101"/>
        <v>91.770708975581002</v>
      </c>
      <c r="N174" s="185">
        <f t="shared" si="101"/>
        <v>83.431399125117679</v>
      </c>
      <c r="O174" s="185">
        <f t="shared" si="101"/>
        <v>75.938244194041133</v>
      </c>
      <c r="P174" s="185">
        <f t="shared" si="101"/>
        <v>69.134475019619202</v>
      </c>
      <c r="Q174" s="185">
        <f t="shared" si="101"/>
        <v>62.94029690791028</v>
      </c>
      <c r="R174" s="185">
        <f t="shared" si="101"/>
        <v>63.557358642301608</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101.448085194418</v>
      </c>
      <c r="M175" s="185">
        <f t="shared" ref="M175:R175" si="103" xml:space="preserve"> IF(M$173 = 0, 0, M171 / M$173)</f>
        <v>91.435545027807791</v>
      </c>
      <c r="N175" s="185">
        <f t="shared" si="103"/>
        <v>84.026160828142551</v>
      </c>
      <c r="O175" s="185">
        <f t="shared" si="103"/>
        <v>78.534911281965066</v>
      </c>
      <c r="P175" s="185">
        <f t="shared" si="103"/>
        <v>72.031108223419452</v>
      </c>
      <c r="Q175" s="185">
        <f t="shared" si="103"/>
        <v>64.93356943221093</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-0.33516394777321068</v>
      </c>
      <c r="N176" s="185">
        <f t="shared" si="104"/>
        <v>0.59476170302487219</v>
      </c>
      <c r="O176" s="185">
        <f t="shared" si="104"/>
        <v>2.5966670879239331</v>
      </c>
      <c r="P176" s="185">
        <f t="shared" si="104"/>
        <v>2.8966332038002491</v>
      </c>
      <c r="Q176" s="185">
        <f t="shared" si="104"/>
        <v>1.9932725243006502</v>
      </c>
      <c r="R176" s="185">
        <f t="shared" si="104"/>
        <v>-63.557358642301608</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-0.33516394777321068</v>
      </c>
      <c r="N178" s="185">
        <f t="shared" si="105"/>
        <v>0.59476170302487219</v>
      </c>
      <c r="O178" s="185">
        <f t="shared" si="105"/>
        <v>2.5966670879239331</v>
      </c>
      <c r="P178" s="185">
        <f t="shared" si="105"/>
        <v>2.8966332038002491</v>
      </c>
      <c r="Q178" s="185">
        <f t="shared" si="105"/>
        <v>1.9932725243006502</v>
      </c>
      <c r="R178" s="185">
        <f t="shared" si="105"/>
        <v>-63.557358642301608</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556</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1.9932725243006502</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10.747431729340457</v>
      </c>
      <c r="N184" s="184">
        <f t="shared" si="108"/>
        <v>9.9666264633330766</v>
      </c>
      <c r="O184" s="184">
        <f t="shared" si="108"/>
        <v>9.2597471443754049</v>
      </c>
      <c r="P184" s="184">
        <f t="shared" si="108"/>
        <v>8.6071423890329797</v>
      </c>
      <c r="Q184" s="184">
        <f t="shared" si="108"/>
        <v>8.0005316505956685</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1.9752453235303356</v>
      </c>
      <c r="N185" s="184">
        <f t="shared" si="109"/>
        <v>1.8317429511394958</v>
      </c>
      <c r="O185" s="184">
        <f t="shared" si="109"/>
        <v>1.7018272555357117</v>
      </c>
      <c r="P185" s="184">
        <f t="shared" si="109"/>
        <v>1.5818865549509691</v>
      </c>
      <c r="Q185" s="184">
        <f t="shared" si="109"/>
        <v>1.4703989870857568</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55.142580448919858</v>
      </c>
      <c r="I186" s="184">
        <f t="shared" si="110"/>
        <v>0</v>
      </c>
      <c r="J186" s="184">
        <f t="shared" si="110"/>
        <v>0</v>
      </c>
      <c r="K186" s="184">
        <f t="shared" si="110"/>
        <v>0</v>
      </c>
      <c r="L186" s="184">
        <f t="shared" si="110"/>
        <v>0</v>
      </c>
      <c r="M186" s="184">
        <f t="shared" si="110"/>
        <v>12.722677052870793</v>
      </c>
      <c r="N186" s="184">
        <f t="shared" si="110"/>
        <v>11.798369414472573</v>
      </c>
      <c r="O186" s="184">
        <f t="shared" si="110"/>
        <v>10.961574399911116</v>
      </c>
      <c r="P186" s="184">
        <f t="shared" si="110"/>
        <v>10.189028943983949</v>
      </c>
      <c r="Q186" s="184">
        <f t="shared" si="110"/>
        <v>9.4709306376814251</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10.553703463254649</v>
      </c>
      <c r="N187" s="184">
        <f t="shared" si="111"/>
        <v>10.054790525964558</v>
      </c>
      <c r="O187" s="184">
        <f t="shared" si="111"/>
        <v>10.222258758874826</v>
      </c>
      <c r="P187" s="184">
        <f t="shared" si="111"/>
        <v>9.8957723875965087</v>
      </c>
      <c r="Q187" s="184">
        <f t="shared" si="111"/>
        <v>9.2074846513277731</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1.9396404589209637</v>
      </c>
      <c r="N188" s="184">
        <f t="shared" si="112"/>
        <v>1.8479464178654905</v>
      </c>
      <c r="O188" s="184">
        <f t="shared" si="112"/>
        <v>1.8787250124382611</v>
      </c>
      <c r="P188" s="184">
        <f t="shared" si="112"/>
        <v>1.8187208463914708</v>
      </c>
      <c r="Q188" s="184">
        <f t="shared" si="112"/>
        <v>1.6922220542571076</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59.111264576891614</v>
      </c>
      <c r="I189" s="184">
        <f t="shared" si="113"/>
        <v>0</v>
      </c>
      <c r="J189" s="184">
        <f t="shared" si="113"/>
        <v>0</v>
      </c>
      <c r="K189" s="184">
        <f t="shared" si="113"/>
        <v>0</v>
      </c>
      <c r="L189" s="184">
        <f t="shared" si="113"/>
        <v>0</v>
      </c>
      <c r="M189" s="184">
        <f t="shared" si="113"/>
        <v>12.493343922175614</v>
      </c>
      <c r="N189" s="184">
        <f t="shared" si="113"/>
        <v>11.902736943830048</v>
      </c>
      <c r="O189" s="184">
        <f t="shared" si="113"/>
        <v>12.100983771313087</v>
      </c>
      <c r="P189" s="184">
        <f t="shared" si="113"/>
        <v>11.71449323398798</v>
      </c>
      <c r="Q189" s="184">
        <f t="shared" si="113"/>
        <v>10.899706705584881</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42.248542062031021</v>
      </c>
      <c r="I192" s="185"/>
      <c r="J192" s="185">
        <f xml:space="preserve"> IF(J$190 = 0, 0, J184 / J$190)</f>
        <v>0</v>
      </c>
      <c r="K192" s="185">
        <f t="shared" ref="K192:R192" si="117" xml:space="preserve"> IF(K$190 = 0, 0, K184 / K$190)</f>
        <v>0</v>
      </c>
      <c r="L192" s="185">
        <f t="shared" si="117"/>
        <v>0</v>
      </c>
      <c r="M192" s="185">
        <f t="shared" si="117"/>
        <v>10.117499057705334</v>
      </c>
      <c r="N192" s="185">
        <f t="shared" si="117"/>
        <v>9.1981102843612579</v>
      </c>
      <c r="O192" s="185">
        <f t="shared" si="117"/>
        <v>8.3720080475944076</v>
      </c>
      <c r="P192" s="185">
        <f t="shared" si="117"/>
        <v>7.6219089257779347</v>
      </c>
      <c r="Q192" s="185">
        <f t="shared" si="117"/>
        <v>6.9390157465920836</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7.7647606642785014</v>
      </c>
      <c r="I193" s="185"/>
      <c r="J193" s="185">
        <f t="shared" ref="J193:R193" si="118" xml:space="preserve"> IF(J$190 = 0, 0, J185 / J$190)</f>
        <v>0</v>
      </c>
      <c r="K193" s="185">
        <f t="shared" si="118"/>
        <v>0</v>
      </c>
      <c r="L193" s="185">
        <f t="shared" si="118"/>
        <v>0</v>
      </c>
      <c r="M193" s="185">
        <f t="shared" si="118"/>
        <v>1.8594714721469032</v>
      </c>
      <c r="N193" s="185">
        <f t="shared" si="118"/>
        <v>1.6904991612927245</v>
      </c>
      <c r="O193" s="185">
        <f t="shared" si="118"/>
        <v>1.53867176466205</v>
      </c>
      <c r="P193" s="185">
        <f t="shared" si="118"/>
        <v>1.4008128026453519</v>
      </c>
      <c r="Q193" s="185">
        <f t="shared" si="118"/>
        <v>1.2753054635314713</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50.013302726309519</v>
      </c>
      <c r="I194" s="185"/>
      <c r="J194" s="185">
        <f t="shared" ref="J194:R194" si="119" xml:space="preserve"> IF(J$190 = 0, 0, J186 / J$190)</f>
        <v>0</v>
      </c>
      <c r="K194" s="185">
        <f t="shared" si="119"/>
        <v>0</v>
      </c>
      <c r="L194" s="185">
        <f t="shared" si="119"/>
        <v>0</v>
      </c>
      <c r="M194" s="185">
        <f t="shared" si="119"/>
        <v>11.976970529852236</v>
      </c>
      <c r="N194" s="185">
        <f t="shared" si="119"/>
        <v>10.888609445653984</v>
      </c>
      <c r="O194" s="185">
        <f t="shared" si="119"/>
        <v>9.9106798122564577</v>
      </c>
      <c r="P194" s="185">
        <f t="shared" si="119"/>
        <v>9.0227217284232868</v>
      </c>
      <c r="Q194" s="185">
        <f xml:space="preserve"> IF(Q$190 = 0, 0, Q186 / Q$190)</f>
        <v>8.2143212101235541</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43.102538662150657</v>
      </c>
      <c r="I195" s="185"/>
      <c r="J195" s="185">
        <f t="shared" ref="J195:L195" si="120" xml:space="preserve"> IF(J$191 = 0, 0, J187 / J$191)</f>
        <v>0</v>
      </c>
      <c r="K195" s="185">
        <f t="shared" si="120"/>
        <v>0</v>
      </c>
      <c r="L195" s="185">
        <f t="shared" si="120"/>
        <v>0</v>
      </c>
      <c r="M195" s="185">
        <f xml:space="preserve"> IF(M$191 = 0, 0, M187 / M$191)</f>
        <v>10.080548041813381</v>
      </c>
      <c r="N195" s="185">
        <f t="shared" ref="N195:Q195" si="121" xml:space="preserve"> IF(N$191 = 0, 0, N187 / N$191)</f>
        <v>9.263681325896032</v>
      </c>
      <c r="O195" s="185">
        <f t="shared" si="121"/>
        <v>8.6582843236362059</v>
      </c>
      <c r="P195" s="185">
        <f t="shared" si="121"/>
        <v>7.9412557417403713</v>
      </c>
      <c r="Q195" s="185">
        <f t="shared" si="121"/>
        <v>7.1587692290646663</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7.9217147006639577</v>
      </c>
      <c r="I196" s="185"/>
      <c r="J196" s="185">
        <f t="shared" ref="J196:L196" si="123" xml:space="preserve"> IF(J$191 = 0, 0, J188 / J$191)</f>
        <v>0</v>
      </c>
      <c r="K196" s="185">
        <f t="shared" si="123"/>
        <v>0</v>
      </c>
      <c r="L196" s="185">
        <f t="shared" si="123"/>
        <v>0</v>
      </c>
      <c r="M196" s="185">
        <f xml:space="preserve"> IF(M$191 = 0, 0, M188 / M$191)</f>
        <v>1.8526803314187401</v>
      </c>
      <c r="N196" s="185">
        <f t="shared" ref="N196:Q196" si="124" xml:space="preserve"> IF(N$191 = 0, 0, N188 / N$191)</f>
        <v>1.7025503095495669</v>
      </c>
      <c r="O196" s="185">
        <f t="shared" si="124"/>
        <v>1.5912858114157056</v>
      </c>
      <c r="P196" s="185">
        <f t="shared" si="124"/>
        <v>1.4595048065305272</v>
      </c>
      <c r="Q196" s="185">
        <f t="shared" si="124"/>
        <v>1.3156934417494182</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51.024253362814612</v>
      </c>
      <c r="I197" s="185"/>
      <c r="J197" s="185">
        <f t="shared" ref="J197:L197" si="126" xml:space="preserve"> IF(J$191 = 0, 0, J189 / J$191)</f>
        <v>0</v>
      </c>
      <c r="K197" s="185">
        <f t="shared" si="126"/>
        <v>0</v>
      </c>
      <c r="L197" s="185">
        <f t="shared" si="126"/>
        <v>0</v>
      </c>
      <c r="M197" s="185">
        <f xml:space="preserve"> IF(M$191 = 0, 0, M189 / M$191)</f>
        <v>11.933228373232122</v>
      </c>
      <c r="N197" s="185">
        <f t="shared" ref="N197:Q197" si="127" xml:space="preserve"> IF(N$191 = 0, 0, N189 / N$191)</f>
        <v>10.966231635445599</v>
      </c>
      <c r="O197" s="185">
        <f t="shared" si="127"/>
        <v>10.249570135051911</v>
      </c>
      <c r="P197" s="185">
        <f t="shared" si="127"/>
        <v>9.4007605482708989</v>
      </c>
      <c r="Q197" s="185">
        <f t="shared" si="127"/>
        <v>8.4744626708140842</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42.248542062031021</v>
      </c>
      <c r="I199" s="184">
        <f t="shared" si="129"/>
        <v>0</v>
      </c>
      <c r="J199" s="184">
        <f t="shared" si="129"/>
        <v>0</v>
      </c>
      <c r="K199" s="184">
        <f t="shared" si="129"/>
        <v>0</v>
      </c>
      <c r="L199" s="184">
        <f t="shared" si="129"/>
        <v>0</v>
      </c>
      <c r="M199" s="185">
        <f t="shared" si="129"/>
        <v>10.117499057705334</v>
      </c>
      <c r="N199" s="184">
        <f t="shared" si="129"/>
        <v>9.1981102843612579</v>
      </c>
      <c r="O199" s="184">
        <f t="shared" si="129"/>
        <v>8.3720080475944076</v>
      </c>
      <c r="P199" s="184">
        <f t="shared" si="129"/>
        <v>7.6219089257779347</v>
      </c>
      <c r="Q199" s="184">
        <f t="shared" si="129"/>
        <v>6.9390157465920836</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43.102538662150657</v>
      </c>
      <c r="I200" s="184">
        <f t="shared" si="130"/>
        <v>0</v>
      </c>
      <c r="J200" s="184">
        <f t="shared" si="130"/>
        <v>0</v>
      </c>
      <c r="K200" s="184">
        <f t="shared" si="130"/>
        <v>0</v>
      </c>
      <c r="L200" s="184">
        <f t="shared" si="130"/>
        <v>0</v>
      </c>
      <c r="M200" s="185">
        <f t="shared" si="130"/>
        <v>10.080548041813381</v>
      </c>
      <c r="N200" s="184">
        <f t="shared" si="130"/>
        <v>9.263681325896032</v>
      </c>
      <c r="O200" s="184">
        <f t="shared" si="130"/>
        <v>8.6582843236362059</v>
      </c>
      <c r="P200" s="184">
        <f t="shared" si="130"/>
        <v>7.9412557417403713</v>
      </c>
      <c r="Q200" s="184">
        <f t="shared" si="130"/>
        <v>7.1587692290646663</v>
      </c>
      <c r="R200" s="184">
        <f t="shared" si="130"/>
        <v>0</v>
      </c>
      <c r="S200" s="92"/>
      <c r="T200" s="92"/>
      <c r="U200" s="92"/>
      <c r="V200" s="92"/>
      <c r="W200" s="92"/>
      <c r="X200" s="92"/>
      <c r="Y200" s="92"/>
      <c r="Z200" s="92"/>
    </row>
    <row r="201" spans="1:26" x14ac:dyDescent="0.25">
      <c r="C201" s="267"/>
      <c r="E201" s="7" t="s">
        <v>495</v>
      </c>
      <c r="G201" s="7" t="s">
        <v>238</v>
      </c>
      <c r="H201" s="185">
        <f xml:space="preserve"> SUM(J201:R201)</f>
        <v>0.85399660011963885</v>
      </c>
      <c r="I201" s="185"/>
      <c r="J201" s="184">
        <f t="shared" ref="J201:K201" si="131">J200-J199</f>
        <v>0</v>
      </c>
      <c r="K201" s="184">
        <f t="shared" si="131"/>
        <v>0</v>
      </c>
      <c r="L201" s="184">
        <f>L200-L199</f>
        <v>0</v>
      </c>
      <c r="M201" s="185">
        <f>M200-M199</f>
        <v>-3.6951015891952821E-2</v>
      </c>
      <c r="N201" s="184">
        <f t="shared" ref="N201:R201" si="132">N200-N199</f>
        <v>6.557104153477411E-2</v>
      </c>
      <c r="O201" s="184">
        <f t="shared" si="132"/>
        <v>0.28627627604179828</v>
      </c>
      <c r="P201" s="184">
        <f t="shared" si="132"/>
        <v>0.31934681596243664</v>
      </c>
      <c r="Q201" s="184">
        <f t="shared" si="132"/>
        <v>0.21975348247258264</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7.7647606642785014</v>
      </c>
      <c r="I203" s="185">
        <f t="shared" si="133"/>
        <v>0</v>
      </c>
      <c r="J203" s="184">
        <f t="shared" si="133"/>
        <v>0</v>
      </c>
      <c r="K203" s="184">
        <f t="shared" si="133"/>
        <v>0</v>
      </c>
      <c r="L203" s="184">
        <f t="shared" si="133"/>
        <v>0</v>
      </c>
      <c r="M203" s="185">
        <f t="shared" si="133"/>
        <v>1.8594714721469032</v>
      </c>
      <c r="N203" s="184">
        <f t="shared" si="133"/>
        <v>1.6904991612927245</v>
      </c>
      <c r="O203" s="184">
        <f t="shared" si="133"/>
        <v>1.53867176466205</v>
      </c>
      <c r="P203" s="184">
        <f t="shared" si="133"/>
        <v>1.4008128026453519</v>
      </c>
      <c r="Q203" s="184">
        <f t="shared" si="133"/>
        <v>1.2753054635314713</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7.9217147006639577</v>
      </c>
      <c r="I204" s="185">
        <f t="shared" si="134"/>
        <v>0</v>
      </c>
      <c r="J204" s="184">
        <f t="shared" si="134"/>
        <v>0</v>
      </c>
      <c r="K204" s="184">
        <f t="shared" si="134"/>
        <v>0</v>
      </c>
      <c r="L204" s="184">
        <f t="shared" si="134"/>
        <v>0</v>
      </c>
      <c r="M204" s="185">
        <f t="shared" si="134"/>
        <v>1.8526803314187401</v>
      </c>
      <c r="N204" s="184">
        <f t="shared" si="134"/>
        <v>1.7025503095495669</v>
      </c>
      <c r="O204" s="184">
        <f t="shared" si="134"/>
        <v>1.5912858114157056</v>
      </c>
      <c r="P204" s="184">
        <f t="shared" si="134"/>
        <v>1.4595048065305272</v>
      </c>
      <c r="Q204" s="184">
        <f t="shared" si="134"/>
        <v>1.3156934417494182</v>
      </c>
      <c r="R204" s="184">
        <f t="shared" si="134"/>
        <v>0</v>
      </c>
    </row>
    <row r="205" spans="1:26" x14ac:dyDescent="0.25">
      <c r="C205" s="267"/>
      <c r="E205" s="7" t="s">
        <v>496</v>
      </c>
      <c r="G205" s="7" t="s">
        <v>238</v>
      </c>
      <c r="H205" s="185">
        <f xml:space="preserve"> SUM(J205:R205)</f>
        <v>0.15695403638545691</v>
      </c>
      <c r="I205" s="185"/>
      <c r="J205" s="184">
        <f t="shared" ref="J205:K205" si="135">J204-J203</f>
        <v>0</v>
      </c>
      <c r="K205" s="184">
        <f t="shared" si="135"/>
        <v>0</v>
      </c>
      <c r="L205" s="184">
        <f>L204-L203</f>
        <v>0</v>
      </c>
      <c r="M205" s="185">
        <f>M204-M203</f>
        <v>-6.7911407281631142E-3</v>
      </c>
      <c r="N205" s="184">
        <f t="shared" ref="N205" si="136">N204-N203</f>
        <v>1.2051148256842392E-2</v>
      </c>
      <c r="O205" s="184">
        <f>O204-O203</f>
        <v>5.2614046753655552E-2</v>
      </c>
      <c r="P205" s="184">
        <f t="shared" ref="P205:R205" si="137">P204-P203</f>
        <v>5.8692003885175259E-2</v>
      </c>
      <c r="Q205" s="184">
        <f t="shared" si="137"/>
        <v>4.0387978217946818E-2</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50.013302726309519</v>
      </c>
      <c r="I207" s="185">
        <f t="shared" si="138"/>
        <v>0</v>
      </c>
      <c r="J207" s="184">
        <f t="shared" si="138"/>
        <v>0</v>
      </c>
      <c r="K207" s="184">
        <f t="shared" si="138"/>
        <v>0</v>
      </c>
      <c r="L207" s="184">
        <f t="shared" si="138"/>
        <v>0</v>
      </c>
      <c r="M207" s="185">
        <f t="shared" si="138"/>
        <v>11.976970529852236</v>
      </c>
      <c r="N207" s="184">
        <f t="shared" si="138"/>
        <v>10.888609445653984</v>
      </c>
      <c r="O207" s="184">
        <f t="shared" si="138"/>
        <v>9.9106798122564577</v>
      </c>
      <c r="P207" s="184">
        <f t="shared" si="138"/>
        <v>9.0227217284232868</v>
      </c>
      <c r="Q207" s="184">
        <f t="shared" si="138"/>
        <v>8.2143212101235541</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51.024253362814612</v>
      </c>
      <c r="I208" s="185">
        <f t="shared" si="139"/>
        <v>0</v>
      </c>
      <c r="J208" s="184">
        <f t="shared" si="139"/>
        <v>0</v>
      </c>
      <c r="K208" s="184">
        <f t="shared" si="139"/>
        <v>0</v>
      </c>
      <c r="L208" s="184">
        <f t="shared" si="139"/>
        <v>0</v>
      </c>
      <c r="M208" s="185">
        <f t="shared" si="139"/>
        <v>11.933228373232122</v>
      </c>
      <c r="N208" s="184">
        <f t="shared" si="139"/>
        <v>10.966231635445599</v>
      </c>
      <c r="O208" s="184">
        <f t="shared" si="139"/>
        <v>10.249570135051911</v>
      </c>
      <c r="P208" s="184">
        <f t="shared" si="139"/>
        <v>9.4007605482708989</v>
      </c>
      <c r="Q208" s="184">
        <f t="shared" si="139"/>
        <v>8.4744626708140842</v>
      </c>
      <c r="R208" s="184">
        <f t="shared" si="139"/>
        <v>0</v>
      </c>
    </row>
    <row r="209" spans="1:18" x14ac:dyDescent="0.25">
      <c r="C209" s="267"/>
      <c r="E209" s="7" t="s">
        <v>497</v>
      </c>
      <c r="G209" s="7" t="s">
        <v>238</v>
      </c>
      <c r="H209" s="185">
        <f xml:space="preserve"> SUM(J209:R209)</f>
        <v>1.0109506365050969</v>
      </c>
      <c r="I209" s="185"/>
      <c r="J209" s="184">
        <f t="shared" ref="J209:K209" si="140">J208-J207</f>
        <v>0</v>
      </c>
      <c r="K209" s="184">
        <f t="shared" si="140"/>
        <v>0</v>
      </c>
      <c r="L209" s="184">
        <f>L208-L207</f>
        <v>0</v>
      </c>
      <c r="M209" s="185">
        <f>M208-M207</f>
        <v>-4.3742156620114159E-2</v>
      </c>
      <c r="N209" s="184">
        <f t="shared" ref="N209:R209" si="141">N208-N207</f>
        <v>7.762218979161517E-2</v>
      </c>
      <c r="O209" s="184">
        <f t="shared" si="141"/>
        <v>0.33889032279545361</v>
      </c>
      <c r="P209" s="184">
        <f t="shared" si="141"/>
        <v>0.37803881984761212</v>
      </c>
      <c r="Q209" s="184">
        <f t="shared" si="141"/>
        <v>0.26014146069053012</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InpR!E$115</f>
        <v>WACC real on RCV - CPI(H) bf and additions - BR</v>
      </c>
      <c r="F213" s="205">
        <f>InpR!F$115</f>
        <v>0</v>
      </c>
      <c r="G213" s="223" t="str">
        <f>InpR!G$115</f>
        <v>%</v>
      </c>
      <c r="H213" s="205">
        <f>InpR!H$115</f>
        <v>0</v>
      </c>
      <c r="I213" s="205">
        <f>InpR!I$115</f>
        <v>0</v>
      </c>
      <c r="J213" s="205">
        <f>InpR!J$115</f>
        <v>0</v>
      </c>
      <c r="K213" s="205">
        <f>InpR!K$115</f>
        <v>0</v>
      </c>
      <c r="L213" s="205">
        <f>InpR!L$115</f>
        <v>0</v>
      </c>
      <c r="M213" s="205">
        <f>InpR!M$115</f>
        <v>2.9195763820156317E-2</v>
      </c>
      <c r="N213" s="205">
        <f>InpR!N$115</f>
        <v>2.9195763820156317E-2</v>
      </c>
      <c r="O213" s="205">
        <f>InpR!O$115</f>
        <v>2.9195763820156317E-2</v>
      </c>
      <c r="P213" s="205">
        <f>InpR!P$115</f>
        <v>2.9195763820156317E-2</v>
      </c>
      <c r="Q213" s="205">
        <f>InpR!Q$115</f>
        <v>2.9195763820156317E-2</v>
      </c>
      <c r="R213" s="205">
        <f>InpR!R$115</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1.1219976826191176</v>
      </c>
      <c r="N214" s="254">
        <f t="shared" si="142"/>
        <v>1.0901693555893588</v>
      </c>
      <c r="O214" s="254">
        <f t="shared" si="142"/>
        <v>1.059243920265355</v>
      </c>
      <c r="P214" s="254">
        <f t="shared" si="142"/>
        <v>1.0291957638201563</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0.85399660011963885</v>
      </c>
      <c r="I217" s="185">
        <f t="shared" si="143"/>
        <v>0</v>
      </c>
      <c r="J217" s="184">
        <f t="shared" si="143"/>
        <v>0</v>
      </c>
      <c r="K217" s="184">
        <f t="shared" si="143"/>
        <v>0</v>
      </c>
      <c r="L217" s="184">
        <f t="shared" si="143"/>
        <v>0</v>
      </c>
      <c r="M217" s="185">
        <f t="shared" si="143"/>
        <v>-3.6951015891952821E-2</v>
      </c>
      <c r="N217" s="184">
        <f t="shared" si="143"/>
        <v>6.557104153477411E-2</v>
      </c>
      <c r="O217" s="184">
        <f t="shared" si="143"/>
        <v>0.28627627604179828</v>
      </c>
      <c r="P217" s="184">
        <f t="shared" si="143"/>
        <v>0.31934681596243664</v>
      </c>
      <c r="Q217" s="184">
        <f t="shared" si="143"/>
        <v>0.21975348247258264</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1.1219976826191176</v>
      </c>
      <c r="N218" s="184">
        <f t="shared" si="144"/>
        <v>1.0901693555893588</v>
      </c>
      <c r="O218" s="184">
        <f t="shared" si="144"/>
        <v>1.059243920265355</v>
      </c>
      <c r="P218" s="184">
        <f t="shared" si="144"/>
        <v>1.0291957638201563</v>
      </c>
      <c r="Q218" s="184">
        <f t="shared" si="144"/>
        <v>1</v>
      </c>
      <c r="R218" s="184">
        <f t="shared" si="144"/>
        <v>1</v>
      </c>
    </row>
    <row r="219" spans="1:18" x14ac:dyDescent="0.25">
      <c r="A219" s="49"/>
      <c r="C219" s="267"/>
      <c r="D219" s="57"/>
      <c r="E219" s="7" t="s">
        <v>557</v>
      </c>
      <c r="G219" s="7" t="s">
        <v>238</v>
      </c>
      <c r="H219" s="185">
        <f xml:space="preserve"> SUM(J219:R219)</f>
        <v>0.88168486345815333</v>
      </c>
      <c r="J219" s="185">
        <f xml:space="preserve"> J217 * J218</f>
        <v>0</v>
      </c>
      <c r="K219" s="185">
        <f t="shared" ref="K219:R219" si="145" xml:space="preserve"> K217 * K218</f>
        <v>0</v>
      </c>
      <c r="L219" s="185">
        <f t="shared" si="145"/>
        <v>0</v>
      </c>
      <c r="M219" s="185">
        <f t="shared" si="145"/>
        <v>-4.1458954201193249E-2</v>
      </c>
      <c r="N219" s="185">
        <f t="shared" si="145"/>
        <v>7.1483540095287776E-2</v>
      </c>
      <c r="O219" s="185">
        <f t="shared" si="145"/>
        <v>0.30323640491348131</v>
      </c>
      <c r="P219" s="185">
        <f t="shared" si="145"/>
        <v>0.32867039017799488</v>
      </c>
      <c r="Q219" s="185">
        <f t="shared" si="145"/>
        <v>0.21975348247258264</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0.15695403638545691</v>
      </c>
      <c r="I222" s="246">
        <f t="shared" si="146"/>
        <v>0</v>
      </c>
      <c r="J222" s="184">
        <f t="shared" si="146"/>
        <v>0</v>
      </c>
      <c r="K222" s="184">
        <f t="shared" si="146"/>
        <v>0</v>
      </c>
      <c r="L222" s="184">
        <f t="shared" si="146"/>
        <v>0</v>
      </c>
      <c r="M222" s="185">
        <f t="shared" si="146"/>
        <v>-6.7911407281631142E-3</v>
      </c>
      <c r="N222" s="184">
        <f t="shared" si="146"/>
        <v>1.2051148256842392E-2</v>
      </c>
      <c r="O222" s="184">
        <f t="shared" si="146"/>
        <v>5.2614046753655552E-2</v>
      </c>
      <c r="P222" s="184">
        <f t="shared" si="146"/>
        <v>5.8692003885175259E-2</v>
      </c>
      <c r="Q222" s="184">
        <f t="shared" si="146"/>
        <v>4.0387978217946818E-2</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1.1219976826191176</v>
      </c>
      <c r="N223" s="184">
        <f t="shared" si="147"/>
        <v>1.0901693555893588</v>
      </c>
      <c r="O223" s="184">
        <f t="shared" si="147"/>
        <v>1.059243920265355</v>
      </c>
      <c r="P223" s="184">
        <f t="shared" si="147"/>
        <v>1.0291957638201563</v>
      </c>
      <c r="Q223" s="184">
        <f t="shared" si="147"/>
        <v>1</v>
      </c>
      <c r="R223" s="184">
        <f t="shared" si="147"/>
        <v>1</v>
      </c>
    </row>
    <row r="224" spans="1:18" x14ac:dyDescent="0.25">
      <c r="A224" s="49"/>
      <c r="C224" s="267"/>
      <c r="D224" s="57"/>
      <c r="E224" s="7" t="s">
        <v>558</v>
      </c>
      <c r="G224" s="7" t="s">
        <v>238</v>
      </c>
      <c r="H224" s="185">
        <f xml:space="preserve"> SUM(J224:R224)</f>
        <v>0.16204279750098652</v>
      </c>
      <c r="J224" s="185">
        <f xml:space="preserve"> J222 * J223</f>
        <v>0</v>
      </c>
      <c r="K224" s="185">
        <f t="shared" ref="K224:M224" si="148" xml:space="preserve"> K222 * K223</f>
        <v>0</v>
      </c>
      <c r="L224" s="185">
        <f t="shared" si="148"/>
        <v>0</v>
      </c>
      <c r="M224" s="185">
        <f t="shared" si="148"/>
        <v>-7.6196441593393213E-3</v>
      </c>
      <c r="N224" s="185">
        <f xml:space="preserve"> N222 * N223</f>
        <v>1.3137792529273695E-2</v>
      </c>
      <c r="O224" s="185">
        <f t="shared" ref="O224:R224" si="149" xml:space="preserve"> O222 * O223</f>
        <v>5.5731109144366783E-2</v>
      </c>
      <c r="P224" s="185">
        <f t="shared" si="149"/>
        <v>6.0405561768738535E-2</v>
      </c>
      <c r="Q224" s="185">
        <f t="shared" si="149"/>
        <v>4.0387978217946818E-2</v>
      </c>
      <c r="R224" s="185">
        <f t="shared" si="149"/>
        <v>0</v>
      </c>
    </row>
    <row r="225" spans="1:26" x14ac:dyDescent="0.25"/>
    <row r="226" spans="1:26" x14ac:dyDescent="0.25">
      <c r="B226" s="61" t="s">
        <v>505</v>
      </c>
    </row>
    <row r="227" spans="1:26" x14ac:dyDescent="0.25">
      <c r="E227" s="7" t="str">
        <f xml:space="preserve"> E$219</f>
        <v>Revenue adjustment for RCV run-off - real - BR</v>
      </c>
      <c r="F227" s="184">
        <f t="shared" ref="F227:R227" si="150" xml:space="preserve"> F$219</f>
        <v>0</v>
      </c>
      <c r="G227" s="7" t="str">
        <f t="shared" si="150"/>
        <v>£m</v>
      </c>
      <c r="H227" s="246">
        <f t="shared" si="150"/>
        <v>0.88168486345815333</v>
      </c>
      <c r="I227" s="246">
        <f t="shared" si="150"/>
        <v>0</v>
      </c>
      <c r="J227" s="184">
        <f t="shared" si="150"/>
        <v>0</v>
      </c>
      <c r="K227" s="184">
        <f t="shared" si="150"/>
        <v>0</v>
      </c>
      <c r="L227" s="184">
        <f t="shared" si="150"/>
        <v>0</v>
      </c>
      <c r="M227" s="185">
        <f t="shared" si="150"/>
        <v>-4.1458954201193249E-2</v>
      </c>
      <c r="N227" s="184">
        <f t="shared" si="150"/>
        <v>7.1483540095287776E-2</v>
      </c>
      <c r="O227" s="184">
        <f t="shared" si="150"/>
        <v>0.30323640491348131</v>
      </c>
      <c r="P227" s="184">
        <f t="shared" si="150"/>
        <v>0.32867039017799488</v>
      </c>
      <c r="Q227" s="184">
        <f t="shared" si="150"/>
        <v>0.21975348247258264</v>
      </c>
      <c r="R227" s="184">
        <f t="shared" si="150"/>
        <v>0</v>
      </c>
    </row>
    <row r="228" spans="1:26" x14ac:dyDescent="0.25">
      <c r="E228" s="7" t="str">
        <f xml:space="preserve"> E$224</f>
        <v>Revenue adjustment for return - real - BR</v>
      </c>
      <c r="F228" s="184">
        <f t="shared" ref="F228:R228" si="151" xml:space="preserve"> F$224</f>
        <v>0</v>
      </c>
      <c r="G228" s="7" t="str">
        <f t="shared" si="151"/>
        <v>£m</v>
      </c>
      <c r="H228" s="246">
        <f t="shared" si="151"/>
        <v>0.16204279750098652</v>
      </c>
      <c r="I228" s="246">
        <f t="shared" si="151"/>
        <v>0</v>
      </c>
      <c r="J228" s="184">
        <f t="shared" si="151"/>
        <v>0</v>
      </c>
      <c r="K228" s="184">
        <f t="shared" si="151"/>
        <v>0</v>
      </c>
      <c r="L228" s="184">
        <f t="shared" si="151"/>
        <v>0</v>
      </c>
      <c r="M228" s="185">
        <f t="shared" si="151"/>
        <v>-7.6196441593393213E-3</v>
      </c>
      <c r="N228" s="184">
        <f t="shared" si="151"/>
        <v>1.3137792529273695E-2</v>
      </c>
      <c r="O228" s="184">
        <f t="shared" si="151"/>
        <v>5.5731109144366783E-2</v>
      </c>
      <c r="P228" s="184">
        <f t="shared" si="151"/>
        <v>6.0405561768738535E-2</v>
      </c>
      <c r="Q228" s="184">
        <f t="shared" si="151"/>
        <v>4.0387978217946818E-2</v>
      </c>
      <c r="R228" s="184">
        <f t="shared" si="151"/>
        <v>0</v>
      </c>
    </row>
    <row r="229" spans="1:26" x14ac:dyDescent="0.25">
      <c r="A229" s="49"/>
      <c r="C229" s="267"/>
      <c r="D229" s="57"/>
      <c r="E229" s="7" t="s">
        <v>559</v>
      </c>
      <c r="G229" s="7" t="s">
        <v>238</v>
      </c>
      <c r="H229" s="185">
        <f xml:space="preserve"> SUM(J229:R229)</f>
        <v>1.0437276609591399</v>
      </c>
      <c r="J229" s="185">
        <f xml:space="preserve"> J$227 + J$228</f>
        <v>0</v>
      </c>
      <c r="K229" s="185">
        <f t="shared" ref="K229:R229" si="152" xml:space="preserve"> K$227 + K$228</f>
        <v>0</v>
      </c>
      <c r="L229" s="185">
        <f t="shared" si="152"/>
        <v>0</v>
      </c>
      <c r="M229" s="185">
        <f t="shared" si="152"/>
        <v>-4.907859836053257E-2</v>
      </c>
      <c r="N229" s="185">
        <f t="shared" si="152"/>
        <v>8.4621332624561466E-2</v>
      </c>
      <c r="O229" s="185">
        <f t="shared" si="152"/>
        <v>0.3589675140578481</v>
      </c>
      <c r="P229" s="185">
        <f t="shared" si="152"/>
        <v>0.38907595194673339</v>
      </c>
      <c r="Q229" s="185">
        <f t="shared" si="152"/>
        <v>0.26014146069052946</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0.1347631585357551</v>
      </c>
      <c r="N242" s="244">
        <f t="shared" si="155"/>
        <v>0.13803225556818569</v>
      </c>
      <c r="O242" s="244">
        <f t="shared" si="155"/>
        <v>0.14211630545321746</v>
      </c>
      <c r="P242" s="244">
        <f t="shared" si="155"/>
        <v>0.14659349252782622</v>
      </c>
      <c r="Q242" s="244">
        <f t="shared" si="155"/>
        <v>0.15128448428871677</v>
      </c>
      <c r="R242" s="244">
        <f t="shared" si="155"/>
        <v>0.15612558778595567</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3.2690970324305902E-3</v>
      </c>
      <c r="N244" s="321">
        <f t="shared" ref="N244:R244" si="158">N242*N243</f>
        <v>4.0840498850317798E-3</v>
      </c>
      <c r="O244" s="321">
        <f t="shared" si="158"/>
        <v>4.4771870746087494E-3</v>
      </c>
      <c r="P244" s="321">
        <f t="shared" si="158"/>
        <v>4.6909917608905409E-3</v>
      </c>
      <c r="Q244" s="321">
        <f t="shared" si="158"/>
        <v>4.8411034972389074E-3</v>
      </c>
      <c r="R244" s="321">
        <f t="shared" si="158"/>
        <v>4.6837676335786393E-3</v>
      </c>
    </row>
    <row r="245" spans="1:16383" x14ac:dyDescent="0.25"/>
    <row r="246" spans="1:16383" s="205" customFormat="1" x14ac:dyDescent="0.25">
      <c r="A246" s="201"/>
      <c r="B246" s="202"/>
      <c r="C246" s="203"/>
      <c r="D246" s="204"/>
      <c r="E246" s="37" t="str">
        <f xml:space="preserve"> InpR!E$101</f>
        <v>Run-off rate - CPI(H) + RPI wedge - active - BR</v>
      </c>
      <c r="F246" s="205">
        <f xml:space="preserve"> InpR!F$101</f>
        <v>0</v>
      </c>
      <c r="G246" s="223" t="str">
        <f xml:space="preserve"> InpR!G$101</f>
        <v>%</v>
      </c>
      <c r="H246" s="205">
        <f xml:space="preserve"> InpR!H$101</f>
        <v>0</v>
      </c>
      <c r="I246" s="205">
        <f xml:space="preserve"> InpR!I$101</f>
        <v>0</v>
      </c>
      <c r="J246" s="205">
        <f xml:space="preserve"> InpR!J$101</f>
        <v>0</v>
      </c>
      <c r="K246" s="205">
        <f xml:space="preserve"> InpR!K$101</f>
        <v>0</v>
      </c>
      <c r="L246" s="205">
        <f xml:space="preserve"> InpR!L$101</f>
        <v>0</v>
      </c>
      <c r="M246" s="205">
        <f xml:space="preserve"> InpR!M$101</f>
        <v>9.9299999999999999E-2</v>
      </c>
      <c r="N246" s="205">
        <f xml:space="preserve"> InpR!N$101</f>
        <v>9.9299999999999999E-2</v>
      </c>
      <c r="O246" s="205">
        <f xml:space="preserve"> InpR!O$101</f>
        <v>9.9299999999999999E-2</v>
      </c>
      <c r="P246" s="205">
        <f xml:space="preserve"> InpR!P$101</f>
        <v>9.9299999999999999E-2</v>
      </c>
      <c r="Q246" s="205">
        <f xml:space="preserve"> InpR!Q$101</f>
        <v>9.9299999999999999E-2</v>
      </c>
      <c r="R246" s="205">
        <f xml:space="preserve"> InpR!R$101</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0.1347631585357551</v>
      </c>
      <c r="N247" s="244">
        <f t="shared" si="159"/>
        <v>0.13803225556818569</v>
      </c>
      <c r="O247" s="244">
        <f t="shared" si="159"/>
        <v>0.14211630545321746</v>
      </c>
      <c r="P247" s="244">
        <f t="shared" si="159"/>
        <v>0.14659349252782622</v>
      </c>
      <c r="Q247" s="244">
        <f t="shared" si="159"/>
        <v>0.15128448428871677</v>
      </c>
      <c r="R247" s="244">
        <f t="shared" si="159"/>
        <v>0.15612558778595567</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3.2690970324305902E-3</v>
      </c>
      <c r="N248" s="245">
        <f t="shared" si="160"/>
        <v>4.0840498850317798E-3</v>
      </c>
      <c r="O248" s="245">
        <f t="shared" si="160"/>
        <v>4.4771870746087494E-3</v>
      </c>
      <c r="P248" s="245">
        <f t="shared" si="160"/>
        <v>4.6909917608905409E-3</v>
      </c>
      <c r="Q248" s="245">
        <f t="shared" si="160"/>
        <v>4.8411034972389074E-3</v>
      </c>
      <c r="R248" s="245">
        <f t="shared" si="160"/>
        <v>4.6837676335786393E-3</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1.3706602977920838E-2</v>
      </c>
      <c r="N249" s="321">
        <f t="shared" si="161"/>
        <v>1.4112149131504494E-2</v>
      </c>
      <c r="O249" s="321">
        <f t="shared" si="161"/>
        <v>1.4556733808013143E-2</v>
      </c>
      <c r="P249" s="321">
        <f t="shared" si="161"/>
        <v>1.5022549289869576E-2</v>
      </c>
      <c r="Q249" s="321">
        <f t="shared" si="161"/>
        <v>1.5503270867145398E-2</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InpR!$E$122</f>
        <v>2019-20 RPI-CPIH wedge adjustment at 2017-18 FYA CPIH prices - BR</v>
      </c>
      <c r="F251" s="249">
        <f>InpR!$F$122</f>
        <v>0.12823457359118601</v>
      </c>
      <c r="G251" s="248" t="str">
        <f>InpR!$G$122</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7" t="s">
        <v>560</v>
      </c>
      <c r="F255" s="246">
        <f xml:space="preserve"> $F$251 * $F$254</f>
        <v>0.1347631585357551</v>
      </c>
      <c r="G255" s="320"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0.1347631585357551</v>
      </c>
      <c r="N258" s="241">
        <f t="shared" si="162"/>
        <v>0.13803225556818569</v>
      </c>
      <c r="O258" s="241">
        <f t="shared" si="162"/>
        <v>0.14211630545321746</v>
      </c>
      <c r="P258" s="241">
        <f t="shared" si="162"/>
        <v>0.14659349252782622</v>
      </c>
      <c r="Q258" s="241">
        <f t="shared" si="162"/>
        <v>0.15128448428871677</v>
      </c>
      <c r="R258" s="241">
        <f t="shared" si="162"/>
        <v>0.15612558778595567</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3.2690970324305902E-3</v>
      </c>
      <c r="N259" s="241">
        <f t="shared" si="163"/>
        <v>4.0840498850317798E-3</v>
      </c>
      <c r="O259" s="241">
        <f t="shared" si="163"/>
        <v>4.4771870746087494E-3</v>
      </c>
      <c r="P259" s="241">
        <f t="shared" si="163"/>
        <v>4.6909917608905409E-3</v>
      </c>
      <c r="Q259" s="241">
        <f t="shared" si="163"/>
        <v>4.8411034972389074E-3</v>
      </c>
      <c r="R259" s="241">
        <f t="shared" si="163"/>
        <v>4.6837676335786393E-3</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0.1347631585357551</v>
      </c>
      <c r="M261" s="242">
        <f t="shared" si="164"/>
        <v>0.13803225556818569</v>
      </c>
      <c r="N261" s="242">
        <f t="shared" si="164"/>
        <v>0.14211630545321746</v>
      </c>
      <c r="O261" s="242">
        <f t="shared" si="164"/>
        <v>0.14659349252782622</v>
      </c>
      <c r="P261" s="242">
        <f t="shared" si="164"/>
        <v>0.15128448428871677</v>
      </c>
      <c r="Q261" s="242">
        <f t="shared" si="164"/>
        <v>0.15612558778595567</v>
      </c>
      <c r="R261" s="242">
        <f t="shared" si="164"/>
        <v>0.16080935541953431</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0.1347631585357551</v>
      </c>
      <c r="N263" s="185">
        <f t="shared" si="165"/>
        <v>0.13803225556818569</v>
      </c>
      <c r="O263" s="185">
        <f t="shared" si="165"/>
        <v>0.14211630545321746</v>
      </c>
      <c r="P263" s="185">
        <f t="shared" si="165"/>
        <v>0.14659349252782622</v>
      </c>
      <c r="Q263" s="185">
        <f t="shared" si="165"/>
        <v>0.15128448428871677</v>
      </c>
      <c r="R263" s="185">
        <f t="shared" si="165"/>
        <v>0.15612558778595567</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3.2690970324305902E-3</v>
      </c>
      <c r="N264" s="184">
        <f t="shared" si="166"/>
        <v>4.0840498850317798E-3</v>
      </c>
      <c r="O264" s="184">
        <f t="shared" si="166"/>
        <v>4.4771870746087494E-3</v>
      </c>
      <c r="P264" s="184">
        <f t="shared" si="166"/>
        <v>4.6909917608905409E-3</v>
      </c>
      <c r="Q264" s="184">
        <f t="shared" si="166"/>
        <v>4.8411034972389074E-3</v>
      </c>
      <c r="R264" s="184">
        <f t="shared" si="166"/>
        <v>4.6837676335786393E-3</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0.1347631585357551</v>
      </c>
      <c r="M265" s="185">
        <f t="shared" si="167"/>
        <v>0.13803225556818569</v>
      </c>
      <c r="N265" s="185">
        <f t="shared" si="167"/>
        <v>0.14211630545321746</v>
      </c>
      <c r="O265" s="185">
        <f t="shared" si="167"/>
        <v>0.14659349252782622</v>
      </c>
      <c r="P265" s="185">
        <f t="shared" si="167"/>
        <v>0.15128448428871677</v>
      </c>
      <c r="Q265" s="185">
        <f t="shared" si="167"/>
        <v>0.15612558778595567</v>
      </c>
      <c r="R265" s="185">
        <f t="shared" si="167"/>
        <v>0.16080935541953431</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6.738157926787755E-2</v>
      </c>
      <c r="M266" s="185">
        <f xml:space="preserve"> ( (M263+M264) + M265) / 2</f>
        <v>0.13803225556818569</v>
      </c>
      <c r="N266" s="185">
        <f t="shared" ref="N266:R266" si="169" xml:space="preserve"> ( (N263+N264) + N265) / 2</f>
        <v>0.14211630545321746</v>
      </c>
      <c r="O266" s="185">
        <f t="shared" si="169"/>
        <v>0.14659349252782622</v>
      </c>
      <c r="P266" s="185">
        <f t="shared" si="169"/>
        <v>0.15128448428871677</v>
      </c>
      <c r="Q266" s="185">
        <f t="shared" si="169"/>
        <v>0.15612558778595567</v>
      </c>
      <c r="R266" s="185">
        <f t="shared" si="169"/>
        <v>0.16080935541953431</v>
      </c>
    </row>
    <row r="267" spans="1:26" x14ac:dyDescent="0.25"/>
    <row r="268" spans="1:26" s="205" customFormat="1" x14ac:dyDescent="0.25">
      <c r="A268" s="201"/>
      <c r="B268" s="202"/>
      <c r="C268" s="203"/>
      <c r="D268" s="204"/>
      <c r="E268" s="205" t="str">
        <f xml:space="preserve"> InpR!E$108</f>
        <v>WACC on RCV - CPI(H) + RPI wedge bf and additions - BR</v>
      </c>
      <c r="F268" s="205">
        <f xml:space="preserve"> InpR!F$108</f>
        <v>0</v>
      </c>
      <c r="G268" s="223" t="str">
        <f xml:space="preserve"> InpR!G$108</f>
        <v>%</v>
      </c>
      <c r="H268" s="205">
        <f xml:space="preserve"> InpR!H$108</f>
        <v>0</v>
      </c>
      <c r="I268" s="205">
        <f xml:space="preserve"> InpR!I$108</f>
        <v>0</v>
      </c>
      <c r="J268" s="205">
        <f xml:space="preserve"> InpR!J$108</f>
        <v>0</v>
      </c>
      <c r="K268" s="205">
        <f xml:space="preserve"> InpR!K$108</f>
        <v>0</v>
      </c>
      <c r="L268" s="205">
        <f xml:space="preserve"> InpR!L$108</f>
        <v>0</v>
      </c>
      <c r="M268" s="205">
        <f xml:space="preserve"> InpR!M$108</f>
        <v>1.920357193840716E-2</v>
      </c>
      <c r="N268" s="205">
        <f xml:space="preserve"> InpR!N$108</f>
        <v>1.920357193840716E-2</v>
      </c>
      <c r="O268" s="205">
        <f xml:space="preserve"> InpR!O$108</f>
        <v>1.920357193840716E-2</v>
      </c>
      <c r="P268" s="205">
        <f xml:space="preserve"> InpR!P$108</f>
        <v>1.920357193840716E-2</v>
      </c>
      <c r="Q268" s="205">
        <f xml:space="preserve"> InpR!Q$108</f>
        <v>1.920357193840716E-2</v>
      </c>
      <c r="R268" s="205">
        <f xml:space="preserve"> InpR!R$108</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6.738157926787755E-2</v>
      </c>
      <c r="M270" s="245">
        <f xml:space="preserve"> M$266</f>
        <v>0.13803225556818569</v>
      </c>
      <c r="N270" s="245">
        <f t="shared" si="170"/>
        <v>0.14211630545321746</v>
      </c>
      <c r="O270" s="245">
        <f t="shared" si="170"/>
        <v>0.14659349252782622</v>
      </c>
      <c r="P270" s="245">
        <f t="shared" si="170"/>
        <v>0.15128448428871677</v>
      </c>
      <c r="Q270" s="245">
        <f t="shared" si="170"/>
        <v>0.15612558778595567</v>
      </c>
      <c r="R270" s="245">
        <f t="shared" si="170"/>
        <v>0.16080935541953431</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2.6507123496242561E-3</v>
      </c>
      <c r="N271" s="245">
        <f t="shared" ref="N271:R271" si="172">N268*N269*N270</f>
        <v>2.7291406953915075E-3</v>
      </c>
      <c r="O271" s="245">
        <f t="shared" si="172"/>
        <v>2.8151186794604633E-3</v>
      </c>
      <c r="P271" s="245">
        <f t="shared" si="172"/>
        <v>2.9052024772032001E-3</v>
      </c>
      <c r="Q271" s="245">
        <f t="shared" si="172"/>
        <v>2.9981689564737022E-3</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1.3706602977920838E-2</v>
      </c>
      <c r="N273" s="184">
        <f t="shared" si="173"/>
        <v>1.4112149131504494E-2</v>
      </c>
      <c r="O273" s="184">
        <f t="shared" si="173"/>
        <v>1.4556733808013143E-2</v>
      </c>
      <c r="P273" s="184">
        <f t="shared" si="173"/>
        <v>1.5022549289869576E-2</v>
      </c>
      <c r="Q273" s="184">
        <f t="shared" si="173"/>
        <v>1.5503270867145398E-2</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2.6507123496242561E-3</v>
      </c>
      <c r="N274" s="184">
        <f t="shared" si="174"/>
        <v>2.7291406953915075E-3</v>
      </c>
      <c r="O274" s="184">
        <f t="shared" si="174"/>
        <v>2.8151186794604633E-3</v>
      </c>
      <c r="P274" s="184">
        <f t="shared" si="174"/>
        <v>2.9052024772032001E-3</v>
      </c>
      <c r="Q274" s="184">
        <f t="shared" si="174"/>
        <v>2.9981689564737022E-3</v>
      </c>
      <c r="R274" s="184">
        <f t="shared" si="174"/>
        <v>0</v>
      </c>
    </row>
    <row r="275" spans="1:26" x14ac:dyDescent="0.25">
      <c r="C275" s="267"/>
      <c r="E275" s="7" t="s">
        <v>519</v>
      </c>
      <c r="F275" s="243"/>
      <c r="G275" s="184" t="str">
        <f t="shared" ref="G275" si="175">G$273</f>
        <v>£m</v>
      </c>
      <c r="H275" s="243">
        <f>SUM(J275:R275)</f>
        <v>8.6999649232606571E-2</v>
      </c>
      <c r="I275" s="243"/>
      <c r="J275" s="243">
        <f t="shared" ref="J275:R275" si="176">SUM(J273:J274)</f>
        <v>0</v>
      </c>
      <c r="K275" s="243">
        <f t="shared" si="176"/>
        <v>0</v>
      </c>
      <c r="L275" s="243">
        <f>SUM(L273:L274)</f>
        <v>0</v>
      </c>
      <c r="M275" s="243">
        <f>SUM(M273:M274)</f>
        <v>1.6357315327545092E-2</v>
      </c>
      <c r="N275" s="243">
        <f t="shared" si="176"/>
        <v>1.6841289826896002E-2</v>
      </c>
      <c r="O275" s="243">
        <f t="shared" si="176"/>
        <v>1.7371852487473607E-2</v>
      </c>
      <c r="P275" s="243">
        <f t="shared" si="176"/>
        <v>1.7927751767072776E-2</v>
      </c>
      <c r="Q275" s="243">
        <f t="shared" si="176"/>
        <v>1.8501439823619101E-2</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1.3706602977920838E-2</v>
      </c>
      <c r="N279" s="185">
        <f t="shared" si="177"/>
        <v>1.4112149131504494E-2</v>
      </c>
      <c r="O279" s="185">
        <f t="shared" si="177"/>
        <v>1.4556733808013143E-2</v>
      </c>
      <c r="P279" s="185">
        <f t="shared" si="177"/>
        <v>1.5022549289869576E-2</v>
      </c>
      <c r="Q279" s="185">
        <f t="shared" si="177"/>
        <v>1.5503270867145398E-2</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2.6507123496242561E-3</v>
      </c>
      <c r="N280" s="185">
        <f t="shared" si="178"/>
        <v>2.7291406953915075E-3</v>
      </c>
      <c r="O280" s="185">
        <f t="shared" si="178"/>
        <v>2.8151186794604633E-3</v>
      </c>
      <c r="P280" s="185">
        <f t="shared" si="178"/>
        <v>2.9052024772032001E-3</v>
      </c>
      <c r="Q280" s="185">
        <f t="shared" si="178"/>
        <v>2.9981689564737022E-3</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8.6999649232606571E-2</v>
      </c>
      <c r="I281" s="185">
        <f t="shared" si="179"/>
        <v>0</v>
      </c>
      <c r="J281" s="185">
        <f t="shared" si="179"/>
        <v>0</v>
      </c>
      <c r="K281" s="185">
        <f t="shared" si="179"/>
        <v>0</v>
      </c>
      <c r="L281" s="185">
        <f t="shared" si="179"/>
        <v>0</v>
      </c>
      <c r="M281" s="185">
        <f t="shared" si="179"/>
        <v>1.6357315327545092E-2</v>
      </c>
      <c r="N281" s="185">
        <f t="shared" si="179"/>
        <v>1.6841289826896002E-2</v>
      </c>
      <c r="O281" s="185">
        <f t="shared" si="179"/>
        <v>1.7371852487473607E-2</v>
      </c>
      <c r="P281" s="185">
        <f t="shared" si="179"/>
        <v>1.7927751767072776E-2</v>
      </c>
      <c r="Q281" s="185">
        <f t="shared" si="179"/>
        <v>1.8501439823619101E-2</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6.5837620905513553E-2</v>
      </c>
      <c r="I283" s="185"/>
      <c r="J283" s="185">
        <f t="shared" ref="J283:R283" si="181" xml:space="preserve"> IF(J$282 = 0, 0, J279 / J$282)</f>
        <v>0</v>
      </c>
      <c r="K283" s="185">
        <f t="shared" si="181"/>
        <v>0</v>
      </c>
      <c r="L283" s="185">
        <f t="shared" si="181"/>
        <v>0</v>
      </c>
      <c r="M283" s="185">
        <f t="shared" si="181"/>
        <v>1.2903226203788636E-2</v>
      </c>
      <c r="N283" s="185">
        <f t="shared" si="181"/>
        <v>1.3023976020219119E-2</v>
      </c>
      <c r="O283" s="185">
        <f t="shared" si="181"/>
        <v>1.3161168516507697E-2</v>
      </c>
      <c r="P283" s="185">
        <f t="shared" si="181"/>
        <v>1.3302963671925513E-2</v>
      </c>
      <c r="Q283" s="185">
        <f t="shared" si="181"/>
        <v>1.3446286493072583E-2</v>
      </c>
      <c r="R283" s="185">
        <f t="shared" si="181"/>
        <v>0</v>
      </c>
    </row>
    <row r="284" spans="1:26" s="92" customFormat="1" x14ac:dyDescent="0.25">
      <c r="A284" s="164"/>
      <c r="B284" s="165"/>
      <c r="C284" s="166"/>
      <c r="D284" s="167"/>
      <c r="E284" s="7" t="s">
        <v>521</v>
      </c>
      <c r="F284" s="185"/>
      <c r="G284" s="185" t="str">
        <f t="shared" si="180"/>
        <v>£m</v>
      </c>
      <c r="H284" s="243">
        <f t="shared" ref="H284:H285" si="182">SUM(J284:R284)</f>
        <v>1.2732301000126975E-2</v>
      </c>
      <c r="I284" s="185"/>
      <c r="J284" s="185">
        <f t="shared" ref="J284:R284" si="183" xml:space="preserve"> IF(J$282 = 0, 0, J280 / J$282)</f>
        <v>0</v>
      </c>
      <c r="K284" s="185">
        <f t="shared" si="183"/>
        <v>0</v>
      </c>
      <c r="L284" s="185">
        <f t="shared" si="183"/>
        <v>0</v>
      </c>
      <c r="M284" s="185">
        <f t="shared" si="183"/>
        <v>2.4953477607451702E-3</v>
      </c>
      <c r="N284" s="185">
        <f t="shared" si="183"/>
        <v>2.518699500789201E-3</v>
      </c>
      <c r="O284" s="185">
        <f t="shared" si="183"/>
        <v>2.545231081573565E-3</v>
      </c>
      <c r="P284" s="185">
        <f t="shared" si="183"/>
        <v>2.5726527680547694E-3</v>
      </c>
      <c r="Q284" s="185">
        <f t="shared" si="183"/>
        <v>2.6003698889642685E-3</v>
      </c>
      <c r="R284" s="185">
        <f t="shared" si="183"/>
        <v>0</v>
      </c>
    </row>
    <row r="285" spans="1:26" s="92" customFormat="1" x14ac:dyDescent="0.25">
      <c r="A285" s="164"/>
      <c r="B285" s="165"/>
      <c r="C285" s="166"/>
      <c r="D285" s="167"/>
      <c r="E285" s="7" t="s">
        <v>522</v>
      </c>
      <c r="F285" s="185"/>
      <c r="G285" s="185" t="str">
        <f t="shared" si="180"/>
        <v>£m</v>
      </c>
      <c r="H285" s="243">
        <f t="shared" si="182"/>
        <v>7.8569921905640522E-2</v>
      </c>
      <c r="I285" s="185"/>
      <c r="J285" s="185">
        <f t="shared" ref="J285:R285" si="184" xml:space="preserve"> IF(J$282 = 0, 0, J281 / J$282)</f>
        <v>0</v>
      </c>
      <c r="K285" s="185">
        <f t="shared" si="184"/>
        <v>0</v>
      </c>
      <c r="L285" s="185">
        <f t="shared" si="184"/>
        <v>0</v>
      </c>
      <c r="M285" s="185">
        <f t="shared" si="184"/>
        <v>1.5398573964533804E-2</v>
      </c>
      <c r="N285" s="185">
        <f t="shared" si="184"/>
        <v>1.5542675521008322E-2</v>
      </c>
      <c r="O285" s="185">
        <f t="shared" si="184"/>
        <v>1.5706399598081261E-2</v>
      </c>
      <c r="P285" s="185">
        <f t="shared" si="184"/>
        <v>1.587561643998028E-2</v>
      </c>
      <c r="Q285" s="185">
        <f t="shared" si="184"/>
        <v>1.6046656382036853E-2</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InpR!E$115</f>
        <v>WACC real on RCV - CPI(H) bf and additions - BR</v>
      </c>
      <c r="F289" s="205">
        <f>InpR!F$115</f>
        <v>0</v>
      </c>
      <c r="G289" s="223" t="str">
        <f>InpR!G$115</f>
        <v>%</v>
      </c>
      <c r="H289" s="205">
        <f>InpR!H$115</f>
        <v>0</v>
      </c>
      <c r="I289" s="205">
        <f>InpR!I$115</f>
        <v>0</v>
      </c>
      <c r="J289" s="205">
        <f>InpR!J$115</f>
        <v>0</v>
      </c>
      <c r="K289" s="205">
        <f>InpR!K$115</f>
        <v>0</v>
      </c>
      <c r="L289" s="205">
        <f>InpR!L$115</f>
        <v>0</v>
      </c>
      <c r="M289" s="205">
        <f>InpR!M$115</f>
        <v>2.9195763820156317E-2</v>
      </c>
      <c r="N289" s="205">
        <f>InpR!N$115</f>
        <v>2.9195763820156317E-2</v>
      </c>
      <c r="O289" s="205">
        <f>InpR!O$115</f>
        <v>2.9195763820156317E-2</v>
      </c>
      <c r="P289" s="205">
        <f>InpR!P$115</f>
        <v>2.9195763820156317E-2</v>
      </c>
      <c r="Q289" s="205">
        <f>InpR!Q$115</f>
        <v>2.9195763820156317E-2</v>
      </c>
      <c r="R289" s="205">
        <f>InpR!R$115</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1.1219976826191176</v>
      </c>
      <c r="N290" s="254">
        <f t="shared" si="185"/>
        <v>1.0901693555893588</v>
      </c>
      <c r="O290" s="254">
        <f t="shared" si="185"/>
        <v>1.059243920265355</v>
      </c>
      <c r="P290" s="254">
        <f t="shared" si="185"/>
        <v>1.0291957638201563</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6.5837620905513553E-2</v>
      </c>
      <c r="I293" s="246">
        <f t="shared" si="186"/>
        <v>0</v>
      </c>
      <c r="J293" s="185">
        <f t="shared" si="186"/>
        <v>0</v>
      </c>
      <c r="K293" s="185">
        <f t="shared" si="186"/>
        <v>0</v>
      </c>
      <c r="L293" s="185">
        <f t="shared" si="186"/>
        <v>0</v>
      </c>
      <c r="M293" s="185">
        <f t="shared" si="186"/>
        <v>1.2903226203788636E-2</v>
      </c>
      <c r="N293" s="185">
        <f t="shared" si="186"/>
        <v>1.3023976020219119E-2</v>
      </c>
      <c r="O293" s="185">
        <f t="shared" si="186"/>
        <v>1.3161168516507697E-2</v>
      </c>
      <c r="P293" s="185">
        <f t="shared" si="186"/>
        <v>1.3302963671925513E-2</v>
      </c>
      <c r="Q293" s="185">
        <f t="shared" si="186"/>
        <v>1.3446286493072583E-2</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1.1219976826191176</v>
      </c>
      <c r="N294" s="185">
        <f t="shared" si="187"/>
        <v>1.0901693555893588</v>
      </c>
      <c r="O294" s="185">
        <f t="shared" si="187"/>
        <v>1.059243920265355</v>
      </c>
      <c r="P294" s="185">
        <f t="shared" si="187"/>
        <v>1.0291957638201563</v>
      </c>
      <c r="Q294" s="185">
        <f t="shared" si="187"/>
        <v>1</v>
      </c>
      <c r="R294" s="185">
        <f t="shared" si="187"/>
        <v>1</v>
      </c>
    </row>
    <row r="295" spans="1:18" x14ac:dyDescent="0.25">
      <c r="A295" s="49"/>
      <c r="C295" s="267"/>
      <c r="D295" s="57"/>
      <c r="E295" s="7" t="s">
        <v>561</v>
      </c>
      <c r="G295" s="7" t="s">
        <v>238</v>
      </c>
      <c r="H295" s="185">
        <f xml:space="preserve"> SUM(J295:R295)</f>
        <v>6.9754257529304989E-2</v>
      </c>
      <c r="J295" s="185">
        <f xml:space="preserve"> J293 * J294</f>
        <v>0</v>
      </c>
      <c r="K295" s="185">
        <f t="shared" ref="K295:R295" si="188" xml:space="preserve"> K293 * K294</f>
        <v>0</v>
      </c>
      <c r="L295" s="185">
        <f t="shared" si="188"/>
        <v>0</v>
      </c>
      <c r="M295" s="185">
        <f t="shared" si="188"/>
        <v>1.4477389898961123E-2</v>
      </c>
      <c r="N295" s="185">
        <f t="shared" si="188"/>
        <v>1.4198339545173539E-2</v>
      </c>
      <c r="O295" s="185">
        <f t="shared" si="188"/>
        <v>1.3940887734698579E-2</v>
      </c>
      <c r="P295" s="185">
        <f t="shared" si="188"/>
        <v>1.3691353857399169E-2</v>
      </c>
      <c r="Q295" s="185">
        <f t="shared" si="188"/>
        <v>1.3446286493072583E-2</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1.2732301000126975E-2</v>
      </c>
      <c r="I299" s="246">
        <f t="shared" si="189"/>
        <v>0</v>
      </c>
      <c r="J299" s="185">
        <f t="shared" si="189"/>
        <v>0</v>
      </c>
      <c r="K299" s="185">
        <f t="shared" si="189"/>
        <v>0</v>
      </c>
      <c r="L299" s="185">
        <f t="shared" si="189"/>
        <v>0</v>
      </c>
      <c r="M299" s="185">
        <f t="shared" si="189"/>
        <v>2.4953477607451702E-3</v>
      </c>
      <c r="N299" s="185">
        <f t="shared" si="189"/>
        <v>2.518699500789201E-3</v>
      </c>
      <c r="O299" s="185">
        <f t="shared" si="189"/>
        <v>2.545231081573565E-3</v>
      </c>
      <c r="P299" s="185">
        <f t="shared" si="189"/>
        <v>2.5726527680547694E-3</v>
      </c>
      <c r="Q299" s="185">
        <f t="shared" si="189"/>
        <v>2.6003698889642685E-3</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1.1219976826191176</v>
      </c>
      <c r="N300" s="185">
        <f t="shared" si="190"/>
        <v>1.0901693555893588</v>
      </c>
      <c r="O300" s="185">
        <f t="shared" si="190"/>
        <v>1.059243920265355</v>
      </c>
      <c r="P300" s="185">
        <f t="shared" si="190"/>
        <v>1.0291957638201563</v>
      </c>
      <c r="Q300" s="185">
        <f t="shared" si="190"/>
        <v>1</v>
      </c>
      <c r="R300" s="185">
        <f t="shared" si="190"/>
        <v>1</v>
      </c>
    </row>
    <row r="301" spans="1:18" x14ac:dyDescent="0.25">
      <c r="A301" s="49"/>
      <c r="C301" s="267"/>
      <c r="D301" s="57"/>
      <c r="E301" s="7" t="s">
        <v>562</v>
      </c>
      <c r="G301" s="7" t="s">
        <v>238</v>
      </c>
      <c r="H301" s="185">
        <f xml:space="preserve"> SUM(J301:R301)</f>
        <v>1.3489737185037137E-2</v>
      </c>
      <c r="J301" s="185">
        <f xml:space="preserve"> J299 * J300</f>
        <v>0</v>
      </c>
      <c r="K301" s="185">
        <f t="shared" ref="K301:R301" si="191" xml:space="preserve"> K299 * K300</f>
        <v>0</v>
      </c>
      <c r="L301" s="185">
        <f t="shared" si="191"/>
        <v>0</v>
      </c>
      <c r="M301" s="185">
        <f t="shared" si="191"/>
        <v>2.7997744048848853E-3</v>
      </c>
      <c r="N301" s="185">
        <f t="shared" si="191"/>
        <v>2.7458090116986031E-3</v>
      </c>
      <c r="O301" s="185">
        <f t="shared" si="191"/>
        <v>2.6960205488272123E-3</v>
      </c>
      <c r="P301" s="185">
        <f t="shared" si="191"/>
        <v>2.6477633306621678E-3</v>
      </c>
      <c r="Q301" s="185">
        <f t="shared" si="191"/>
        <v>2.6003698889642685E-3</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BR</v>
      </c>
      <c r="F305" s="185">
        <f t="shared" si="192"/>
        <v>0</v>
      </c>
      <c r="G305" s="7" t="str">
        <f t="shared" si="192"/>
        <v>£m</v>
      </c>
      <c r="H305" s="246">
        <f t="shared" si="192"/>
        <v>6.9754257529304989E-2</v>
      </c>
      <c r="I305" s="246">
        <f t="shared" si="192"/>
        <v>0</v>
      </c>
      <c r="J305" s="185">
        <f t="shared" si="192"/>
        <v>0</v>
      </c>
      <c r="K305" s="185">
        <f t="shared" si="192"/>
        <v>0</v>
      </c>
      <c r="L305" s="185">
        <f t="shared" si="192"/>
        <v>0</v>
      </c>
      <c r="M305" s="185">
        <f t="shared" si="192"/>
        <v>1.4477389898961123E-2</v>
      </c>
      <c r="N305" s="185">
        <f t="shared" si="192"/>
        <v>1.4198339545173539E-2</v>
      </c>
      <c r="O305" s="185">
        <f t="shared" si="192"/>
        <v>1.3940887734698579E-2</v>
      </c>
      <c r="P305" s="185">
        <f t="shared" si="192"/>
        <v>1.3691353857399169E-2</v>
      </c>
      <c r="Q305" s="185">
        <f t="shared" si="192"/>
        <v>1.3446286493072583E-2</v>
      </c>
      <c r="R305" s="185">
        <f t="shared" si="192"/>
        <v>0</v>
      </c>
    </row>
    <row r="306" spans="1:18" x14ac:dyDescent="0.25">
      <c r="A306" s="49"/>
      <c r="D306" s="57"/>
      <c r="E306" s="7" t="str">
        <f t="shared" ref="E306:R306" si="193" xml:space="preserve"> E$301</f>
        <v>Revenue adjustment for 2019-20 wedge return - real - BR</v>
      </c>
      <c r="F306" s="185">
        <f t="shared" si="193"/>
        <v>0</v>
      </c>
      <c r="G306" s="7" t="str">
        <f t="shared" si="193"/>
        <v>£m</v>
      </c>
      <c r="H306" s="246">
        <f t="shared" si="193"/>
        <v>1.3489737185037137E-2</v>
      </c>
      <c r="I306" s="246">
        <f t="shared" si="193"/>
        <v>0</v>
      </c>
      <c r="J306" s="185">
        <f t="shared" si="193"/>
        <v>0</v>
      </c>
      <c r="K306" s="185">
        <f t="shared" si="193"/>
        <v>0</v>
      </c>
      <c r="L306" s="185">
        <f t="shared" si="193"/>
        <v>0</v>
      </c>
      <c r="M306" s="185">
        <f t="shared" si="193"/>
        <v>2.7997744048848853E-3</v>
      </c>
      <c r="N306" s="185">
        <f t="shared" si="193"/>
        <v>2.7458090116986031E-3</v>
      </c>
      <c r="O306" s="185">
        <f t="shared" si="193"/>
        <v>2.6960205488272123E-3</v>
      </c>
      <c r="P306" s="185">
        <f t="shared" si="193"/>
        <v>2.6477633306621678E-3</v>
      </c>
      <c r="Q306" s="185">
        <f t="shared" si="193"/>
        <v>2.6003698889642685E-3</v>
      </c>
      <c r="R306" s="185">
        <f t="shared" si="193"/>
        <v>0</v>
      </c>
    </row>
    <row r="307" spans="1:18" x14ac:dyDescent="0.25">
      <c r="A307" s="49"/>
      <c r="C307" s="267"/>
      <c r="D307" s="57"/>
      <c r="E307" s="7" t="s">
        <v>563</v>
      </c>
      <c r="G307" s="7" t="s">
        <v>238</v>
      </c>
      <c r="H307" s="185">
        <f xml:space="preserve"> SUM(J307:R307)</f>
        <v>8.3243994714342143E-2</v>
      </c>
      <c r="J307" s="185">
        <f xml:space="preserve"> J$305 + J$306</f>
        <v>0</v>
      </c>
      <c r="K307" s="185">
        <f t="shared" ref="K307:R307" si="194" xml:space="preserve"> K$305 + K$306</f>
        <v>0</v>
      </c>
      <c r="L307" s="185">
        <f t="shared" si="194"/>
        <v>0</v>
      </c>
      <c r="M307" s="185">
        <f t="shared" si="194"/>
        <v>1.7277164303846008E-2</v>
      </c>
      <c r="N307" s="185">
        <f t="shared" si="194"/>
        <v>1.6944148556872141E-2</v>
      </c>
      <c r="O307" s="185">
        <f t="shared" si="194"/>
        <v>1.6636908283525792E-2</v>
      </c>
      <c r="P307" s="185">
        <f t="shared" si="194"/>
        <v>1.6339117188061338E-2</v>
      </c>
      <c r="Q307" s="185">
        <f t="shared" si="194"/>
        <v>1.6046656382036853E-2</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BR</v>
      </c>
      <c r="F313" s="185">
        <f t="shared" ref="F313:R313" si="195" xml:space="preserve"> F$219</f>
        <v>0</v>
      </c>
      <c r="G313" s="7" t="str">
        <f t="shared" si="195"/>
        <v>£m</v>
      </c>
      <c r="H313" s="246">
        <f t="shared" si="195"/>
        <v>0.88168486345815333</v>
      </c>
      <c r="I313" s="246">
        <f t="shared" si="195"/>
        <v>0</v>
      </c>
      <c r="J313" s="185">
        <f t="shared" si="195"/>
        <v>0</v>
      </c>
      <c r="K313" s="185">
        <f t="shared" si="195"/>
        <v>0</v>
      </c>
      <c r="L313" s="185">
        <f t="shared" si="195"/>
        <v>0</v>
      </c>
      <c r="M313" s="185">
        <f t="shared" si="195"/>
        <v>-4.1458954201193249E-2</v>
      </c>
      <c r="N313" s="185">
        <f t="shared" si="195"/>
        <v>7.1483540095287776E-2</v>
      </c>
      <c r="O313" s="185">
        <f t="shared" si="195"/>
        <v>0.30323640491348131</v>
      </c>
      <c r="P313" s="185">
        <f t="shared" si="195"/>
        <v>0.32867039017799488</v>
      </c>
      <c r="Q313" s="185">
        <f t="shared" si="195"/>
        <v>0.21975348247258264</v>
      </c>
      <c r="R313" s="185">
        <f t="shared" si="195"/>
        <v>0</v>
      </c>
    </row>
    <row r="314" spans="1:18" x14ac:dyDescent="0.25">
      <c r="A314" s="49"/>
      <c r="D314" s="57"/>
      <c r="E314" s="7" t="str">
        <f xml:space="preserve"> E$224</f>
        <v>Revenue adjustment for return - real - BR</v>
      </c>
      <c r="F314" s="185">
        <f t="shared" ref="F314:R314" si="196" xml:space="preserve"> F$224</f>
        <v>0</v>
      </c>
      <c r="G314" s="7" t="str">
        <f t="shared" si="196"/>
        <v>£m</v>
      </c>
      <c r="H314" s="246">
        <f t="shared" si="196"/>
        <v>0.16204279750098652</v>
      </c>
      <c r="I314" s="246">
        <f t="shared" si="196"/>
        <v>0</v>
      </c>
      <c r="J314" s="185">
        <f t="shared" si="196"/>
        <v>0</v>
      </c>
      <c r="K314" s="185">
        <f t="shared" si="196"/>
        <v>0</v>
      </c>
      <c r="L314" s="185">
        <f t="shared" si="196"/>
        <v>0</v>
      </c>
      <c r="M314" s="185">
        <f t="shared" si="196"/>
        <v>-7.6196441593393213E-3</v>
      </c>
      <c r="N314" s="185">
        <f t="shared" si="196"/>
        <v>1.3137792529273695E-2</v>
      </c>
      <c r="O314" s="185">
        <f t="shared" si="196"/>
        <v>5.5731109144366783E-2</v>
      </c>
      <c r="P314" s="185">
        <f t="shared" si="196"/>
        <v>6.0405561768738535E-2</v>
      </c>
      <c r="Q314" s="185">
        <f t="shared" si="196"/>
        <v>4.0387978217946818E-2</v>
      </c>
      <c r="R314" s="185">
        <f t="shared" si="196"/>
        <v>0</v>
      </c>
    </row>
    <row r="315" spans="1:18" x14ac:dyDescent="0.25">
      <c r="A315" s="49"/>
      <c r="D315" s="57"/>
      <c r="E315" s="7" t="str">
        <f xml:space="preserve"> E$229</f>
        <v>Revenue adjustment - real - BR</v>
      </c>
      <c r="F315" s="185">
        <f t="shared" ref="F315:R315" si="197" xml:space="preserve"> F$229</f>
        <v>0</v>
      </c>
      <c r="G315" s="7" t="str">
        <f t="shared" si="197"/>
        <v>£m</v>
      </c>
      <c r="H315" s="246">
        <f t="shared" si="197"/>
        <v>1.0437276609591399</v>
      </c>
      <c r="I315" s="246">
        <f t="shared" si="197"/>
        <v>0</v>
      </c>
      <c r="J315" s="185">
        <f t="shared" si="197"/>
        <v>0</v>
      </c>
      <c r="K315" s="185">
        <f t="shared" si="197"/>
        <v>0</v>
      </c>
      <c r="L315" s="185">
        <f t="shared" si="197"/>
        <v>0</v>
      </c>
      <c r="M315" s="185">
        <f t="shared" si="197"/>
        <v>-4.907859836053257E-2</v>
      </c>
      <c r="N315" s="185">
        <f t="shared" si="197"/>
        <v>8.4621332624561466E-2</v>
      </c>
      <c r="O315" s="185">
        <f t="shared" si="197"/>
        <v>0.3589675140578481</v>
      </c>
      <c r="P315" s="185">
        <f t="shared" si="197"/>
        <v>0.38907595194673339</v>
      </c>
      <c r="Q315" s="185">
        <f t="shared" si="197"/>
        <v>0.26014146069052946</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BR</v>
      </c>
      <c r="F319" s="185">
        <f t="shared" ref="F319:R319" si="198" xml:space="preserve"> F$301</f>
        <v>0</v>
      </c>
      <c r="G319" s="7" t="str">
        <f t="shared" si="198"/>
        <v>£m</v>
      </c>
      <c r="H319" s="246">
        <f t="shared" si="198"/>
        <v>1.3489737185037137E-2</v>
      </c>
      <c r="I319" s="246">
        <f t="shared" si="198"/>
        <v>0</v>
      </c>
      <c r="J319" s="185">
        <f t="shared" si="198"/>
        <v>0</v>
      </c>
      <c r="K319" s="185">
        <f t="shared" si="198"/>
        <v>0</v>
      </c>
      <c r="L319" s="185">
        <f t="shared" si="198"/>
        <v>0</v>
      </c>
      <c r="M319" s="185">
        <f t="shared" si="198"/>
        <v>2.7997744048848853E-3</v>
      </c>
      <c r="N319" s="185">
        <f t="shared" si="198"/>
        <v>2.7458090116986031E-3</v>
      </c>
      <c r="O319" s="185">
        <f t="shared" si="198"/>
        <v>2.6960205488272123E-3</v>
      </c>
      <c r="P319" s="185">
        <f t="shared" si="198"/>
        <v>2.6477633306621678E-3</v>
      </c>
      <c r="Q319" s="185">
        <f t="shared" si="198"/>
        <v>2.6003698889642685E-3</v>
      </c>
      <c r="R319" s="185">
        <f t="shared" si="198"/>
        <v>0</v>
      </c>
    </row>
    <row r="320" spans="1:18" x14ac:dyDescent="0.25"/>
    <row r="321" spans="1:18" x14ac:dyDescent="0.25">
      <c r="B321" s="61" t="s">
        <v>289</v>
      </c>
    </row>
    <row r="322" spans="1:18" s="34" customFormat="1" x14ac:dyDescent="0.25">
      <c r="A322" s="322"/>
      <c r="B322" s="256"/>
      <c r="C322" s="257"/>
      <c r="D322" s="323"/>
      <c r="E322" s="34" t="s">
        <v>564</v>
      </c>
      <c r="G322" s="34" t="s">
        <v>238</v>
      </c>
      <c r="H322" s="266">
        <f xml:space="preserve"> SUM(J322:R322)</f>
        <v>0.88168486345815333</v>
      </c>
      <c r="J322" s="266">
        <f t="shared" ref="J322:R322" si="199" xml:space="preserve"> J313 + J318</f>
        <v>0</v>
      </c>
      <c r="K322" s="266">
        <f t="shared" si="199"/>
        <v>0</v>
      </c>
      <c r="L322" s="266">
        <f t="shared" si="199"/>
        <v>0</v>
      </c>
      <c r="M322" s="266">
        <f t="shared" si="199"/>
        <v>-4.1458954201193249E-2</v>
      </c>
      <c r="N322" s="266">
        <f t="shared" si="199"/>
        <v>7.1483540095287776E-2</v>
      </c>
      <c r="O322" s="266">
        <f t="shared" si="199"/>
        <v>0.30323640491348131</v>
      </c>
      <c r="P322" s="266">
        <f t="shared" si="199"/>
        <v>0.32867039017799488</v>
      </c>
      <c r="Q322" s="266">
        <f t="shared" si="199"/>
        <v>0.21975348247258264</v>
      </c>
      <c r="R322" s="266">
        <f t="shared" si="199"/>
        <v>0</v>
      </c>
    </row>
    <row r="323" spans="1:18" s="34" customFormat="1" x14ac:dyDescent="0.25">
      <c r="A323" s="322"/>
      <c r="B323" s="256"/>
      <c r="C323" s="257"/>
      <c r="D323" s="323"/>
      <c r="E323" s="34" t="s">
        <v>565</v>
      </c>
      <c r="G323" s="34" t="s">
        <v>238</v>
      </c>
      <c r="H323" s="266">
        <f xml:space="preserve"> SUM(J323:R323)</f>
        <v>0.17553253468602364</v>
      </c>
      <c r="J323" s="266">
        <f t="shared" ref="J323:R323" si="200" xml:space="preserve"> J314 + J319</f>
        <v>0</v>
      </c>
      <c r="K323" s="266">
        <f t="shared" si="200"/>
        <v>0</v>
      </c>
      <c r="L323" s="266">
        <f t="shared" si="200"/>
        <v>0</v>
      </c>
      <c r="M323" s="266">
        <f t="shared" si="200"/>
        <v>-4.8198697544544356E-3</v>
      </c>
      <c r="N323" s="266">
        <f t="shared" si="200"/>
        <v>1.5883601540972299E-2</v>
      </c>
      <c r="O323" s="266">
        <f t="shared" si="200"/>
        <v>5.8427129693193997E-2</v>
      </c>
      <c r="P323" s="266">
        <f t="shared" si="200"/>
        <v>6.3053325099400703E-2</v>
      </c>
      <c r="Q323" s="266">
        <f t="shared" si="200"/>
        <v>4.2988348106911087E-2</v>
      </c>
      <c r="R323" s="266">
        <f t="shared" si="200"/>
        <v>0</v>
      </c>
    </row>
    <row r="324" spans="1:18" s="34" customFormat="1" x14ac:dyDescent="0.25">
      <c r="A324" s="361"/>
      <c r="B324" s="362"/>
      <c r="C324" s="363"/>
      <c r="D324" s="364"/>
      <c r="E324" s="34" t="s">
        <v>566</v>
      </c>
      <c r="G324" s="34" t="s">
        <v>238</v>
      </c>
      <c r="H324" s="266">
        <f xml:space="preserve"> SUM(J324:R324)</f>
        <v>1.057217398144177</v>
      </c>
      <c r="J324" s="266">
        <f t="shared" ref="J324:R324" si="201" xml:space="preserve"> J315 + J319</f>
        <v>0</v>
      </c>
      <c r="K324" s="266">
        <f t="shared" si="201"/>
        <v>0</v>
      </c>
      <c r="L324" s="266">
        <f t="shared" si="201"/>
        <v>0</v>
      </c>
      <c r="M324" s="266">
        <f t="shared" ref="M324" si="202" xml:space="preserve"> M315 + M319</f>
        <v>-4.6278823955647683E-2</v>
      </c>
      <c r="N324" s="266">
        <f t="shared" si="201"/>
        <v>8.7367141636260068E-2</v>
      </c>
      <c r="O324" s="266">
        <f t="shared" si="201"/>
        <v>0.36166353460667533</v>
      </c>
      <c r="P324" s="266">
        <f t="shared" si="201"/>
        <v>0.39172371527739558</v>
      </c>
      <c r="Q324" s="266">
        <f t="shared" si="201"/>
        <v>0.26274183057949374</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31" priority="8" stopIfTrue="1" operator="notEqual">
      <formula>0</formula>
    </cfRule>
    <cfRule type="cellIs" dxfId="30" priority="9" stopIfTrue="1" operator="equal">
      <formula>""</formula>
    </cfRule>
  </conditionalFormatting>
  <conditionalFormatting sqref="F166">
    <cfRule type="cellIs" dxfId="29" priority="1" stopIfTrue="1" operator="notEqual">
      <formula>0</formula>
    </cfRule>
    <cfRule type="cellIs" dxfId="28" priority="2" stopIfTrue="1" operator="equal">
      <formula>""</formula>
    </cfRule>
  </conditionalFormatting>
  <conditionalFormatting sqref="J3:Z3">
    <cfRule type="cellIs" dxfId="27" priority="12" operator="equal">
      <formula>"Post-Fcst"</formula>
    </cfRule>
    <cfRule type="cellIs" dxfId="26" priority="13" operator="equal">
      <formula>"Forecast"</formula>
    </cfRule>
    <cfRule type="cellIs" dxfId="25" priority="14" operator="equal">
      <formula>"Pre Fcst"</formula>
    </cfRule>
  </conditionalFormatting>
  <conditionalFormatting sqref="J166:XFD166">
    <cfRule type="cellIs" dxfId="24" priority="3" stopIfTrue="1" operator="notEqual">
      <formula>0</formula>
    </cfRule>
    <cfRule type="cellIs" dxfId="23"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0AED-75D7-4469-BA32-FAF62AA7DB60}">
  <sheetPr codeName="Sheet15">
    <outlinePr summaryBelow="0" summaryRight="0"/>
    <pageSetUpPr fitToPage="1"/>
  </sheetPr>
  <dimension ref="A1:XFC328"/>
  <sheetViews>
    <sheetView showGridLines="0" zoomScale="80" zoomScaleNormal="80" workbookViewId="0">
      <pane xSplit="9" ySplit="6" topLeftCell="J7" activePane="bottomRight" state="frozen"/>
      <selection pane="topRight"/>
      <selection pane="bottomLeft"/>
      <selection pane="bottomRight"/>
    </sheetView>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73.453125" style="7" bestFit="1"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Calcs-DMMY</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row r="8" spans="1:26" x14ac:dyDescent="0.25">
      <c r="A8" s="274" t="s">
        <v>436</v>
      </c>
      <c r="B8" s="275"/>
      <c r="C8" s="276"/>
      <c r="D8" s="276"/>
      <c r="E8" s="276"/>
      <c r="F8" s="276"/>
      <c r="G8" s="276"/>
      <c r="H8" s="276"/>
      <c r="I8" s="276"/>
      <c r="J8" s="276"/>
      <c r="K8" s="276"/>
      <c r="L8" s="276"/>
      <c r="M8" s="276"/>
      <c r="N8" s="276"/>
      <c r="O8" s="276"/>
      <c r="P8" s="276"/>
      <c r="Q8" s="276"/>
      <c r="R8" s="276"/>
    </row>
    <row r="9" spans="1:26" x14ac:dyDescent="0.25"/>
    <row r="10" spans="1:26" x14ac:dyDescent="0.25">
      <c r="C10" s="110" t="s">
        <v>437</v>
      </c>
    </row>
    <row r="11" spans="1:26" x14ac:dyDescent="0.25"/>
    <row r="12" spans="1:26" x14ac:dyDescent="0.25">
      <c r="B12" s="61" t="s">
        <v>438</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439</v>
      </c>
      <c r="G15" s="92" t="s">
        <v>365</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6" spans="1:26" x14ac:dyDescent="0.25"/>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440</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441</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0">
        <f t="shared" si="3"/>
        <v>0</v>
      </c>
      <c r="I22" s="240">
        <f t="shared" si="3"/>
        <v>0</v>
      </c>
      <c r="J22" s="240">
        <f t="shared" si="3"/>
        <v>0</v>
      </c>
      <c r="K22" s="240">
        <f t="shared" si="3"/>
        <v>0</v>
      </c>
      <c r="L22" s="240">
        <f t="shared" si="3"/>
        <v>0</v>
      </c>
      <c r="M22" s="240">
        <f t="shared" si="3"/>
        <v>0</v>
      </c>
      <c r="N22" s="240">
        <f t="shared" si="3"/>
        <v>0</v>
      </c>
      <c r="O22" s="240">
        <f t="shared" si="3"/>
        <v>0</v>
      </c>
      <c r="P22" s="240">
        <f t="shared" si="3"/>
        <v>0</v>
      </c>
      <c r="Q22" s="240">
        <f t="shared" si="3"/>
        <v>0</v>
      </c>
      <c r="R22" s="240">
        <f t="shared" si="3"/>
        <v>0</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442</v>
      </c>
      <c r="G24" s="91" t="s">
        <v>238</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5" spans="1:16383" x14ac:dyDescent="0.25"/>
    <row r="26" spans="1:16383" s="205" customFormat="1" x14ac:dyDescent="0.25">
      <c r="A26" s="201"/>
      <c r="B26" s="202"/>
      <c r="C26" s="203"/>
      <c r="D26" s="204"/>
      <c r="E26" s="37" t="str">
        <f xml:space="preserve"> InpR!E$102</f>
        <v>Run-off rate - CPI(H) + RPI wedge - active - DMMY</v>
      </c>
      <c r="F26" s="205">
        <f xml:space="preserve"> InpR!F$102</f>
        <v>0</v>
      </c>
      <c r="G26" s="223" t="str">
        <f xml:space="preserve"> InpR!G$102</f>
        <v>%</v>
      </c>
      <c r="H26" s="205">
        <f xml:space="preserve"> InpR!H$102</f>
        <v>0</v>
      </c>
      <c r="I26" s="205">
        <f xml:space="preserve"> InpR!I$102</f>
        <v>0</v>
      </c>
      <c r="J26" s="205">
        <f xml:space="preserve"> InpR!J$102</f>
        <v>0</v>
      </c>
      <c r="K26" s="205">
        <f xml:space="preserve"> InpR!K$102</f>
        <v>0</v>
      </c>
      <c r="L26" s="205">
        <f xml:space="preserve"> InpR!L$102</f>
        <v>0</v>
      </c>
      <c r="M26" s="205">
        <f xml:space="preserve"> InpR!M$102</f>
        <v>0</v>
      </c>
      <c r="N26" s="205">
        <f xml:space="preserve"> InpR!N$102</f>
        <v>0</v>
      </c>
      <c r="O26" s="205">
        <f xml:space="preserve"> InpR!O$102</f>
        <v>0</v>
      </c>
      <c r="P26" s="205">
        <f xml:space="preserve"> InpR!P$102</f>
        <v>0</v>
      </c>
      <c r="Q26" s="205">
        <f xml:space="preserve"> InpR!Q$102</f>
        <v>0</v>
      </c>
      <c r="R26" s="205">
        <f xml:space="preserve"> InpR!R$102</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0">
        <f t="shared" si="6"/>
        <v>0</v>
      </c>
      <c r="I27" s="240">
        <f t="shared" si="6"/>
        <v>0</v>
      </c>
      <c r="J27" s="240">
        <f t="shared" si="6"/>
        <v>0</v>
      </c>
      <c r="K27" s="240">
        <f t="shared" si="6"/>
        <v>0</v>
      </c>
      <c r="L27" s="240">
        <f t="shared" si="6"/>
        <v>0</v>
      </c>
      <c r="M27" s="240">
        <f t="shared" si="6"/>
        <v>0</v>
      </c>
      <c r="N27" s="240">
        <f t="shared" si="6"/>
        <v>0</v>
      </c>
      <c r="O27" s="240">
        <f t="shared" si="6"/>
        <v>0</v>
      </c>
      <c r="P27" s="240">
        <f t="shared" si="6"/>
        <v>0</v>
      </c>
      <c r="Q27" s="240">
        <f t="shared" si="6"/>
        <v>0</v>
      </c>
      <c r="R27" s="240">
        <f t="shared" si="6"/>
        <v>0</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25">
      <c r="A29" s="170"/>
      <c r="B29" s="165"/>
      <c r="C29" s="166"/>
      <c r="D29" s="171"/>
      <c r="E29" s="91" t="s">
        <v>443</v>
      </c>
      <c r="F29" s="91"/>
      <c r="G29" s="91" t="s">
        <v>238</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InpR!$E$95</f>
        <v>RCV - CPI(H) + RPI wedge initial balance - nominal - DMMY</v>
      </c>
      <c r="F31" s="249">
        <f>InpR!$F$95</f>
        <v>0</v>
      </c>
      <c r="G31" s="248" t="str">
        <f>InpR!$G$95</f>
        <v>£m</v>
      </c>
      <c r="H31" s="30"/>
    </row>
    <row r="32" spans="1:16383" s="37" customFormat="1" x14ac:dyDescent="0.25">
      <c r="A32" s="48"/>
      <c r="B32" s="59"/>
      <c r="C32" s="108"/>
      <c r="D32" s="53"/>
      <c r="E32" s="37" t="str">
        <f>Time!E$40</f>
        <v>Acquisition / initial balance date flag</v>
      </c>
      <c r="F32" s="37">
        <f>Time!F$40</f>
        <v>0</v>
      </c>
      <c r="G32" s="248"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444</v>
      </c>
      <c r="G34" s="92" t="s">
        <v>238</v>
      </c>
      <c r="J34" s="241">
        <f t="shared" ref="J34:R34" si="9" xml:space="preserve"> I37</f>
        <v>0</v>
      </c>
      <c r="K34" s="241">
        <f t="shared" si="9"/>
        <v>0</v>
      </c>
      <c r="L34" s="241">
        <f t="shared" si="9"/>
        <v>0</v>
      </c>
      <c r="M34" s="241">
        <f t="shared" si="9"/>
        <v>0</v>
      </c>
      <c r="N34" s="241">
        <f t="shared" si="9"/>
        <v>0</v>
      </c>
      <c r="O34" s="241">
        <f t="shared" si="9"/>
        <v>0</v>
      </c>
      <c r="P34" s="241">
        <f t="shared" si="9"/>
        <v>0</v>
      </c>
      <c r="Q34" s="241">
        <f t="shared" si="9"/>
        <v>0</v>
      </c>
      <c r="R34" s="241">
        <f t="shared" si="9"/>
        <v>0</v>
      </c>
    </row>
    <row r="35" spans="1:26" x14ac:dyDescent="0.25">
      <c r="A35" s="47"/>
      <c r="B35" s="51"/>
      <c r="C35" s="111"/>
      <c r="D35" s="56" t="s">
        <v>445</v>
      </c>
      <c r="E35" s="7" t="str">
        <f t="shared" ref="E35:R35" si="10" xml:space="preserve"> E$24</f>
        <v>Forecast RCV indexation</v>
      </c>
      <c r="F35" s="7">
        <f t="shared" si="10"/>
        <v>0</v>
      </c>
      <c r="G35" s="92" t="str">
        <f t="shared" si="10"/>
        <v>£m</v>
      </c>
      <c r="H35" s="7">
        <f t="shared" si="10"/>
        <v>0</v>
      </c>
      <c r="I35" s="7">
        <f t="shared" si="10"/>
        <v>0</v>
      </c>
      <c r="J35" s="241">
        <f t="shared" si="10"/>
        <v>0</v>
      </c>
      <c r="K35" s="241">
        <f t="shared" si="10"/>
        <v>0</v>
      </c>
      <c r="L35" s="241">
        <f t="shared" si="10"/>
        <v>0</v>
      </c>
      <c r="M35" s="241">
        <f t="shared" si="10"/>
        <v>0</v>
      </c>
      <c r="N35" s="241">
        <f t="shared" si="10"/>
        <v>0</v>
      </c>
      <c r="O35" s="241">
        <f t="shared" si="10"/>
        <v>0</v>
      </c>
      <c r="P35" s="241">
        <f t="shared" si="10"/>
        <v>0</v>
      </c>
      <c r="Q35" s="241">
        <f t="shared" si="10"/>
        <v>0</v>
      </c>
      <c r="R35" s="241">
        <f t="shared" si="10"/>
        <v>0</v>
      </c>
    </row>
    <row r="36" spans="1:26" x14ac:dyDescent="0.25">
      <c r="A36" s="47"/>
      <c r="B36" s="51"/>
      <c r="C36" s="111"/>
      <c r="D36" s="56" t="s">
        <v>446</v>
      </c>
      <c r="E36" s="7" t="str">
        <f t="shared" ref="E36:R36" si="11" xml:space="preserve"> E$29</f>
        <v>Forecast RCV run-off</v>
      </c>
      <c r="F36" s="7">
        <f t="shared" si="11"/>
        <v>0</v>
      </c>
      <c r="G36" s="92" t="str">
        <f t="shared" si="11"/>
        <v>£m</v>
      </c>
      <c r="H36" s="7">
        <f t="shared" si="11"/>
        <v>0</v>
      </c>
      <c r="I36" s="7">
        <f t="shared" si="11"/>
        <v>0</v>
      </c>
      <c r="J36" s="241">
        <f t="shared" si="11"/>
        <v>0</v>
      </c>
      <c r="K36" s="241">
        <f t="shared" si="11"/>
        <v>0</v>
      </c>
      <c r="L36" s="241">
        <f t="shared" si="11"/>
        <v>0</v>
      </c>
      <c r="M36" s="241">
        <f t="shared" si="11"/>
        <v>0</v>
      </c>
      <c r="N36" s="241">
        <f t="shared" si="11"/>
        <v>0</v>
      </c>
      <c r="O36" s="241">
        <f t="shared" si="11"/>
        <v>0</v>
      </c>
      <c r="P36" s="241">
        <f t="shared" si="11"/>
        <v>0</v>
      </c>
      <c r="Q36" s="241">
        <f t="shared" si="11"/>
        <v>0</v>
      </c>
      <c r="R36" s="241">
        <f t="shared" si="11"/>
        <v>0</v>
      </c>
    </row>
    <row r="37" spans="1:26" s="138" customFormat="1" x14ac:dyDescent="0.25">
      <c r="A37" s="134"/>
      <c r="B37" s="135"/>
      <c r="C37" s="136"/>
      <c r="D37" s="137"/>
      <c r="E37" s="138" t="s">
        <v>447</v>
      </c>
      <c r="G37" s="163" t="s">
        <v>238</v>
      </c>
      <c r="J37" s="242">
        <f t="shared" ref="J37:R37" si="12" xml:space="preserve"> IF( J32 = 1, $F31, J34 + J35 - J36)</f>
        <v>0</v>
      </c>
      <c r="K37" s="242">
        <f t="shared" si="12"/>
        <v>0</v>
      </c>
      <c r="L37" s="242">
        <f t="shared" si="12"/>
        <v>0</v>
      </c>
      <c r="M37" s="242">
        <f t="shared" si="12"/>
        <v>0</v>
      </c>
      <c r="N37" s="242">
        <f t="shared" si="12"/>
        <v>0</v>
      </c>
      <c r="O37" s="242">
        <f t="shared" si="12"/>
        <v>0</v>
      </c>
      <c r="P37" s="242">
        <f t="shared" si="12"/>
        <v>0</v>
      </c>
      <c r="Q37" s="242">
        <f t="shared" si="12"/>
        <v>0</v>
      </c>
      <c r="R37" s="242">
        <f t="shared" si="12"/>
        <v>0</v>
      </c>
    </row>
    <row r="38" spans="1:26" x14ac:dyDescent="0.25"/>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1">
        <f t="shared" si="14"/>
        <v>0</v>
      </c>
      <c r="K40" s="241">
        <f t="shared" si="14"/>
        <v>0</v>
      </c>
      <c r="L40" s="241">
        <f t="shared" si="14"/>
        <v>0</v>
      </c>
      <c r="M40" s="241">
        <f t="shared" si="14"/>
        <v>0</v>
      </c>
      <c r="N40" s="241">
        <f t="shared" si="14"/>
        <v>0</v>
      </c>
      <c r="O40" s="241">
        <f t="shared" si="14"/>
        <v>0</v>
      </c>
      <c r="P40" s="241">
        <f t="shared" si="14"/>
        <v>0</v>
      </c>
      <c r="Q40" s="241">
        <f t="shared" si="14"/>
        <v>0</v>
      </c>
      <c r="R40" s="241">
        <f t="shared" si="14"/>
        <v>0</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25">
      <c r="A42" s="164"/>
      <c r="B42" s="165"/>
      <c r="C42" s="166"/>
      <c r="D42" s="167"/>
      <c r="E42" s="92" t="s">
        <v>448</v>
      </c>
      <c r="G42" s="92" t="s">
        <v>238</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25">
      <c r="A43" s="164"/>
      <c r="B43" s="165"/>
      <c r="C43" s="166"/>
      <c r="D43" s="167"/>
    </row>
    <row r="44" spans="1:26" x14ac:dyDescent="0.25">
      <c r="B44" s="61" t="s">
        <v>449</v>
      </c>
    </row>
    <row r="45" spans="1:26" s="205" customFormat="1" x14ac:dyDescent="0.25">
      <c r="A45" s="201"/>
      <c r="B45" s="202"/>
      <c r="C45" s="203"/>
      <c r="D45" s="204"/>
      <c r="E45" s="205" t="str">
        <f xml:space="preserve"> InpR!E$109</f>
        <v>WACC on RCV - CPI(H) + RPI wedge bf and additions - DMMY</v>
      </c>
      <c r="F45" s="205">
        <f xml:space="preserve"> InpR!F$109</f>
        <v>0</v>
      </c>
      <c r="G45" s="223" t="str">
        <f xml:space="preserve"> InpR!G$109</f>
        <v>%</v>
      </c>
      <c r="H45" s="205">
        <f xml:space="preserve"> InpR!H$109</f>
        <v>0</v>
      </c>
      <c r="I45" s="205">
        <f xml:space="preserve"> InpR!I$109</f>
        <v>0</v>
      </c>
      <c r="J45" s="205">
        <f xml:space="preserve"> InpR!J$109</f>
        <v>0</v>
      </c>
      <c r="K45" s="205">
        <f xml:space="preserve"> InpR!K$109</f>
        <v>0</v>
      </c>
      <c r="L45" s="205">
        <f xml:space="preserve"> InpR!L$109</f>
        <v>0</v>
      </c>
      <c r="M45" s="205">
        <f xml:space="preserve"> InpR!M$109</f>
        <v>1.920357193840716E-2</v>
      </c>
      <c r="N45" s="205">
        <f xml:space="preserve"> InpR!N$109</f>
        <v>1.920357193840716E-2</v>
      </c>
      <c r="O45" s="205">
        <f xml:space="preserve"> InpR!O$109</f>
        <v>1.920357193840716E-2</v>
      </c>
      <c r="P45" s="205">
        <f xml:space="preserve"> InpR!P$109</f>
        <v>1.920357193840716E-2</v>
      </c>
      <c r="Q45" s="205">
        <f xml:space="preserve"> InpR!Q$109</f>
        <v>1.920357193840716E-2</v>
      </c>
      <c r="R45" s="205">
        <f xml:space="preserve"> InpR!R$109</f>
        <v>0</v>
      </c>
    </row>
    <row r="46" spans="1:26" s="92" customFormat="1" x14ac:dyDescent="0.25">
      <c r="A46" s="164"/>
      <c r="B46" s="165"/>
      <c r="C46" s="166"/>
      <c r="D46" s="167"/>
      <c r="E46" s="205" t="str">
        <f xml:space="preserve"> Time!E$54</f>
        <v>Forecast Period Flag</v>
      </c>
      <c r="F46" s="248">
        <f xml:space="preserve"> Time!F$54</f>
        <v>0</v>
      </c>
      <c r="G46" s="248" t="str">
        <f xml:space="preserve"> Time!G$54</f>
        <v>flag</v>
      </c>
      <c r="H46" s="248">
        <f xml:space="preserve"> Time!H$54</f>
        <v>5</v>
      </c>
      <c r="I46" s="248">
        <f xml:space="preserve"> Time!I$54</f>
        <v>0</v>
      </c>
      <c r="J46" s="248">
        <f xml:space="preserve"> Time!J$54</f>
        <v>0</v>
      </c>
      <c r="K46" s="248">
        <f xml:space="preserve"> Time!K$54</f>
        <v>0</v>
      </c>
      <c r="L46" s="248">
        <f xml:space="preserve"> Time!L$54</f>
        <v>0</v>
      </c>
      <c r="M46" s="248">
        <f xml:space="preserve"> Time!M$54</f>
        <v>1</v>
      </c>
      <c r="N46" s="248">
        <f xml:space="preserve"> Time!N$54</f>
        <v>1</v>
      </c>
      <c r="O46" s="248">
        <f xml:space="preserve"> Time!O$54</f>
        <v>1</v>
      </c>
      <c r="P46" s="248">
        <f xml:space="preserve"> Time!P$54</f>
        <v>1</v>
      </c>
      <c r="Q46" s="248">
        <f xml:space="preserve"> Time!Q$54</f>
        <v>1</v>
      </c>
      <c r="R46" s="248">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25">
      <c r="A48" s="170"/>
      <c r="B48" s="165"/>
      <c r="C48" s="166"/>
      <c r="D48" s="171"/>
      <c r="E48" s="172" t="s">
        <v>450</v>
      </c>
      <c r="G48" s="91" t="s">
        <v>238</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451</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25">
      <c r="A53" s="170"/>
      <c r="B53" s="165"/>
      <c r="C53" s="166"/>
      <c r="D53" s="171"/>
      <c r="E53" s="172" t="s">
        <v>452</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4" spans="1:26" x14ac:dyDescent="0.25"/>
    <row r="55" spans="1:26" x14ac:dyDescent="0.25">
      <c r="A55" s="274" t="s">
        <v>453</v>
      </c>
      <c r="B55" s="275"/>
      <c r="C55" s="276"/>
      <c r="D55" s="276"/>
      <c r="E55" s="276"/>
      <c r="F55" s="276"/>
      <c r="G55" s="276"/>
      <c r="H55" s="276"/>
      <c r="I55" s="276"/>
      <c r="J55" s="276"/>
      <c r="K55" s="276"/>
      <c r="L55" s="276"/>
      <c r="M55" s="276"/>
      <c r="N55" s="276"/>
      <c r="O55" s="276"/>
      <c r="P55" s="276"/>
      <c r="Q55" s="276"/>
      <c r="R55" s="276"/>
    </row>
    <row r="56" spans="1:26" x14ac:dyDescent="0.25">
      <c r="M56" s="177"/>
      <c r="N56" s="177"/>
      <c r="O56" s="177"/>
      <c r="P56" s="177"/>
      <c r="Q56" s="177"/>
    </row>
    <row r="57" spans="1:26" x14ac:dyDescent="0.25">
      <c r="C57" s="110" t="s">
        <v>454</v>
      </c>
      <c r="M57" s="177"/>
      <c r="N57" s="177"/>
      <c r="O57" s="177"/>
      <c r="P57" s="177"/>
      <c r="Q57" s="177"/>
    </row>
    <row r="58" spans="1:26" x14ac:dyDescent="0.25">
      <c r="C58" s="110" t="s">
        <v>455</v>
      </c>
      <c r="M58" s="177"/>
      <c r="N58" s="177"/>
      <c r="O58" s="177"/>
      <c r="P58" s="177"/>
      <c r="Q58" s="177"/>
    </row>
    <row r="59" spans="1:26" x14ac:dyDescent="0.25">
      <c r="C59" s="110" t="s">
        <v>456</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457</v>
      </c>
      <c r="G61" s="91" t="s">
        <v>238</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25">
      <c r="L62" s="246"/>
      <c r="M62" s="271"/>
      <c r="N62" s="271"/>
      <c r="O62" s="271"/>
      <c r="P62" s="271"/>
      <c r="Q62" s="271"/>
      <c r="R62" s="246"/>
    </row>
    <row r="63" spans="1:26" x14ac:dyDescent="0.25">
      <c r="A63" s="274" t="s">
        <v>458</v>
      </c>
      <c r="B63" s="275"/>
      <c r="C63" s="276"/>
      <c r="D63" s="276"/>
      <c r="E63" s="276"/>
      <c r="F63" s="276"/>
      <c r="G63" s="276"/>
      <c r="H63" s="276"/>
      <c r="I63" s="276"/>
      <c r="J63" s="276"/>
      <c r="K63" s="276"/>
      <c r="L63" s="276"/>
      <c r="M63" s="276"/>
      <c r="N63" s="276"/>
      <c r="O63" s="276"/>
      <c r="P63" s="276"/>
      <c r="Q63" s="276"/>
      <c r="R63" s="276"/>
    </row>
    <row r="64" spans="1:26" x14ac:dyDescent="0.25"/>
    <row r="65" spans="1:16383" x14ac:dyDescent="0.25">
      <c r="C65" s="110" t="s">
        <v>459</v>
      </c>
    </row>
    <row r="66" spans="1:16383" x14ac:dyDescent="0.25"/>
    <row r="67" spans="1:16383" x14ac:dyDescent="0.25">
      <c r="B67" s="61" t="s">
        <v>460</v>
      </c>
    </row>
    <row r="68" spans="1:16383" s="161" customFormat="1" x14ac:dyDescent="0.25">
      <c r="A68" s="157"/>
      <c r="B68" s="158"/>
      <c r="C68" s="159"/>
      <c r="D68" s="160"/>
      <c r="E68" s="149" t="str">
        <f t="shared" ref="E68:R68" si="25" xml:space="preserve"> E$86</f>
        <v>Actual Nominal RCV balance BEG</v>
      </c>
      <c r="F68" s="240">
        <f t="shared" si="25"/>
        <v>0</v>
      </c>
      <c r="G68" s="240" t="str">
        <f t="shared" si="25"/>
        <v>£m</v>
      </c>
      <c r="H68" s="240">
        <f t="shared" si="25"/>
        <v>0</v>
      </c>
      <c r="I68" s="240">
        <f t="shared" si="25"/>
        <v>0</v>
      </c>
      <c r="J68" s="240">
        <f t="shared" si="25"/>
        <v>0</v>
      </c>
      <c r="K68" s="240">
        <f t="shared" si="25"/>
        <v>0</v>
      </c>
      <c r="L68" s="240">
        <f t="shared" si="25"/>
        <v>0</v>
      </c>
      <c r="M68" s="240">
        <f t="shared" si="25"/>
        <v>0</v>
      </c>
      <c r="N68" s="240">
        <f t="shared" si="25"/>
        <v>0</v>
      </c>
      <c r="O68" s="240">
        <f t="shared" si="25"/>
        <v>0</v>
      </c>
      <c r="P68" s="240">
        <f t="shared" si="25"/>
        <v>0</v>
      </c>
      <c r="Q68" s="240">
        <f t="shared" si="25"/>
        <v>0</v>
      </c>
      <c r="R68" s="240">
        <f t="shared" si="25"/>
        <v>0</v>
      </c>
    </row>
    <row r="69" spans="1:16383" s="172" customFormat="1" x14ac:dyDescent="0.25">
      <c r="A69" s="349"/>
      <c r="B69" s="350"/>
      <c r="C69" s="351"/>
      <c r="D69" s="352"/>
      <c r="E69" s="344" t="str">
        <f>Index!E$131</f>
        <v>RPI: Fin year average - percentage increase - actual (including forecast) active</v>
      </c>
      <c r="F69" s="344">
        <f>Index!F$131</f>
        <v>0</v>
      </c>
      <c r="G69" s="344" t="str">
        <f>Index!G$131</f>
        <v>%</v>
      </c>
      <c r="H69" s="344">
        <f>Index!H$131</f>
        <v>0</v>
      </c>
      <c r="I69" s="344">
        <f>Index!I$131</f>
        <v>0</v>
      </c>
      <c r="J69" s="344">
        <f>Index!J$131</f>
        <v>0</v>
      </c>
      <c r="K69" s="344">
        <f>Index!K$131</f>
        <v>0</v>
      </c>
      <c r="L69" s="344">
        <f>Index!L$131</f>
        <v>2.5884636879724532E-2</v>
      </c>
      <c r="M69" s="344">
        <f>Index!M$131</f>
        <v>8.6825136806703007E-3</v>
      </c>
      <c r="N69" s="344">
        <f>Index!N$131</f>
        <v>5.7762039660056441E-2</v>
      </c>
      <c r="O69" s="344">
        <f>Index!O$131</f>
        <v>0.12873938777149907</v>
      </c>
      <c r="P69" s="344">
        <f>Index!P$131</f>
        <v>7.4787642955440825E-2</v>
      </c>
      <c r="Q69" s="344">
        <f>Index!Q$131</f>
        <v>3.3025740650801216E-2</v>
      </c>
      <c r="R69" s="344">
        <f>Index!R$131</f>
        <v>-1</v>
      </c>
      <c r="S69" s="177"/>
      <c r="T69" s="177"/>
      <c r="U69" s="177"/>
      <c r="V69" s="177"/>
      <c r="W69" s="177"/>
      <c r="X69" s="177"/>
      <c r="Y69" s="177"/>
      <c r="Z69" s="177"/>
    </row>
    <row r="70" spans="1:16383" x14ac:dyDescent="0.25">
      <c r="E70" s="7" t="s">
        <v>461</v>
      </c>
      <c r="G70" s="162" t="s">
        <v>238</v>
      </c>
      <c r="J70" s="184">
        <f t="shared" ref="J70:L70" si="26">J68*J69</f>
        <v>0</v>
      </c>
      <c r="K70" s="184">
        <f t="shared" si="26"/>
        <v>0</v>
      </c>
      <c r="L70" s="184">
        <f t="shared" si="26"/>
        <v>0</v>
      </c>
      <c r="M70" s="184">
        <f>M68*M69</f>
        <v>0</v>
      </c>
      <c r="N70" s="184">
        <f t="shared" ref="N70:R70" si="27">N68*N69</f>
        <v>0</v>
      </c>
      <c r="O70" s="184">
        <f t="shared" si="27"/>
        <v>0</v>
      </c>
      <c r="P70" s="184">
        <f t="shared" si="27"/>
        <v>0</v>
      </c>
      <c r="Q70" s="184">
        <f t="shared" si="27"/>
        <v>0</v>
      </c>
      <c r="R70" s="184">
        <f t="shared" si="27"/>
        <v>0</v>
      </c>
    </row>
    <row r="71" spans="1:16383" x14ac:dyDescent="0.25"/>
    <row r="72" spans="1:16383" s="205" customFormat="1" x14ac:dyDescent="0.25">
      <c r="A72" s="201"/>
      <c r="B72" s="202"/>
      <c r="C72" s="203"/>
      <c r="D72" s="204"/>
      <c r="E72" s="37" t="str">
        <f xml:space="preserve"> InpR!E$102</f>
        <v>Run-off rate - CPI(H) + RPI wedge - active - DMMY</v>
      </c>
      <c r="F72" s="205">
        <f xml:space="preserve"> InpR!F$102</f>
        <v>0</v>
      </c>
      <c r="G72" s="223" t="str">
        <f xml:space="preserve"> InpR!G$102</f>
        <v>%</v>
      </c>
      <c r="H72" s="205">
        <f xml:space="preserve"> InpR!H$102</f>
        <v>0</v>
      </c>
      <c r="I72" s="205">
        <f xml:space="preserve"> InpR!I$102</f>
        <v>0</v>
      </c>
      <c r="J72" s="205">
        <f xml:space="preserve"> InpR!J$102</f>
        <v>0</v>
      </c>
      <c r="K72" s="205">
        <f xml:space="preserve"> InpR!K$102</f>
        <v>0</v>
      </c>
      <c r="L72" s="205">
        <f xml:space="preserve"> InpR!L$102</f>
        <v>0</v>
      </c>
      <c r="M72" s="205">
        <f xml:space="preserve"> InpR!M$102</f>
        <v>0</v>
      </c>
      <c r="N72" s="205">
        <f xml:space="preserve"> InpR!N$102</f>
        <v>0</v>
      </c>
      <c r="O72" s="205">
        <f xml:space="preserve"> InpR!O$102</f>
        <v>0</v>
      </c>
      <c r="P72" s="205">
        <f xml:space="preserve"> InpR!P$102</f>
        <v>0</v>
      </c>
      <c r="Q72" s="205">
        <f xml:space="preserve"> InpR!Q$102</f>
        <v>0</v>
      </c>
      <c r="R72" s="205">
        <f xml:space="preserve"> InpR!R$102</f>
        <v>0</v>
      </c>
    </row>
    <row r="73" spans="1:16383" s="161" customFormat="1" x14ac:dyDescent="0.25">
      <c r="A73" s="157"/>
      <c r="B73" s="158"/>
      <c r="C73" s="159"/>
      <c r="D73" s="160"/>
      <c r="E73" s="149" t="str">
        <f t="shared" ref="E73:R73" si="28" xml:space="preserve"> E$86</f>
        <v>Actual Nominal RCV balance BEG</v>
      </c>
      <c r="F73" s="240">
        <f t="shared" si="28"/>
        <v>0</v>
      </c>
      <c r="G73" s="240" t="str">
        <f t="shared" si="28"/>
        <v>£m</v>
      </c>
      <c r="H73" s="240">
        <f t="shared" si="28"/>
        <v>0</v>
      </c>
      <c r="I73" s="240">
        <f t="shared" si="28"/>
        <v>0</v>
      </c>
      <c r="J73" s="240">
        <f t="shared" si="28"/>
        <v>0</v>
      </c>
      <c r="K73" s="240">
        <f t="shared" si="28"/>
        <v>0</v>
      </c>
      <c r="L73" s="240">
        <f t="shared" si="28"/>
        <v>0</v>
      </c>
      <c r="M73" s="240">
        <f t="shared" si="28"/>
        <v>0</v>
      </c>
      <c r="N73" s="240">
        <f t="shared" si="28"/>
        <v>0</v>
      </c>
      <c r="O73" s="240">
        <f t="shared" si="28"/>
        <v>0</v>
      </c>
      <c r="P73" s="240">
        <f t="shared" si="28"/>
        <v>0</v>
      </c>
      <c r="Q73" s="240">
        <f t="shared" si="28"/>
        <v>0</v>
      </c>
      <c r="R73" s="240">
        <f t="shared" si="28"/>
        <v>0</v>
      </c>
    </row>
    <row r="74" spans="1:16383" x14ac:dyDescent="0.25">
      <c r="E74" s="7" t="str">
        <f t="shared" ref="E74:R74" si="29" xml:space="preserve"> E$70</f>
        <v>Actual RCV indexation - nominal</v>
      </c>
      <c r="F74" s="184">
        <f t="shared" si="29"/>
        <v>0</v>
      </c>
      <c r="G74" s="184" t="str">
        <f t="shared" si="29"/>
        <v>£m</v>
      </c>
      <c r="H74" s="184">
        <f t="shared" si="29"/>
        <v>0</v>
      </c>
      <c r="I74" s="184">
        <f t="shared" si="29"/>
        <v>0</v>
      </c>
      <c r="J74" s="184">
        <f t="shared" si="29"/>
        <v>0</v>
      </c>
      <c r="K74" s="184">
        <f t="shared" si="29"/>
        <v>0</v>
      </c>
      <c r="L74" s="184">
        <f t="shared" si="29"/>
        <v>0</v>
      </c>
      <c r="M74" s="184">
        <f t="shared" si="29"/>
        <v>0</v>
      </c>
      <c r="N74" s="184">
        <f t="shared" si="29"/>
        <v>0</v>
      </c>
      <c r="O74" s="184">
        <f t="shared" si="29"/>
        <v>0</v>
      </c>
      <c r="P74" s="184">
        <f t="shared" si="29"/>
        <v>0</v>
      </c>
      <c r="Q74" s="184">
        <f t="shared" si="29"/>
        <v>0</v>
      </c>
      <c r="R74" s="184">
        <f t="shared" si="29"/>
        <v>0</v>
      </c>
    </row>
    <row r="75" spans="1:16383" x14ac:dyDescent="0.25">
      <c r="E75" s="7" t="s">
        <v>462</v>
      </c>
      <c r="F75" s="243"/>
      <c r="G75" s="243" t="s">
        <v>238</v>
      </c>
      <c r="H75" s="243"/>
      <c r="I75" s="243"/>
      <c r="J75" s="184">
        <f t="shared" ref="J75:R75" si="30" xml:space="preserve"> (J73+J74) * J72</f>
        <v>0</v>
      </c>
      <c r="K75" s="184">
        <f t="shared" si="30"/>
        <v>0</v>
      </c>
      <c r="L75" s="184">
        <f t="shared" si="30"/>
        <v>0</v>
      </c>
      <c r="M75" s="184">
        <f t="shared" si="30"/>
        <v>0</v>
      </c>
      <c r="N75" s="184">
        <f xml:space="preserve"> (N73+N74) * N72</f>
        <v>0</v>
      </c>
      <c r="O75" s="184">
        <f t="shared" si="30"/>
        <v>0</v>
      </c>
      <c r="P75" s="184">
        <f t="shared" si="30"/>
        <v>0</v>
      </c>
      <c r="Q75" s="184">
        <f t="shared" si="30"/>
        <v>0</v>
      </c>
      <c r="R75" s="184">
        <f t="shared" si="30"/>
        <v>0</v>
      </c>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c r="JN75" s="91"/>
      <c r="JO75" s="91"/>
      <c r="JP75" s="91"/>
      <c r="JQ75" s="91"/>
      <c r="JR75" s="91"/>
      <c r="JS75" s="91"/>
      <c r="JT75" s="91"/>
      <c r="JU75" s="91"/>
      <c r="JV75" s="91"/>
      <c r="JW75" s="91"/>
      <c r="JX75" s="91"/>
      <c r="JY75" s="91"/>
      <c r="JZ75" s="91"/>
      <c r="KA75" s="91"/>
      <c r="KB75" s="91"/>
      <c r="KC75" s="91"/>
      <c r="KD75" s="91"/>
      <c r="KE75" s="91"/>
      <c r="KF75" s="91"/>
      <c r="KG75" s="91"/>
      <c r="KH75" s="91"/>
      <c r="KI75" s="91"/>
      <c r="KJ75" s="91"/>
      <c r="KK75" s="91"/>
      <c r="KL75" s="91"/>
      <c r="KM75" s="91"/>
      <c r="KN75" s="91"/>
      <c r="KO75" s="91"/>
      <c r="KP75" s="91"/>
      <c r="KQ75" s="91"/>
      <c r="KR75" s="91"/>
      <c r="KS75" s="91"/>
      <c r="KT75" s="91"/>
      <c r="KU75" s="91"/>
      <c r="KV75" s="91"/>
      <c r="KW75" s="91"/>
      <c r="KX75" s="91"/>
      <c r="KY75" s="91"/>
      <c r="KZ75" s="91"/>
      <c r="LA75" s="91"/>
      <c r="LB75" s="91"/>
      <c r="LC75" s="91"/>
      <c r="LD75" s="91"/>
      <c r="LE75" s="91"/>
      <c r="LF75" s="91"/>
      <c r="LG75" s="91"/>
      <c r="LH75" s="91"/>
      <c r="LI75" s="91"/>
      <c r="LJ75" s="91"/>
      <c r="LK75" s="91"/>
      <c r="LL75" s="91"/>
      <c r="LM75" s="91"/>
      <c r="LN75" s="91"/>
      <c r="LO75" s="91"/>
      <c r="LP75" s="91"/>
      <c r="LQ75" s="91"/>
      <c r="LR75" s="91"/>
      <c r="LS75" s="91"/>
      <c r="LT75" s="91"/>
      <c r="LU75" s="91"/>
      <c r="LV75" s="91"/>
      <c r="LW75" s="91"/>
      <c r="LX75" s="91"/>
      <c r="LY75" s="91"/>
      <c r="LZ75" s="91"/>
      <c r="MA75" s="91"/>
      <c r="MB75" s="91"/>
      <c r="MC75" s="91"/>
      <c r="MD75" s="91"/>
      <c r="ME75" s="91"/>
      <c r="MF75" s="91"/>
      <c r="MG75" s="91"/>
      <c r="MH75" s="91"/>
      <c r="MI75" s="91"/>
      <c r="MJ75" s="91"/>
      <c r="MK75" s="91"/>
      <c r="ML75" s="91"/>
      <c r="MM75" s="91"/>
      <c r="MN75" s="91"/>
      <c r="MO75" s="91"/>
      <c r="MP75" s="91"/>
      <c r="MQ75" s="91"/>
      <c r="MR75" s="91"/>
      <c r="MS75" s="91"/>
      <c r="MT75" s="91"/>
      <c r="MU75" s="91"/>
      <c r="MV75" s="91"/>
      <c r="MW75" s="91"/>
      <c r="MX75" s="91"/>
      <c r="MY75" s="91"/>
      <c r="MZ75" s="91"/>
      <c r="NA75" s="91"/>
      <c r="NB75" s="91"/>
      <c r="NC75" s="91"/>
      <c r="ND75" s="91"/>
      <c r="NE75" s="91"/>
      <c r="NF75" s="91"/>
      <c r="NG75" s="91"/>
      <c r="NH75" s="91"/>
      <c r="NI75" s="91"/>
      <c r="NJ75" s="91"/>
      <c r="NK75" s="91"/>
      <c r="NL75" s="91"/>
      <c r="NM75" s="91"/>
      <c r="NN75" s="91"/>
      <c r="NO75" s="91"/>
      <c r="NP75" s="91"/>
      <c r="NQ75" s="91"/>
      <c r="NR75" s="91"/>
      <c r="NS75" s="91"/>
      <c r="NT75" s="91"/>
      <c r="NU75" s="91"/>
      <c r="NV75" s="91"/>
      <c r="NW75" s="91"/>
      <c r="NX75" s="91"/>
      <c r="NY75" s="91"/>
      <c r="NZ75" s="91"/>
      <c r="OA75" s="91"/>
      <c r="OB75" s="91"/>
      <c r="OC75" s="91"/>
      <c r="OD75" s="91"/>
      <c r="OE75" s="91"/>
      <c r="OF75" s="91"/>
      <c r="OG75" s="91"/>
      <c r="OH75" s="91"/>
      <c r="OI75" s="91"/>
      <c r="OJ75" s="91"/>
      <c r="OK75" s="91"/>
      <c r="OL75" s="91"/>
      <c r="OM75" s="91"/>
      <c r="ON75" s="91"/>
      <c r="OO75" s="91"/>
      <c r="OP75" s="91"/>
      <c r="OQ75" s="91"/>
      <c r="OR75" s="91"/>
      <c r="OS75" s="91"/>
      <c r="OT75" s="91"/>
      <c r="OU75" s="91"/>
      <c r="OV75" s="91"/>
      <c r="OW75" s="91"/>
      <c r="OX75" s="91"/>
      <c r="OY75" s="91"/>
      <c r="OZ75" s="91"/>
      <c r="PA75" s="91"/>
      <c r="PB75" s="91"/>
      <c r="PC75" s="91"/>
      <c r="PD75" s="91"/>
      <c r="PE75" s="91"/>
      <c r="PF75" s="91"/>
      <c r="PG75" s="91"/>
      <c r="PH75" s="91"/>
      <c r="PI75" s="91"/>
      <c r="PJ75" s="91"/>
      <c r="PK75" s="91"/>
      <c r="PL75" s="91"/>
      <c r="PM75" s="91"/>
      <c r="PN75" s="91"/>
      <c r="PO75" s="91"/>
      <c r="PP75" s="91"/>
      <c r="PQ75" s="91"/>
      <c r="PR75" s="91"/>
      <c r="PS75" s="91"/>
      <c r="PT75" s="91"/>
      <c r="PU75" s="91"/>
      <c r="PV75" s="91"/>
      <c r="PW75" s="91"/>
      <c r="PX75" s="91"/>
      <c r="PY75" s="91"/>
      <c r="PZ75" s="91"/>
      <c r="QA75" s="91"/>
      <c r="QB75" s="91"/>
      <c r="QC75" s="91"/>
      <c r="QD75" s="91"/>
      <c r="QE75" s="91"/>
      <c r="QF75" s="91"/>
      <c r="QG75" s="91"/>
      <c r="QH75" s="91"/>
      <c r="QI75" s="91"/>
      <c r="QJ75" s="91"/>
      <c r="QK75" s="91"/>
      <c r="QL75" s="91"/>
      <c r="QM75" s="91"/>
      <c r="QN75" s="91"/>
      <c r="QO75" s="91"/>
      <c r="QP75" s="91"/>
      <c r="QQ75" s="91"/>
      <c r="QR75" s="91"/>
      <c r="QS75" s="91"/>
      <c r="QT75" s="91"/>
      <c r="QU75" s="91"/>
      <c r="QV75" s="91"/>
      <c r="QW75" s="91"/>
      <c r="QX75" s="91"/>
      <c r="QY75" s="91"/>
      <c r="QZ75" s="91"/>
      <c r="RA75" s="91"/>
      <c r="RB75" s="91"/>
      <c r="RC75" s="91"/>
      <c r="RD75" s="91"/>
      <c r="RE75" s="91"/>
      <c r="RF75" s="91"/>
      <c r="RG75" s="91"/>
      <c r="RH75" s="91"/>
      <c r="RI75" s="91"/>
      <c r="RJ75" s="91"/>
      <c r="RK75" s="91"/>
      <c r="RL75" s="91"/>
      <c r="RM75" s="91"/>
      <c r="RN75" s="91"/>
      <c r="RO75" s="91"/>
      <c r="RP75" s="91"/>
      <c r="RQ75" s="91"/>
      <c r="RR75" s="91"/>
      <c r="RS75" s="91"/>
      <c r="RT75" s="91"/>
      <c r="RU75" s="91"/>
      <c r="RV75" s="91"/>
      <c r="RW75" s="91"/>
      <c r="RX75" s="91"/>
      <c r="RY75" s="91"/>
      <c r="RZ75" s="91"/>
      <c r="SA75" s="91"/>
      <c r="SB75" s="91"/>
      <c r="SC75" s="91"/>
      <c r="SD75" s="91"/>
      <c r="SE75" s="91"/>
      <c r="SF75" s="91"/>
      <c r="SG75" s="91"/>
      <c r="SH75" s="91"/>
      <c r="SI75" s="91"/>
      <c r="SJ75" s="91"/>
      <c r="SK75" s="91"/>
      <c r="SL75" s="91"/>
      <c r="SM75" s="91"/>
      <c r="SN75" s="91"/>
      <c r="SO75" s="91"/>
      <c r="SP75" s="91"/>
      <c r="SQ75" s="91"/>
      <c r="SR75" s="91"/>
      <c r="SS75" s="91"/>
      <c r="ST75" s="91"/>
      <c r="SU75" s="91"/>
      <c r="SV75" s="91"/>
      <c r="SW75" s="91"/>
      <c r="SX75" s="91"/>
      <c r="SY75" s="91"/>
      <c r="SZ75" s="91"/>
      <c r="TA75" s="91"/>
      <c r="TB75" s="91"/>
      <c r="TC75" s="91"/>
      <c r="TD75" s="91"/>
      <c r="TE75" s="91"/>
      <c r="TF75" s="91"/>
      <c r="TG75" s="91"/>
      <c r="TH75" s="91"/>
      <c r="TI75" s="91"/>
      <c r="TJ75" s="91"/>
      <c r="TK75" s="91"/>
      <c r="TL75" s="91"/>
      <c r="TM75" s="91"/>
      <c r="TN75" s="91"/>
      <c r="TO75" s="91"/>
      <c r="TP75" s="91"/>
      <c r="TQ75" s="91"/>
      <c r="TR75" s="91"/>
      <c r="TS75" s="91"/>
      <c r="TT75" s="91"/>
      <c r="TU75" s="91"/>
      <c r="TV75" s="91"/>
      <c r="TW75" s="91"/>
      <c r="TX75" s="91"/>
      <c r="TY75" s="91"/>
      <c r="TZ75" s="91"/>
      <c r="UA75" s="91"/>
      <c r="UB75" s="91"/>
      <c r="UC75" s="91"/>
      <c r="UD75" s="91"/>
      <c r="UE75" s="91"/>
      <c r="UF75" s="91"/>
      <c r="UG75" s="91"/>
      <c r="UH75" s="91"/>
      <c r="UI75" s="91"/>
      <c r="UJ75" s="91"/>
      <c r="UK75" s="91"/>
      <c r="UL75" s="91"/>
      <c r="UM75" s="91"/>
      <c r="UN75" s="91"/>
      <c r="UO75" s="91"/>
      <c r="UP75" s="91"/>
      <c r="UQ75" s="91"/>
      <c r="UR75" s="91"/>
      <c r="US75" s="91"/>
      <c r="UT75" s="91"/>
      <c r="UU75" s="91"/>
      <c r="UV75" s="91"/>
      <c r="UW75" s="91"/>
      <c r="UX75" s="91"/>
      <c r="UY75" s="91"/>
      <c r="UZ75" s="91"/>
      <c r="VA75" s="91"/>
      <c r="VB75" s="91"/>
      <c r="VC75" s="91"/>
      <c r="VD75" s="91"/>
      <c r="VE75" s="91"/>
      <c r="VF75" s="91"/>
      <c r="VG75" s="91"/>
      <c r="VH75" s="91"/>
      <c r="VI75" s="91"/>
      <c r="VJ75" s="91"/>
      <c r="VK75" s="91"/>
      <c r="VL75" s="91"/>
      <c r="VM75" s="91"/>
      <c r="VN75" s="91"/>
      <c r="VO75" s="91"/>
      <c r="VP75" s="91"/>
      <c r="VQ75" s="91"/>
      <c r="VR75" s="91"/>
      <c r="VS75" s="91"/>
      <c r="VT75" s="91"/>
      <c r="VU75" s="91"/>
      <c r="VV75" s="91"/>
      <c r="VW75" s="91"/>
      <c r="VX75" s="91"/>
      <c r="VY75" s="91"/>
      <c r="VZ75" s="91"/>
      <c r="WA75" s="91"/>
      <c r="WB75" s="91"/>
      <c r="WC75" s="91"/>
      <c r="WD75" s="91"/>
      <c r="WE75" s="91"/>
      <c r="WF75" s="91"/>
      <c r="WG75" s="91"/>
      <c r="WH75" s="91"/>
      <c r="WI75" s="91"/>
      <c r="WJ75" s="91"/>
      <c r="WK75" s="91"/>
      <c r="WL75" s="91"/>
      <c r="WM75" s="91"/>
      <c r="WN75" s="91"/>
      <c r="WO75" s="91"/>
      <c r="WP75" s="91"/>
      <c r="WQ75" s="91"/>
      <c r="WR75" s="91"/>
      <c r="WS75" s="91"/>
      <c r="WT75" s="91"/>
      <c r="WU75" s="91"/>
      <c r="WV75" s="91"/>
      <c r="WW75" s="91"/>
      <c r="WX75" s="91"/>
      <c r="WY75" s="91"/>
      <c r="WZ75" s="91"/>
      <c r="XA75" s="91"/>
      <c r="XB75" s="91"/>
      <c r="XC75" s="91"/>
      <c r="XD75" s="91"/>
      <c r="XE75" s="91"/>
      <c r="XF75" s="91"/>
      <c r="XG75" s="91"/>
      <c r="XH75" s="91"/>
      <c r="XI75" s="91"/>
      <c r="XJ75" s="91"/>
      <c r="XK75" s="91"/>
      <c r="XL75" s="91"/>
      <c r="XM75" s="91"/>
      <c r="XN75" s="91"/>
      <c r="XO75" s="91"/>
      <c r="XP75" s="91"/>
      <c r="XQ75" s="91"/>
      <c r="XR75" s="91"/>
      <c r="XS75" s="91"/>
      <c r="XT75" s="91"/>
      <c r="XU75" s="91"/>
      <c r="XV75" s="91"/>
      <c r="XW75" s="91"/>
      <c r="XX75" s="91"/>
      <c r="XY75" s="91"/>
      <c r="XZ75" s="91"/>
      <c r="YA75" s="91"/>
      <c r="YB75" s="91"/>
      <c r="YC75" s="91"/>
      <c r="YD75" s="91"/>
      <c r="YE75" s="91"/>
      <c r="YF75" s="91"/>
      <c r="YG75" s="91"/>
      <c r="YH75" s="91"/>
      <c r="YI75" s="91"/>
      <c r="YJ75" s="91"/>
      <c r="YK75" s="91"/>
      <c r="YL75" s="91"/>
      <c r="YM75" s="91"/>
      <c r="YN75" s="91"/>
      <c r="YO75" s="91"/>
      <c r="YP75" s="91"/>
      <c r="YQ75" s="91"/>
      <c r="YR75" s="91"/>
      <c r="YS75" s="91"/>
      <c r="YT75" s="91"/>
      <c r="YU75" s="91"/>
      <c r="YV75" s="91"/>
      <c r="YW75" s="91"/>
      <c r="YX75" s="91"/>
      <c r="YY75" s="91"/>
      <c r="YZ75" s="91"/>
      <c r="ZA75" s="91"/>
      <c r="ZB75" s="91"/>
      <c r="ZC75" s="91"/>
      <c r="ZD75" s="91"/>
      <c r="ZE75" s="91"/>
      <c r="ZF75" s="91"/>
      <c r="ZG75" s="91"/>
      <c r="ZH75" s="91"/>
      <c r="ZI75" s="91"/>
      <c r="ZJ75" s="91"/>
      <c r="ZK75" s="91"/>
      <c r="ZL75" s="91"/>
      <c r="ZM75" s="91"/>
      <c r="ZN75" s="91"/>
      <c r="ZO75" s="91"/>
      <c r="ZP75" s="91"/>
      <c r="ZQ75" s="91"/>
      <c r="ZR75" s="91"/>
      <c r="ZS75" s="91"/>
      <c r="ZT75" s="91"/>
      <c r="ZU75" s="91"/>
      <c r="ZV75" s="91"/>
      <c r="ZW75" s="91"/>
      <c r="ZX75" s="91"/>
      <c r="ZY75" s="91"/>
      <c r="ZZ75" s="91"/>
      <c r="AAA75" s="91"/>
      <c r="AAB75" s="91"/>
      <c r="AAC75" s="91"/>
      <c r="AAD75" s="91"/>
      <c r="AAE75" s="91"/>
      <c r="AAF75" s="91"/>
      <c r="AAG75" s="91"/>
      <c r="AAH75" s="91"/>
      <c r="AAI75" s="91"/>
      <c r="AAJ75" s="91"/>
      <c r="AAK75" s="91"/>
      <c r="AAL75" s="91"/>
      <c r="AAM75" s="91"/>
      <c r="AAN75" s="91"/>
      <c r="AAO75" s="91"/>
      <c r="AAP75" s="91"/>
      <c r="AAQ75" s="91"/>
      <c r="AAR75" s="91"/>
      <c r="AAS75" s="91"/>
      <c r="AAT75" s="91"/>
      <c r="AAU75" s="91"/>
      <c r="AAV75" s="91"/>
      <c r="AAW75" s="91"/>
      <c r="AAX75" s="91"/>
      <c r="AAY75" s="91"/>
      <c r="AAZ75" s="91"/>
      <c r="ABA75" s="91"/>
      <c r="ABB75" s="91"/>
      <c r="ABC75" s="91"/>
      <c r="ABD75" s="91"/>
      <c r="ABE75" s="91"/>
      <c r="ABF75" s="91"/>
      <c r="ABG75" s="91"/>
      <c r="ABH75" s="91"/>
      <c r="ABI75" s="91"/>
      <c r="ABJ75" s="91"/>
      <c r="ABK75" s="91"/>
      <c r="ABL75" s="91"/>
      <c r="ABM75" s="91"/>
      <c r="ABN75" s="91"/>
      <c r="ABO75" s="91"/>
      <c r="ABP75" s="91"/>
      <c r="ABQ75" s="91"/>
      <c r="ABR75" s="91"/>
      <c r="ABS75" s="91"/>
      <c r="ABT75" s="91"/>
      <c r="ABU75" s="91"/>
      <c r="ABV75" s="91"/>
      <c r="ABW75" s="91"/>
      <c r="ABX75" s="91"/>
      <c r="ABY75" s="91"/>
      <c r="ABZ75" s="91"/>
      <c r="ACA75" s="91"/>
      <c r="ACB75" s="91"/>
      <c r="ACC75" s="91"/>
      <c r="ACD75" s="91"/>
      <c r="ACE75" s="91"/>
      <c r="ACF75" s="91"/>
      <c r="ACG75" s="91"/>
      <c r="ACH75" s="91"/>
      <c r="ACI75" s="91"/>
      <c r="ACJ75" s="91"/>
      <c r="ACK75" s="91"/>
      <c r="ACL75" s="91"/>
      <c r="ACM75" s="91"/>
      <c r="ACN75" s="91"/>
      <c r="ACO75" s="91"/>
      <c r="ACP75" s="91"/>
      <c r="ACQ75" s="91"/>
      <c r="ACR75" s="91"/>
      <c r="ACS75" s="91"/>
      <c r="ACT75" s="91"/>
      <c r="ACU75" s="91"/>
      <c r="ACV75" s="91"/>
      <c r="ACW75" s="91"/>
      <c r="ACX75" s="91"/>
      <c r="ACY75" s="91"/>
      <c r="ACZ75" s="91"/>
      <c r="ADA75" s="91"/>
      <c r="ADB75" s="91"/>
      <c r="ADC75" s="91"/>
      <c r="ADD75" s="91"/>
      <c r="ADE75" s="91"/>
      <c r="ADF75" s="91"/>
      <c r="ADG75" s="91"/>
      <c r="ADH75" s="91"/>
      <c r="ADI75" s="91"/>
      <c r="ADJ75" s="91"/>
      <c r="ADK75" s="91"/>
      <c r="ADL75" s="91"/>
      <c r="ADM75" s="91"/>
      <c r="ADN75" s="91"/>
      <c r="ADO75" s="91"/>
      <c r="ADP75" s="91"/>
      <c r="ADQ75" s="91"/>
      <c r="ADR75" s="91"/>
      <c r="ADS75" s="91"/>
      <c r="ADT75" s="91"/>
      <c r="ADU75" s="91"/>
      <c r="ADV75" s="91"/>
      <c r="ADW75" s="91"/>
      <c r="ADX75" s="91"/>
      <c r="ADY75" s="91"/>
      <c r="ADZ75" s="91"/>
      <c r="AEA75" s="91"/>
      <c r="AEB75" s="91"/>
      <c r="AEC75" s="91"/>
      <c r="AED75" s="91"/>
      <c r="AEE75" s="91"/>
      <c r="AEF75" s="91"/>
      <c r="AEG75" s="91"/>
      <c r="AEH75" s="91"/>
      <c r="AEI75" s="91"/>
      <c r="AEJ75" s="91"/>
      <c r="AEK75" s="91"/>
      <c r="AEL75" s="91"/>
      <c r="AEM75" s="91"/>
      <c r="AEN75" s="91"/>
      <c r="AEO75" s="91"/>
      <c r="AEP75" s="91"/>
      <c r="AEQ75" s="91"/>
      <c r="AER75" s="91"/>
      <c r="AES75" s="91"/>
      <c r="AET75" s="91"/>
      <c r="AEU75" s="91"/>
      <c r="AEV75" s="91"/>
      <c r="AEW75" s="91"/>
      <c r="AEX75" s="91"/>
      <c r="AEY75" s="91"/>
      <c r="AEZ75" s="91"/>
      <c r="AFA75" s="91"/>
      <c r="AFB75" s="91"/>
      <c r="AFC75" s="91"/>
      <c r="AFD75" s="91"/>
      <c r="AFE75" s="91"/>
      <c r="AFF75" s="91"/>
      <c r="AFG75" s="91"/>
      <c r="AFH75" s="91"/>
      <c r="AFI75" s="91"/>
      <c r="AFJ75" s="91"/>
      <c r="AFK75" s="91"/>
      <c r="AFL75" s="91"/>
      <c r="AFM75" s="91"/>
      <c r="AFN75" s="91"/>
      <c r="AFO75" s="91"/>
      <c r="AFP75" s="91"/>
      <c r="AFQ75" s="91"/>
      <c r="AFR75" s="91"/>
      <c r="AFS75" s="91"/>
      <c r="AFT75" s="91"/>
      <c r="AFU75" s="91"/>
      <c r="AFV75" s="91"/>
      <c r="AFW75" s="91"/>
      <c r="AFX75" s="91"/>
      <c r="AFY75" s="91"/>
      <c r="AFZ75" s="91"/>
      <c r="AGA75" s="91"/>
      <c r="AGB75" s="91"/>
      <c r="AGC75" s="91"/>
      <c r="AGD75" s="91"/>
      <c r="AGE75" s="91"/>
      <c r="AGF75" s="91"/>
      <c r="AGG75" s="91"/>
      <c r="AGH75" s="91"/>
      <c r="AGI75" s="91"/>
      <c r="AGJ75" s="91"/>
      <c r="AGK75" s="91"/>
      <c r="AGL75" s="91"/>
      <c r="AGM75" s="91"/>
      <c r="AGN75" s="91"/>
      <c r="AGO75" s="91"/>
      <c r="AGP75" s="91"/>
      <c r="AGQ75" s="91"/>
      <c r="AGR75" s="91"/>
      <c r="AGS75" s="91"/>
      <c r="AGT75" s="91"/>
      <c r="AGU75" s="91"/>
      <c r="AGV75" s="91"/>
      <c r="AGW75" s="91"/>
      <c r="AGX75" s="91"/>
      <c r="AGY75" s="91"/>
      <c r="AGZ75" s="91"/>
      <c r="AHA75" s="91"/>
      <c r="AHB75" s="91"/>
      <c r="AHC75" s="91"/>
      <c r="AHD75" s="91"/>
      <c r="AHE75" s="91"/>
      <c r="AHF75" s="91"/>
      <c r="AHG75" s="91"/>
      <c r="AHH75" s="91"/>
      <c r="AHI75" s="91"/>
      <c r="AHJ75" s="91"/>
      <c r="AHK75" s="91"/>
      <c r="AHL75" s="91"/>
      <c r="AHM75" s="91"/>
      <c r="AHN75" s="91"/>
      <c r="AHO75" s="91"/>
      <c r="AHP75" s="91"/>
      <c r="AHQ75" s="91"/>
      <c r="AHR75" s="91"/>
      <c r="AHS75" s="91"/>
      <c r="AHT75" s="91"/>
      <c r="AHU75" s="91"/>
      <c r="AHV75" s="91"/>
      <c r="AHW75" s="91"/>
      <c r="AHX75" s="91"/>
      <c r="AHY75" s="91"/>
      <c r="AHZ75" s="91"/>
      <c r="AIA75" s="91"/>
      <c r="AIB75" s="91"/>
      <c r="AIC75" s="91"/>
      <c r="AID75" s="91"/>
      <c r="AIE75" s="91"/>
      <c r="AIF75" s="91"/>
      <c r="AIG75" s="91"/>
      <c r="AIH75" s="91"/>
      <c r="AII75" s="91"/>
      <c r="AIJ75" s="91"/>
      <c r="AIK75" s="91"/>
      <c r="AIL75" s="91"/>
      <c r="AIM75" s="91"/>
      <c r="AIN75" s="91"/>
      <c r="AIO75" s="91"/>
      <c r="AIP75" s="91"/>
      <c r="AIQ75" s="91"/>
      <c r="AIR75" s="91"/>
      <c r="AIS75" s="91"/>
      <c r="AIT75" s="91"/>
      <c r="AIU75" s="91"/>
      <c r="AIV75" s="91"/>
      <c r="AIW75" s="91"/>
      <c r="AIX75" s="91"/>
      <c r="AIY75" s="91"/>
      <c r="AIZ75" s="91"/>
      <c r="AJA75" s="91"/>
      <c r="AJB75" s="91"/>
      <c r="AJC75" s="91"/>
      <c r="AJD75" s="91"/>
      <c r="AJE75" s="91"/>
      <c r="AJF75" s="91"/>
      <c r="AJG75" s="91"/>
      <c r="AJH75" s="91"/>
      <c r="AJI75" s="91"/>
      <c r="AJJ75" s="91"/>
      <c r="AJK75" s="91"/>
      <c r="AJL75" s="91"/>
      <c r="AJM75" s="91"/>
      <c r="AJN75" s="91"/>
      <c r="AJO75" s="91"/>
      <c r="AJP75" s="91"/>
      <c r="AJQ75" s="91"/>
      <c r="AJR75" s="91"/>
      <c r="AJS75" s="91"/>
      <c r="AJT75" s="91"/>
      <c r="AJU75" s="91"/>
      <c r="AJV75" s="91"/>
      <c r="AJW75" s="91"/>
      <c r="AJX75" s="91"/>
      <c r="AJY75" s="91"/>
      <c r="AJZ75" s="91"/>
      <c r="AKA75" s="91"/>
      <c r="AKB75" s="91"/>
      <c r="AKC75" s="91"/>
      <c r="AKD75" s="91"/>
      <c r="AKE75" s="91"/>
      <c r="AKF75" s="91"/>
      <c r="AKG75" s="91"/>
      <c r="AKH75" s="91"/>
      <c r="AKI75" s="91"/>
      <c r="AKJ75" s="91"/>
      <c r="AKK75" s="91"/>
      <c r="AKL75" s="91"/>
      <c r="AKM75" s="91"/>
      <c r="AKN75" s="91"/>
      <c r="AKO75" s="91"/>
      <c r="AKP75" s="91"/>
      <c r="AKQ75" s="91"/>
      <c r="AKR75" s="91"/>
      <c r="AKS75" s="91"/>
      <c r="AKT75" s="91"/>
      <c r="AKU75" s="91"/>
      <c r="AKV75" s="91"/>
      <c r="AKW75" s="91"/>
      <c r="AKX75" s="91"/>
      <c r="AKY75" s="91"/>
      <c r="AKZ75" s="91"/>
      <c r="ALA75" s="91"/>
      <c r="ALB75" s="91"/>
      <c r="ALC75" s="91"/>
      <c r="ALD75" s="91"/>
      <c r="ALE75" s="91"/>
      <c r="ALF75" s="91"/>
      <c r="ALG75" s="91"/>
      <c r="ALH75" s="91"/>
      <c r="ALI75" s="91"/>
      <c r="ALJ75" s="91"/>
      <c r="ALK75" s="91"/>
      <c r="ALL75" s="91"/>
      <c r="ALM75" s="91"/>
      <c r="ALN75" s="91"/>
      <c r="ALO75" s="91"/>
      <c r="ALP75" s="91"/>
      <c r="ALQ75" s="91"/>
      <c r="ALR75" s="91"/>
      <c r="ALS75" s="91"/>
      <c r="ALT75" s="91"/>
      <c r="ALU75" s="91"/>
      <c r="ALV75" s="91"/>
      <c r="ALW75" s="91"/>
      <c r="ALX75" s="91"/>
      <c r="ALY75" s="91"/>
      <c r="ALZ75" s="91"/>
      <c r="AMA75" s="91"/>
      <c r="AMB75" s="91"/>
      <c r="AMC75" s="91"/>
      <c r="AMD75" s="91"/>
      <c r="AME75" s="91"/>
      <c r="AMF75" s="91"/>
      <c r="AMG75" s="91"/>
      <c r="AMH75" s="91"/>
      <c r="AMI75" s="91"/>
      <c r="AMJ75" s="91"/>
      <c r="AMK75" s="91"/>
      <c r="AML75" s="91"/>
      <c r="AMM75" s="91"/>
      <c r="AMN75" s="91"/>
      <c r="AMO75" s="91"/>
      <c r="AMP75" s="91"/>
      <c r="AMQ75" s="91"/>
      <c r="AMR75" s="91"/>
      <c r="AMS75" s="91"/>
      <c r="AMT75" s="91"/>
      <c r="AMU75" s="91"/>
      <c r="AMV75" s="91"/>
      <c r="AMW75" s="91"/>
      <c r="AMX75" s="91"/>
      <c r="AMY75" s="91"/>
      <c r="AMZ75" s="91"/>
      <c r="ANA75" s="91"/>
      <c r="ANB75" s="91"/>
      <c r="ANC75" s="91"/>
      <c r="AND75" s="91"/>
      <c r="ANE75" s="91"/>
      <c r="ANF75" s="91"/>
      <c r="ANG75" s="91"/>
      <c r="ANH75" s="91"/>
      <c r="ANI75" s="91"/>
      <c r="ANJ75" s="91"/>
      <c r="ANK75" s="91"/>
      <c r="ANL75" s="91"/>
      <c r="ANM75" s="91"/>
      <c r="ANN75" s="91"/>
      <c r="ANO75" s="91"/>
      <c r="ANP75" s="91"/>
      <c r="ANQ75" s="91"/>
      <c r="ANR75" s="91"/>
      <c r="ANS75" s="91"/>
      <c r="ANT75" s="91"/>
      <c r="ANU75" s="91"/>
      <c r="ANV75" s="91"/>
      <c r="ANW75" s="91"/>
      <c r="ANX75" s="91"/>
      <c r="ANY75" s="91"/>
      <c r="ANZ75" s="91"/>
      <c r="AOA75" s="91"/>
      <c r="AOB75" s="91"/>
      <c r="AOC75" s="91"/>
      <c r="AOD75" s="91"/>
      <c r="AOE75" s="91"/>
      <c r="AOF75" s="91"/>
      <c r="AOG75" s="91"/>
      <c r="AOH75" s="91"/>
      <c r="AOI75" s="91"/>
      <c r="AOJ75" s="91"/>
      <c r="AOK75" s="91"/>
      <c r="AOL75" s="91"/>
      <c r="AOM75" s="91"/>
      <c r="AON75" s="91"/>
      <c r="AOO75" s="91"/>
      <c r="AOP75" s="91"/>
      <c r="AOQ75" s="91"/>
      <c r="AOR75" s="91"/>
      <c r="AOS75" s="91"/>
      <c r="AOT75" s="91"/>
      <c r="AOU75" s="91"/>
      <c r="AOV75" s="91"/>
      <c r="AOW75" s="91"/>
      <c r="AOX75" s="91"/>
      <c r="AOY75" s="91"/>
      <c r="AOZ75" s="91"/>
      <c r="APA75" s="91"/>
      <c r="APB75" s="91"/>
      <c r="APC75" s="91"/>
      <c r="APD75" s="91"/>
      <c r="APE75" s="91"/>
      <c r="APF75" s="91"/>
      <c r="APG75" s="91"/>
      <c r="APH75" s="91"/>
      <c r="API75" s="91"/>
      <c r="APJ75" s="91"/>
      <c r="APK75" s="91"/>
      <c r="APL75" s="91"/>
      <c r="APM75" s="91"/>
      <c r="APN75" s="91"/>
      <c r="APO75" s="91"/>
      <c r="APP75" s="91"/>
      <c r="APQ75" s="91"/>
      <c r="APR75" s="91"/>
      <c r="APS75" s="91"/>
      <c r="APT75" s="91"/>
      <c r="APU75" s="91"/>
      <c r="APV75" s="91"/>
      <c r="APW75" s="91"/>
      <c r="APX75" s="91"/>
      <c r="APY75" s="91"/>
      <c r="APZ75" s="91"/>
      <c r="AQA75" s="91"/>
      <c r="AQB75" s="91"/>
      <c r="AQC75" s="91"/>
      <c r="AQD75" s="91"/>
      <c r="AQE75" s="91"/>
      <c r="AQF75" s="91"/>
      <c r="AQG75" s="91"/>
      <c r="AQH75" s="91"/>
      <c r="AQI75" s="91"/>
      <c r="AQJ75" s="91"/>
      <c r="AQK75" s="91"/>
      <c r="AQL75" s="91"/>
      <c r="AQM75" s="91"/>
      <c r="AQN75" s="91"/>
      <c r="AQO75" s="91"/>
      <c r="AQP75" s="91"/>
      <c r="AQQ75" s="91"/>
      <c r="AQR75" s="91"/>
      <c r="AQS75" s="91"/>
      <c r="AQT75" s="91"/>
      <c r="AQU75" s="91"/>
      <c r="AQV75" s="91"/>
      <c r="AQW75" s="91"/>
      <c r="AQX75" s="91"/>
      <c r="AQY75" s="91"/>
      <c r="AQZ75" s="91"/>
      <c r="ARA75" s="91"/>
      <c r="ARB75" s="91"/>
      <c r="ARC75" s="91"/>
      <c r="ARD75" s="91"/>
      <c r="ARE75" s="91"/>
      <c r="ARF75" s="91"/>
      <c r="ARG75" s="91"/>
      <c r="ARH75" s="91"/>
      <c r="ARI75" s="91"/>
      <c r="ARJ75" s="91"/>
      <c r="ARK75" s="91"/>
      <c r="ARL75" s="91"/>
      <c r="ARM75" s="91"/>
      <c r="ARN75" s="91"/>
      <c r="ARO75" s="91"/>
      <c r="ARP75" s="91"/>
      <c r="ARQ75" s="91"/>
      <c r="ARR75" s="91"/>
      <c r="ARS75" s="91"/>
      <c r="ART75" s="91"/>
      <c r="ARU75" s="91"/>
      <c r="ARV75" s="91"/>
      <c r="ARW75" s="91"/>
      <c r="ARX75" s="91"/>
      <c r="ARY75" s="91"/>
      <c r="ARZ75" s="91"/>
      <c r="ASA75" s="91"/>
      <c r="ASB75" s="91"/>
      <c r="ASC75" s="91"/>
      <c r="ASD75" s="91"/>
      <c r="ASE75" s="91"/>
      <c r="ASF75" s="91"/>
      <c r="ASG75" s="91"/>
      <c r="ASH75" s="91"/>
      <c r="ASI75" s="91"/>
      <c r="ASJ75" s="91"/>
      <c r="ASK75" s="91"/>
      <c r="ASL75" s="91"/>
      <c r="ASM75" s="91"/>
      <c r="ASN75" s="91"/>
      <c r="ASO75" s="91"/>
      <c r="ASP75" s="91"/>
      <c r="ASQ75" s="91"/>
      <c r="ASR75" s="91"/>
      <c r="ASS75" s="91"/>
      <c r="AST75" s="91"/>
      <c r="ASU75" s="91"/>
      <c r="ASV75" s="91"/>
      <c r="ASW75" s="91"/>
      <c r="ASX75" s="91"/>
      <c r="ASY75" s="91"/>
      <c r="ASZ75" s="91"/>
      <c r="ATA75" s="91"/>
      <c r="ATB75" s="91"/>
      <c r="ATC75" s="91"/>
      <c r="ATD75" s="91"/>
      <c r="ATE75" s="91"/>
      <c r="ATF75" s="91"/>
      <c r="ATG75" s="91"/>
      <c r="ATH75" s="91"/>
      <c r="ATI75" s="91"/>
      <c r="ATJ75" s="91"/>
      <c r="ATK75" s="91"/>
      <c r="ATL75" s="91"/>
      <c r="ATM75" s="91"/>
      <c r="ATN75" s="91"/>
      <c r="ATO75" s="91"/>
      <c r="ATP75" s="91"/>
      <c r="ATQ75" s="91"/>
      <c r="ATR75" s="91"/>
      <c r="ATS75" s="91"/>
      <c r="ATT75" s="91"/>
      <c r="ATU75" s="91"/>
      <c r="ATV75" s="91"/>
      <c r="ATW75" s="91"/>
      <c r="ATX75" s="91"/>
      <c r="ATY75" s="91"/>
      <c r="ATZ75" s="91"/>
      <c r="AUA75" s="91"/>
      <c r="AUB75" s="91"/>
      <c r="AUC75" s="91"/>
      <c r="AUD75" s="91"/>
      <c r="AUE75" s="91"/>
      <c r="AUF75" s="91"/>
      <c r="AUG75" s="91"/>
      <c r="AUH75" s="91"/>
      <c r="AUI75" s="91"/>
      <c r="AUJ75" s="91"/>
      <c r="AUK75" s="91"/>
      <c r="AUL75" s="91"/>
      <c r="AUM75" s="91"/>
      <c r="AUN75" s="91"/>
      <c r="AUO75" s="91"/>
      <c r="AUP75" s="91"/>
      <c r="AUQ75" s="91"/>
      <c r="AUR75" s="91"/>
      <c r="AUS75" s="91"/>
      <c r="AUT75" s="91"/>
      <c r="AUU75" s="91"/>
      <c r="AUV75" s="91"/>
      <c r="AUW75" s="91"/>
      <c r="AUX75" s="91"/>
      <c r="AUY75" s="91"/>
      <c r="AUZ75" s="91"/>
      <c r="AVA75" s="91"/>
      <c r="AVB75" s="91"/>
      <c r="AVC75" s="91"/>
      <c r="AVD75" s="91"/>
      <c r="AVE75" s="91"/>
      <c r="AVF75" s="91"/>
      <c r="AVG75" s="91"/>
      <c r="AVH75" s="91"/>
      <c r="AVI75" s="91"/>
      <c r="AVJ75" s="91"/>
      <c r="AVK75" s="91"/>
      <c r="AVL75" s="91"/>
      <c r="AVM75" s="91"/>
      <c r="AVN75" s="91"/>
      <c r="AVO75" s="91"/>
      <c r="AVP75" s="91"/>
      <c r="AVQ75" s="91"/>
      <c r="AVR75" s="91"/>
      <c r="AVS75" s="91"/>
      <c r="AVT75" s="91"/>
      <c r="AVU75" s="91"/>
      <c r="AVV75" s="91"/>
      <c r="AVW75" s="91"/>
      <c r="AVX75" s="91"/>
      <c r="AVY75" s="91"/>
      <c r="AVZ75" s="91"/>
      <c r="AWA75" s="91"/>
      <c r="AWB75" s="91"/>
      <c r="AWC75" s="91"/>
      <c r="AWD75" s="91"/>
      <c r="AWE75" s="91"/>
      <c r="AWF75" s="91"/>
      <c r="AWG75" s="91"/>
      <c r="AWH75" s="91"/>
      <c r="AWI75" s="91"/>
      <c r="AWJ75" s="91"/>
      <c r="AWK75" s="91"/>
      <c r="AWL75" s="91"/>
      <c r="AWM75" s="91"/>
      <c r="AWN75" s="91"/>
      <c r="AWO75" s="91"/>
      <c r="AWP75" s="91"/>
      <c r="AWQ75" s="91"/>
      <c r="AWR75" s="91"/>
      <c r="AWS75" s="91"/>
      <c r="AWT75" s="91"/>
      <c r="AWU75" s="91"/>
      <c r="AWV75" s="91"/>
      <c r="AWW75" s="91"/>
      <c r="AWX75" s="91"/>
      <c r="AWY75" s="91"/>
      <c r="AWZ75" s="91"/>
      <c r="AXA75" s="91"/>
      <c r="AXB75" s="91"/>
      <c r="AXC75" s="91"/>
      <c r="AXD75" s="91"/>
      <c r="AXE75" s="91"/>
      <c r="AXF75" s="91"/>
      <c r="AXG75" s="91"/>
      <c r="AXH75" s="91"/>
      <c r="AXI75" s="91"/>
      <c r="AXJ75" s="91"/>
      <c r="AXK75" s="91"/>
      <c r="AXL75" s="91"/>
      <c r="AXM75" s="91"/>
      <c r="AXN75" s="91"/>
      <c r="AXO75" s="91"/>
      <c r="AXP75" s="91"/>
      <c r="AXQ75" s="91"/>
      <c r="AXR75" s="91"/>
      <c r="AXS75" s="91"/>
      <c r="AXT75" s="91"/>
      <c r="AXU75" s="91"/>
      <c r="AXV75" s="91"/>
      <c r="AXW75" s="91"/>
      <c r="AXX75" s="91"/>
      <c r="AXY75" s="91"/>
      <c r="AXZ75" s="91"/>
      <c r="AYA75" s="91"/>
      <c r="AYB75" s="91"/>
      <c r="AYC75" s="91"/>
      <c r="AYD75" s="91"/>
      <c r="AYE75" s="91"/>
      <c r="AYF75" s="91"/>
      <c r="AYG75" s="91"/>
      <c r="AYH75" s="91"/>
      <c r="AYI75" s="91"/>
      <c r="AYJ75" s="91"/>
      <c r="AYK75" s="91"/>
      <c r="AYL75" s="91"/>
      <c r="AYM75" s="91"/>
      <c r="AYN75" s="91"/>
      <c r="AYO75" s="91"/>
      <c r="AYP75" s="91"/>
      <c r="AYQ75" s="91"/>
      <c r="AYR75" s="91"/>
      <c r="AYS75" s="91"/>
      <c r="AYT75" s="91"/>
      <c r="AYU75" s="91"/>
      <c r="AYV75" s="91"/>
      <c r="AYW75" s="91"/>
      <c r="AYX75" s="91"/>
      <c r="AYY75" s="91"/>
      <c r="AYZ75" s="91"/>
      <c r="AZA75" s="91"/>
      <c r="AZB75" s="91"/>
      <c r="AZC75" s="91"/>
      <c r="AZD75" s="91"/>
      <c r="AZE75" s="91"/>
      <c r="AZF75" s="91"/>
      <c r="AZG75" s="91"/>
      <c r="AZH75" s="91"/>
      <c r="AZI75" s="91"/>
      <c r="AZJ75" s="91"/>
      <c r="AZK75" s="91"/>
      <c r="AZL75" s="91"/>
      <c r="AZM75" s="91"/>
      <c r="AZN75" s="91"/>
      <c r="AZO75" s="91"/>
      <c r="AZP75" s="91"/>
      <c r="AZQ75" s="91"/>
      <c r="AZR75" s="91"/>
      <c r="AZS75" s="91"/>
      <c r="AZT75" s="91"/>
      <c r="AZU75" s="91"/>
      <c r="AZV75" s="91"/>
      <c r="AZW75" s="91"/>
      <c r="AZX75" s="91"/>
      <c r="AZY75" s="91"/>
      <c r="AZZ75" s="91"/>
      <c r="BAA75" s="91"/>
      <c r="BAB75" s="91"/>
      <c r="BAC75" s="91"/>
      <c r="BAD75" s="91"/>
      <c r="BAE75" s="91"/>
      <c r="BAF75" s="91"/>
      <c r="BAG75" s="91"/>
      <c r="BAH75" s="91"/>
      <c r="BAI75" s="91"/>
      <c r="BAJ75" s="91"/>
      <c r="BAK75" s="91"/>
      <c r="BAL75" s="91"/>
      <c r="BAM75" s="91"/>
      <c r="BAN75" s="91"/>
      <c r="BAO75" s="91"/>
      <c r="BAP75" s="91"/>
      <c r="BAQ75" s="91"/>
      <c r="BAR75" s="91"/>
      <c r="BAS75" s="91"/>
      <c r="BAT75" s="91"/>
      <c r="BAU75" s="91"/>
      <c r="BAV75" s="91"/>
      <c r="BAW75" s="91"/>
      <c r="BAX75" s="91"/>
      <c r="BAY75" s="91"/>
      <c r="BAZ75" s="91"/>
      <c r="BBA75" s="91"/>
      <c r="BBB75" s="91"/>
      <c r="BBC75" s="91"/>
      <c r="BBD75" s="91"/>
      <c r="BBE75" s="91"/>
      <c r="BBF75" s="91"/>
      <c r="BBG75" s="91"/>
      <c r="BBH75" s="91"/>
      <c r="BBI75" s="91"/>
      <c r="BBJ75" s="91"/>
      <c r="BBK75" s="91"/>
      <c r="BBL75" s="91"/>
      <c r="BBM75" s="91"/>
      <c r="BBN75" s="91"/>
      <c r="BBO75" s="91"/>
      <c r="BBP75" s="91"/>
      <c r="BBQ75" s="91"/>
      <c r="BBR75" s="91"/>
      <c r="BBS75" s="91"/>
      <c r="BBT75" s="91"/>
      <c r="BBU75" s="91"/>
      <c r="BBV75" s="91"/>
      <c r="BBW75" s="91"/>
      <c r="BBX75" s="91"/>
      <c r="BBY75" s="91"/>
      <c r="BBZ75" s="91"/>
      <c r="BCA75" s="91"/>
      <c r="BCB75" s="91"/>
      <c r="BCC75" s="91"/>
      <c r="BCD75" s="91"/>
      <c r="BCE75" s="91"/>
      <c r="BCF75" s="91"/>
      <c r="BCG75" s="91"/>
      <c r="BCH75" s="91"/>
      <c r="BCI75" s="91"/>
      <c r="BCJ75" s="91"/>
      <c r="BCK75" s="91"/>
      <c r="BCL75" s="91"/>
      <c r="BCM75" s="91"/>
      <c r="BCN75" s="91"/>
      <c r="BCO75" s="91"/>
      <c r="BCP75" s="91"/>
      <c r="BCQ75" s="91"/>
      <c r="BCR75" s="91"/>
      <c r="BCS75" s="91"/>
      <c r="BCT75" s="91"/>
      <c r="BCU75" s="91"/>
      <c r="BCV75" s="91"/>
      <c r="BCW75" s="91"/>
      <c r="BCX75" s="91"/>
      <c r="BCY75" s="91"/>
      <c r="BCZ75" s="91"/>
      <c r="BDA75" s="91"/>
      <c r="BDB75" s="91"/>
      <c r="BDC75" s="91"/>
      <c r="BDD75" s="91"/>
      <c r="BDE75" s="91"/>
      <c r="BDF75" s="91"/>
      <c r="BDG75" s="91"/>
      <c r="BDH75" s="91"/>
      <c r="BDI75" s="91"/>
      <c r="BDJ75" s="91"/>
      <c r="BDK75" s="91"/>
      <c r="BDL75" s="91"/>
      <c r="BDM75" s="91"/>
      <c r="BDN75" s="91"/>
      <c r="BDO75" s="91"/>
      <c r="BDP75" s="91"/>
      <c r="BDQ75" s="91"/>
      <c r="BDR75" s="91"/>
      <c r="BDS75" s="91"/>
      <c r="BDT75" s="91"/>
      <c r="BDU75" s="91"/>
      <c r="BDV75" s="91"/>
      <c r="BDW75" s="91"/>
      <c r="BDX75" s="91"/>
      <c r="BDY75" s="91"/>
      <c r="BDZ75" s="91"/>
      <c r="BEA75" s="91"/>
      <c r="BEB75" s="91"/>
      <c r="BEC75" s="91"/>
      <c r="BED75" s="91"/>
      <c r="BEE75" s="91"/>
      <c r="BEF75" s="91"/>
      <c r="BEG75" s="91"/>
      <c r="BEH75" s="91"/>
      <c r="BEI75" s="91"/>
      <c r="BEJ75" s="91"/>
      <c r="BEK75" s="91"/>
      <c r="BEL75" s="91"/>
      <c r="BEM75" s="91"/>
      <c r="BEN75" s="91"/>
      <c r="BEO75" s="91"/>
      <c r="BEP75" s="91"/>
      <c r="BEQ75" s="91"/>
      <c r="BER75" s="91"/>
      <c r="BES75" s="91"/>
      <c r="BET75" s="91"/>
      <c r="BEU75" s="91"/>
      <c r="BEV75" s="91"/>
      <c r="BEW75" s="91"/>
      <c r="BEX75" s="91"/>
      <c r="BEY75" s="91"/>
      <c r="BEZ75" s="91"/>
      <c r="BFA75" s="91"/>
      <c r="BFB75" s="91"/>
      <c r="BFC75" s="91"/>
      <c r="BFD75" s="91"/>
      <c r="BFE75" s="91"/>
      <c r="BFF75" s="91"/>
      <c r="BFG75" s="91"/>
      <c r="BFH75" s="91"/>
      <c r="BFI75" s="91"/>
      <c r="BFJ75" s="91"/>
      <c r="BFK75" s="91"/>
      <c r="BFL75" s="91"/>
      <c r="BFM75" s="91"/>
      <c r="BFN75" s="91"/>
      <c r="BFO75" s="91"/>
      <c r="BFP75" s="91"/>
      <c r="BFQ75" s="91"/>
      <c r="BFR75" s="91"/>
      <c r="BFS75" s="91"/>
      <c r="BFT75" s="91"/>
      <c r="BFU75" s="91"/>
      <c r="BFV75" s="91"/>
      <c r="BFW75" s="91"/>
      <c r="BFX75" s="91"/>
      <c r="BFY75" s="91"/>
      <c r="BFZ75" s="91"/>
      <c r="BGA75" s="91"/>
      <c r="BGB75" s="91"/>
      <c r="BGC75" s="91"/>
      <c r="BGD75" s="91"/>
      <c r="BGE75" s="91"/>
      <c r="BGF75" s="91"/>
      <c r="BGG75" s="91"/>
      <c r="BGH75" s="91"/>
      <c r="BGI75" s="91"/>
      <c r="BGJ75" s="91"/>
      <c r="BGK75" s="91"/>
      <c r="BGL75" s="91"/>
      <c r="BGM75" s="91"/>
      <c r="BGN75" s="91"/>
      <c r="BGO75" s="91"/>
      <c r="BGP75" s="91"/>
      <c r="BGQ75" s="91"/>
      <c r="BGR75" s="91"/>
      <c r="BGS75" s="91"/>
      <c r="BGT75" s="91"/>
      <c r="BGU75" s="91"/>
      <c r="BGV75" s="91"/>
      <c r="BGW75" s="91"/>
      <c r="BGX75" s="91"/>
      <c r="BGY75" s="91"/>
      <c r="BGZ75" s="91"/>
      <c r="BHA75" s="91"/>
      <c r="BHB75" s="91"/>
      <c r="BHC75" s="91"/>
      <c r="BHD75" s="91"/>
      <c r="BHE75" s="91"/>
      <c r="BHF75" s="91"/>
      <c r="BHG75" s="91"/>
      <c r="BHH75" s="91"/>
      <c r="BHI75" s="91"/>
      <c r="BHJ75" s="91"/>
      <c r="BHK75" s="91"/>
      <c r="BHL75" s="91"/>
      <c r="BHM75" s="91"/>
      <c r="BHN75" s="91"/>
      <c r="BHO75" s="91"/>
      <c r="BHP75" s="91"/>
      <c r="BHQ75" s="91"/>
      <c r="BHR75" s="91"/>
      <c r="BHS75" s="91"/>
      <c r="BHT75" s="91"/>
      <c r="BHU75" s="91"/>
      <c r="BHV75" s="91"/>
      <c r="BHW75" s="91"/>
      <c r="BHX75" s="91"/>
      <c r="BHY75" s="91"/>
      <c r="BHZ75" s="91"/>
      <c r="BIA75" s="91"/>
      <c r="BIB75" s="91"/>
      <c r="BIC75" s="91"/>
      <c r="BID75" s="91"/>
      <c r="BIE75" s="91"/>
      <c r="BIF75" s="91"/>
      <c r="BIG75" s="91"/>
      <c r="BIH75" s="91"/>
      <c r="BII75" s="91"/>
      <c r="BIJ75" s="91"/>
      <c r="BIK75" s="91"/>
      <c r="BIL75" s="91"/>
      <c r="BIM75" s="91"/>
      <c r="BIN75" s="91"/>
      <c r="BIO75" s="91"/>
      <c r="BIP75" s="91"/>
      <c r="BIQ75" s="91"/>
      <c r="BIR75" s="91"/>
      <c r="BIS75" s="91"/>
      <c r="BIT75" s="91"/>
      <c r="BIU75" s="91"/>
      <c r="BIV75" s="91"/>
      <c r="BIW75" s="91"/>
      <c r="BIX75" s="91"/>
      <c r="BIY75" s="91"/>
      <c r="BIZ75" s="91"/>
      <c r="BJA75" s="91"/>
      <c r="BJB75" s="91"/>
      <c r="BJC75" s="91"/>
      <c r="BJD75" s="91"/>
      <c r="BJE75" s="91"/>
      <c r="BJF75" s="91"/>
      <c r="BJG75" s="91"/>
      <c r="BJH75" s="91"/>
      <c r="BJI75" s="91"/>
      <c r="BJJ75" s="91"/>
      <c r="BJK75" s="91"/>
      <c r="BJL75" s="91"/>
      <c r="BJM75" s="91"/>
      <c r="BJN75" s="91"/>
      <c r="BJO75" s="91"/>
      <c r="BJP75" s="91"/>
      <c r="BJQ75" s="91"/>
      <c r="BJR75" s="91"/>
      <c r="BJS75" s="91"/>
      <c r="BJT75" s="91"/>
      <c r="BJU75" s="91"/>
      <c r="BJV75" s="91"/>
      <c r="BJW75" s="91"/>
      <c r="BJX75" s="91"/>
      <c r="BJY75" s="91"/>
      <c r="BJZ75" s="91"/>
      <c r="BKA75" s="91"/>
      <c r="BKB75" s="91"/>
      <c r="BKC75" s="91"/>
      <c r="BKD75" s="91"/>
      <c r="BKE75" s="91"/>
      <c r="BKF75" s="91"/>
      <c r="BKG75" s="91"/>
      <c r="BKH75" s="91"/>
      <c r="BKI75" s="91"/>
      <c r="BKJ75" s="91"/>
      <c r="BKK75" s="91"/>
      <c r="BKL75" s="91"/>
      <c r="BKM75" s="91"/>
      <c r="BKN75" s="91"/>
      <c r="BKO75" s="91"/>
      <c r="BKP75" s="91"/>
      <c r="BKQ75" s="91"/>
      <c r="BKR75" s="91"/>
      <c r="BKS75" s="91"/>
      <c r="BKT75" s="91"/>
      <c r="BKU75" s="91"/>
      <c r="BKV75" s="91"/>
      <c r="BKW75" s="91"/>
      <c r="BKX75" s="91"/>
      <c r="BKY75" s="91"/>
      <c r="BKZ75" s="91"/>
      <c r="BLA75" s="91"/>
      <c r="BLB75" s="91"/>
      <c r="BLC75" s="91"/>
      <c r="BLD75" s="91"/>
      <c r="BLE75" s="91"/>
      <c r="BLF75" s="91"/>
      <c r="BLG75" s="91"/>
      <c r="BLH75" s="91"/>
      <c r="BLI75" s="91"/>
      <c r="BLJ75" s="91"/>
      <c r="BLK75" s="91"/>
      <c r="BLL75" s="91"/>
      <c r="BLM75" s="91"/>
      <c r="BLN75" s="91"/>
      <c r="BLO75" s="91"/>
      <c r="BLP75" s="91"/>
      <c r="BLQ75" s="91"/>
      <c r="BLR75" s="91"/>
      <c r="BLS75" s="91"/>
      <c r="BLT75" s="91"/>
      <c r="BLU75" s="91"/>
      <c r="BLV75" s="91"/>
      <c r="BLW75" s="91"/>
      <c r="BLX75" s="91"/>
      <c r="BLY75" s="91"/>
      <c r="BLZ75" s="91"/>
      <c r="BMA75" s="91"/>
      <c r="BMB75" s="91"/>
      <c r="BMC75" s="91"/>
      <c r="BMD75" s="91"/>
      <c r="BME75" s="91"/>
      <c r="BMF75" s="91"/>
      <c r="BMG75" s="91"/>
      <c r="BMH75" s="91"/>
      <c r="BMI75" s="91"/>
      <c r="BMJ75" s="91"/>
      <c r="BMK75" s="91"/>
      <c r="BML75" s="91"/>
      <c r="BMM75" s="91"/>
      <c r="BMN75" s="91"/>
      <c r="BMO75" s="91"/>
      <c r="BMP75" s="91"/>
      <c r="BMQ75" s="91"/>
      <c r="BMR75" s="91"/>
      <c r="BMS75" s="91"/>
      <c r="BMT75" s="91"/>
      <c r="BMU75" s="91"/>
      <c r="BMV75" s="91"/>
      <c r="BMW75" s="91"/>
      <c r="BMX75" s="91"/>
      <c r="BMY75" s="91"/>
      <c r="BMZ75" s="91"/>
      <c r="BNA75" s="91"/>
      <c r="BNB75" s="91"/>
      <c r="BNC75" s="91"/>
      <c r="BND75" s="91"/>
      <c r="BNE75" s="91"/>
      <c r="BNF75" s="91"/>
      <c r="BNG75" s="91"/>
      <c r="BNH75" s="91"/>
      <c r="BNI75" s="91"/>
      <c r="BNJ75" s="91"/>
      <c r="BNK75" s="91"/>
      <c r="BNL75" s="91"/>
      <c r="BNM75" s="91"/>
      <c r="BNN75" s="91"/>
      <c r="BNO75" s="91"/>
      <c r="BNP75" s="91"/>
      <c r="BNQ75" s="91"/>
      <c r="BNR75" s="91"/>
      <c r="BNS75" s="91"/>
      <c r="BNT75" s="91"/>
      <c r="BNU75" s="91"/>
      <c r="BNV75" s="91"/>
      <c r="BNW75" s="91"/>
      <c r="BNX75" s="91"/>
      <c r="BNY75" s="91"/>
      <c r="BNZ75" s="91"/>
      <c r="BOA75" s="91"/>
      <c r="BOB75" s="91"/>
      <c r="BOC75" s="91"/>
      <c r="BOD75" s="91"/>
      <c r="BOE75" s="91"/>
      <c r="BOF75" s="91"/>
      <c r="BOG75" s="91"/>
      <c r="BOH75" s="91"/>
      <c r="BOI75" s="91"/>
      <c r="BOJ75" s="91"/>
      <c r="BOK75" s="91"/>
      <c r="BOL75" s="91"/>
      <c r="BOM75" s="91"/>
      <c r="BON75" s="91"/>
      <c r="BOO75" s="91"/>
      <c r="BOP75" s="91"/>
      <c r="BOQ75" s="91"/>
      <c r="BOR75" s="91"/>
      <c r="BOS75" s="91"/>
      <c r="BOT75" s="91"/>
      <c r="BOU75" s="91"/>
      <c r="BOV75" s="91"/>
      <c r="BOW75" s="91"/>
      <c r="BOX75" s="91"/>
      <c r="BOY75" s="91"/>
      <c r="BOZ75" s="91"/>
      <c r="BPA75" s="91"/>
      <c r="BPB75" s="91"/>
      <c r="BPC75" s="91"/>
      <c r="BPD75" s="91"/>
      <c r="BPE75" s="91"/>
      <c r="BPF75" s="91"/>
      <c r="BPG75" s="91"/>
      <c r="BPH75" s="91"/>
      <c r="BPI75" s="91"/>
      <c r="BPJ75" s="91"/>
      <c r="BPK75" s="91"/>
      <c r="BPL75" s="91"/>
      <c r="BPM75" s="91"/>
      <c r="BPN75" s="91"/>
      <c r="BPO75" s="91"/>
      <c r="BPP75" s="91"/>
      <c r="BPQ75" s="91"/>
      <c r="BPR75" s="91"/>
      <c r="BPS75" s="91"/>
      <c r="BPT75" s="91"/>
      <c r="BPU75" s="91"/>
      <c r="BPV75" s="91"/>
      <c r="BPW75" s="91"/>
      <c r="BPX75" s="91"/>
      <c r="BPY75" s="91"/>
      <c r="BPZ75" s="91"/>
      <c r="BQA75" s="91"/>
      <c r="BQB75" s="91"/>
      <c r="BQC75" s="91"/>
      <c r="BQD75" s="91"/>
      <c r="BQE75" s="91"/>
      <c r="BQF75" s="91"/>
      <c r="BQG75" s="91"/>
      <c r="BQH75" s="91"/>
      <c r="BQI75" s="91"/>
      <c r="BQJ75" s="91"/>
      <c r="BQK75" s="91"/>
      <c r="BQL75" s="91"/>
      <c r="BQM75" s="91"/>
      <c r="BQN75" s="91"/>
      <c r="BQO75" s="91"/>
      <c r="BQP75" s="91"/>
      <c r="BQQ75" s="91"/>
      <c r="BQR75" s="91"/>
      <c r="BQS75" s="91"/>
      <c r="BQT75" s="91"/>
      <c r="BQU75" s="91"/>
      <c r="BQV75" s="91"/>
      <c r="BQW75" s="91"/>
      <c r="BQX75" s="91"/>
      <c r="BQY75" s="91"/>
      <c r="BQZ75" s="91"/>
      <c r="BRA75" s="91"/>
      <c r="BRB75" s="91"/>
      <c r="BRC75" s="91"/>
      <c r="BRD75" s="91"/>
      <c r="BRE75" s="91"/>
      <c r="BRF75" s="91"/>
      <c r="BRG75" s="91"/>
      <c r="BRH75" s="91"/>
      <c r="BRI75" s="91"/>
      <c r="BRJ75" s="91"/>
      <c r="BRK75" s="91"/>
      <c r="BRL75" s="91"/>
      <c r="BRM75" s="91"/>
      <c r="BRN75" s="91"/>
      <c r="BRO75" s="91"/>
      <c r="BRP75" s="91"/>
      <c r="BRQ75" s="91"/>
      <c r="BRR75" s="91"/>
      <c r="BRS75" s="91"/>
      <c r="BRT75" s="91"/>
      <c r="BRU75" s="91"/>
      <c r="BRV75" s="91"/>
      <c r="BRW75" s="91"/>
      <c r="BRX75" s="91"/>
      <c r="BRY75" s="91"/>
      <c r="BRZ75" s="91"/>
      <c r="BSA75" s="91"/>
      <c r="BSB75" s="91"/>
      <c r="BSC75" s="91"/>
      <c r="BSD75" s="91"/>
      <c r="BSE75" s="91"/>
      <c r="BSF75" s="91"/>
      <c r="BSG75" s="91"/>
      <c r="BSH75" s="91"/>
      <c r="BSI75" s="91"/>
      <c r="BSJ75" s="91"/>
      <c r="BSK75" s="91"/>
      <c r="BSL75" s="91"/>
      <c r="BSM75" s="91"/>
      <c r="BSN75" s="91"/>
      <c r="BSO75" s="91"/>
      <c r="BSP75" s="91"/>
      <c r="BSQ75" s="91"/>
      <c r="BSR75" s="91"/>
      <c r="BSS75" s="91"/>
      <c r="BST75" s="91"/>
      <c r="BSU75" s="91"/>
      <c r="BSV75" s="91"/>
      <c r="BSW75" s="91"/>
      <c r="BSX75" s="91"/>
      <c r="BSY75" s="91"/>
      <c r="BSZ75" s="91"/>
      <c r="BTA75" s="91"/>
      <c r="BTB75" s="91"/>
      <c r="BTC75" s="91"/>
      <c r="BTD75" s="91"/>
      <c r="BTE75" s="91"/>
      <c r="BTF75" s="91"/>
      <c r="BTG75" s="91"/>
      <c r="BTH75" s="91"/>
      <c r="BTI75" s="91"/>
      <c r="BTJ75" s="91"/>
      <c r="BTK75" s="91"/>
      <c r="BTL75" s="91"/>
      <c r="BTM75" s="91"/>
      <c r="BTN75" s="91"/>
      <c r="BTO75" s="91"/>
      <c r="BTP75" s="91"/>
      <c r="BTQ75" s="91"/>
      <c r="BTR75" s="91"/>
      <c r="BTS75" s="91"/>
      <c r="BTT75" s="91"/>
      <c r="BTU75" s="91"/>
      <c r="BTV75" s="91"/>
      <c r="BTW75" s="91"/>
      <c r="BTX75" s="91"/>
      <c r="BTY75" s="91"/>
      <c r="BTZ75" s="91"/>
      <c r="BUA75" s="91"/>
      <c r="BUB75" s="91"/>
      <c r="BUC75" s="91"/>
      <c r="BUD75" s="91"/>
      <c r="BUE75" s="91"/>
      <c r="BUF75" s="91"/>
      <c r="BUG75" s="91"/>
      <c r="BUH75" s="91"/>
      <c r="BUI75" s="91"/>
      <c r="BUJ75" s="91"/>
      <c r="BUK75" s="91"/>
      <c r="BUL75" s="91"/>
      <c r="BUM75" s="91"/>
      <c r="BUN75" s="91"/>
      <c r="BUO75" s="91"/>
      <c r="BUP75" s="91"/>
      <c r="BUQ75" s="91"/>
      <c r="BUR75" s="91"/>
      <c r="BUS75" s="91"/>
      <c r="BUT75" s="91"/>
      <c r="BUU75" s="91"/>
      <c r="BUV75" s="91"/>
      <c r="BUW75" s="91"/>
      <c r="BUX75" s="91"/>
      <c r="BUY75" s="91"/>
      <c r="BUZ75" s="91"/>
      <c r="BVA75" s="91"/>
      <c r="BVB75" s="91"/>
      <c r="BVC75" s="91"/>
      <c r="BVD75" s="91"/>
      <c r="BVE75" s="91"/>
      <c r="BVF75" s="91"/>
      <c r="BVG75" s="91"/>
      <c r="BVH75" s="91"/>
      <c r="BVI75" s="91"/>
      <c r="BVJ75" s="91"/>
      <c r="BVK75" s="91"/>
      <c r="BVL75" s="91"/>
      <c r="BVM75" s="91"/>
      <c r="BVN75" s="91"/>
      <c r="BVO75" s="91"/>
      <c r="BVP75" s="91"/>
      <c r="BVQ75" s="91"/>
      <c r="BVR75" s="91"/>
      <c r="BVS75" s="91"/>
      <c r="BVT75" s="91"/>
      <c r="BVU75" s="91"/>
      <c r="BVV75" s="91"/>
      <c r="BVW75" s="91"/>
      <c r="BVX75" s="91"/>
      <c r="BVY75" s="91"/>
      <c r="BVZ75" s="91"/>
      <c r="BWA75" s="91"/>
      <c r="BWB75" s="91"/>
      <c r="BWC75" s="91"/>
      <c r="BWD75" s="91"/>
      <c r="BWE75" s="91"/>
      <c r="BWF75" s="91"/>
      <c r="BWG75" s="91"/>
      <c r="BWH75" s="91"/>
      <c r="BWI75" s="91"/>
      <c r="BWJ75" s="91"/>
      <c r="BWK75" s="91"/>
      <c r="BWL75" s="91"/>
      <c r="BWM75" s="91"/>
      <c r="BWN75" s="91"/>
      <c r="BWO75" s="91"/>
      <c r="BWP75" s="91"/>
      <c r="BWQ75" s="91"/>
      <c r="BWR75" s="91"/>
      <c r="BWS75" s="91"/>
      <c r="BWT75" s="91"/>
      <c r="BWU75" s="91"/>
      <c r="BWV75" s="91"/>
      <c r="BWW75" s="91"/>
      <c r="BWX75" s="91"/>
      <c r="BWY75" s="91"/>
      <c r="BWZ75" s="91"/>
      <c r="BXA75" s="91"/>
      <c r="BXB75" s="91"/>
      <c r="BXC75" s="91"/>
      <c r="BXD75" s="91"/>
      <c r="BXE75" s="91"/>
      <c r="BXF75" s="91"/>
      <c r="BXG75" s="91"/>
      <c r="BXH75" s="91"/>
      <c r="BXI75" s="91"/>
      <c r="BXJ75" s="91"/>
      <c r="BXK75" s="91"/>
      <c r="BXL75" s="91"/>
      <c r="BXM75" s="91"/>
      <c r="BXN75" s="91"/>
      <c r="BXO75" s="91"/>
      <c r="BXP75" s="91"/>
      <c r="BXQ75" s="91"/>
      <c r="BXR75" s="91"/>
      <c r="BXS75" s="91"/>
      <c r="BXT75" s="91"/>
      <c r="BXU75" s="91"/>
      <c r="BXV75" s="91"/>
      <c r="BXW75" s="91"/>
      <c r="BXX75" s="91"/>
      <c r="BXY75" s="91"/>
      <c r="BXZ75" s="91"/>
      <c r="BYA75" s="91"/>
      <c r="BYB75" s="91"/>
      <c r="BYC75" s="91"/>
      <c r="BYD75" s="91"/>
      <c r="BYE75" s="91"/>
      <c r="BYF75" s="91"/>
      <c r="BYG75" s="91"/>
      <c r="BYH75" s="91"/>
      <c r="BYI75" s="91"/>
      <c r="BYJ75" s="91"/>
      <c r="BYK75" s="91"/>
      <c r="BYL75" s="91"/>
      <c r="BYM75" s="91"/>
      <c r="BYN75" s="91"/>
      <c r="BYO75" s="91"/>
      <c r="BYP75" s="91"/>
      <c r="BYQ75" s="91"/>
      <c r="BYR75" s="91"/>
      <c r="BYS75" s="91"/>
      <c r="BYT75" s="91"/>
      <c r="BYU75" s="91"/>
      <c r="BYV75" s="91"/>
      <c r="BYW75" s="91"/>
      <c r="BYX75" s="91"/>
      <c r="BYY75" s="91"/>
      <c r="BYZ75" s="91"/>
      <c r="BZA75" s="91"/>
      <c r="BZB75" s="91"/>
      <c r="BZC75" s="91"/>
      <c r="BZD75" s="91"/>
      <c r="BZE75" s="91"/>
      <c r="BZF75" s="91"/>
      <c r="BZG75" s="91"/>
      <c r="BZH75" s="91"/>
      <c r="BZI75" s="91"/>
      <c r="BZJ75" s="91"/>
      <c r="BZK75" s="91"/>
      <c r="BZL75" s="91"/>
      <c r="BZM75" s="91"/>
      <c r="BZN75" s="91"/>
      <c r="BZO75" s="91"/>
      <c r="BZP75" s="91"/>
      <c r="BZQ75" s="91"/>
      <c r="BZR75" s="91"/>
      <c r="BZS75" s="91"/>
      <c r="BZT75" s="91"/>
      <c r="BZU75" s="91"/>
      <c r="BZV75" s="91"/>
      <c r="BZW75" s="91"/>
      <c r="BZX75" s="91"/>
      <c r="BZY75" s="91"/>
      <c r="BZZ75" s="91"/>
      <c r="CAA75" s="91"/>
      <c r="CAB75" s="91"/>
      <c r="CAC75" s="91"/>
      <c r="CAD75" s="91"/>
      <c r="CAE75" s="91"/>
      <c r="CAF75" s="91"/>
      <c r="CAG75" s="91"/>
      <c r="CAH75" s="91"/>
      <c r="CAI75" s="91"/>
      <c r="CAJ75" s="91"/>
      <c r="CAK75" s="91"/>
      <c r="CAL75" s="91"/>
      <c r="CAM75" s="91"/>
      <c r="CAN75" s="91"/>
      <c r="CAO75" s="91"/>
      <c r="CAP75" s="91"/>
      <c r="CAQ75" s="91"/>
      <c r="CAR75" s="91"/>
      <c r="CAS75" s="91"/>
      <c r="CAT75" s="91"/>
      <c r="CAU75" s="91"/>
      <c r="CAV75" s="91"/>
      <c r="CAW75" s="91"/>
      <c r="CAX75" s="91"/>
      <c r="CAY75" s="91"/>
      <c r="CAZ75" s="91"/>
      <c r="CBA75" s="91"/>
      <c r="CBB75" s="91"/>
      <c r="CBC75" s="91"/>
      <c r="CBD75" s="91"/>
      <c r="CBE75" s="91"/>
      <c r="CBF75" s="91"/>
      <c r="CBG75" s="91"/>
      <c r="CBH75" s="91"/>
      <c r="CBI75" s="91"/>
      <c r="CBJ75" s="91"/>
      <c r="CBK75" s="91"/>
      <c r="CBL75" s="91"/>
      <c r="CBM75" s="91"/>
      <c r="CBN75" s="91"/>
      <c r="CBO75" s="91"/>
      <c r="CBP75" s="91"/>
      <c r="CBQ75" s="91"/>
      <c r="CBR75" s="91"/>
      <c r="CBS75" s="91"/>
      <c r="CBT75" s="91"/>
      <c r="CBU75" s="91"/>
      <c r="CBV75" s="91"/>
      <c r="CBW75" s="91"/>
      <c r="CBX75" s="91"/>
      <c r="CBY75" s="91"/>
      <c r="CBZ75" s="91"/>
      <c r="CCA75" s="91"/>
      <c r="CCB75" s="91"/>
      <c r="CCC75" s="91"/>
      <c r="CCD75" s="91"/>
      <c r="CCE75" s="91"/>
      <c r="CCF75" s="91"/>
      <c r="CCG75" s="91"/>
      <c r="CCH75" s="91"/>
      <c r="CCI75" s="91"/>
      <c r="CCJ75" s="91"/>
      <c r="CCK75" s="91"/>
      <c r="CCL75" s="91"/>
      <c r="CCM75" s="91"/>
      <c r="CCN75" s="91"/>
      <c r="CCO75" s="91"/>
      <c r="CCP75" s="91"/>
      <c r="CCQ75" s="91"/>
      <c r="CCR75" s="91"/>
      <c r="CCS75" s="91"/>
      <c r="CCT75" s="91"/>
      <c r="CCU75" s="91"/>
      <c r="CCV75" s="91"/>
      <c r="CCW75" s="91"/>
      <c r="CCX75" s="91"/>
      <c r="CCY75" s="91"/>
      <c r="CCZ75" s="91"/>
      <c r="CDA75" s="91"/>
      <c r="CDB75" s="91"/>
      <c r="CDC75" s="91"/>
      <c r="CDD75" s="91"/>
      <c r="CDE75" s="91"/>
      <c r="CDF75" s="91"/>
      <c r="CDG75" s="91"/>
      <c r="CDH75" s="91"/>
      <c r="CDI75" s="91"/>
      <c r="CDJ75" s="91"/>
      <c r="CDK75" s="91"/>
      <c r="CDL75" s="91"/>
      <c r="CDM75" s="91"/>
      <c r="CDN75" s="91"/>
      <c r="CDO75" s="91"/>
      <c r="CDP75" s="91"/>
      <c r="CDQ75" s="91"/>
      <c r="CDR75" s="91"/>
      <c r="CDS75" s="91"/>
      <c r="CDT75" s="91"/>
      <c r="CDU75" s="91"/>
      <c r="CDV75" s="91"/>
      <c r="CDW75" s="91"/>
      <c r="CDX75" s="91"/>
      <c r="CDY75" s="91"/>
      <c r="CDZ75" s="91"/>
      <c r="CEA75" s="91"/>
      <c r="CEB75" s="91"/>
      <c r="CEC75" s="91"/>
      <c r="CED75" s="91"/>
      <c r="CEE75" s="91"/>
      <c r="CEF75" s="91"/>
      <c r="CEG75" s="91"/>
      <c r="CEH75" s="91"/>
      <c r="CEI75" s="91"/>
      <c r="CEJ75" s="91"/>
      <c r="CEK75" s="91"/>
      <c r="CEL75" s="91"/>
      <c r="CEM75" s="91"/>
      <c r="CEN75" s="91"/>
      <c r="CEO75" s="91"/>
      <c r="CEP75" s="91"/>
      <c r="CEQ75" s="91"/>
      <c r="CER75" s="91"/>
      <c r="CES75" s="91"/>
      <c r="CET75" s="91"/>
      <c r="CEU75" s="91"/>
      <c r="CEV75" s="91"/>
      <c r="CEW75" s="91"/>
      <c r="CEX75" s="91"/>
      <c r="CEY75" s="91"/>
      <c r="CEZ75" s="91"/>
      <c r="CFA75" s="91"/>
      <c r="CFB75" s="91"/>
      <c r="CFC75" s="91"/>
      <c r="CFD75" s="91"/>
      <c r="CFE75" s="91"/>
      <c r="CFF75" s="91"/>
      <c r="CFG75" s="91"/>
      <c r="CFH75" s="91"/>
      <c r="CFI75" s="91"/>
      <c r="CFJ75" s="91"/>
      <c r="CFK75" s="91"/>
      <c r="CFL75" s="91"/>
      <c r="CFM75" s="91"/>
      <c r="CFN75" s="91"/>
      <c r="CFO75" s="91"/>
      <c r="CFP75" s="91"/>
      <c r="CFQ75" s="91"/>
      <c r="CFR75" s="91"/>
      <c r="CFS75" s="91"/>
      <c r="CFT75" s="91"/>
      <c r="CFU75" s="91"/>
      <c r="CFV75" s="91"/>
      <c r="CFW75" s="91"/>
      <c r="CFX75" s="91"/>
      <c r="CFY75" s="91"/>
      <c r="CFZ75" s="91"/>
      <c r="CGA75" s="91"/>
      <c r="CGB75" s="91"/>
      <c r="CGC75" s="91"/>
      <c r="CGD75" s="91"/>
      <c r="CGE75" s="91"/>
      <c r="CGF75" s="91"/>
      <c r="CGG75" s="91"/>
      <c r="CGH75" s="91"/>
      <c r="CGI75" s="91"/>
      <c r="CGJ75" s="91"/>
      <c r="CGK75" s="91"/>
      <c r="CGL75" s="91"/>
      <c r="CGM75" s="91"/>
      <c r="CGN75" s="91"/>
      <c r="CGO75" s="91"/>
      <c r="CGP75" s="91"/>
      <c r="CGQ75" s="91"/>
      <c r="CGR75" s="91"/>
      <c r="CGS75" s="91"/>
      <c r="CGT75" s="91"/>
      <c r="CGU75" s="91"/>
      <c r="CGV75" s="91"/>
      <c r="CGW75" s="91"/>
      <c r="CGX75" s="91"/>
      <c r="CGY75" s="91"/>
      <c r="CGZ75" s="91"/>
      <c r="CHA75" s="91"/>
      <c r="CHB75" s="91"/>
      <c r="CHC75" s="91"/>
      <c r="CHD75" s="91"/>
      <c r="CHE75" s="91"/>
      <c r="CHF75" s="91"/>
      <c r="CHG75" s="91"/>
      <c r="CHH75" s="91"/>
      <c r="CHI75" s="91"/>
      <c r="CHJ75" s="91"/>
      <c r="CHK75" s="91"/>
      <c r="CHL75" s="91"/>
      <c r="CHM75" s="91"/>
      <c r="CHN75" s="91"/>
      <c r="CHO75" s="91"/>
      <c r="CHP75" s="91"/>
      <c r="CHQ75" s="91"/>
      <c r="CHR75" s="91"/>
      <c r="CHS75" s="91"/>
      <c r="CHT75" s="91"/>
      <c r="CHU75" s="91"/>
      <c r="CHV75" s="91"/>
      <c r="CHW75" s="91"/>
      <c r="CHX75" s="91"/>
      <c r="CHY75" s="91"/>
      <c r="CHZ75" s="91"/>
      <c r="CIA75" s="91"/>
      <c r="CIB75" s="91"/>
      <c r="CIC75" s="91"/>
      <c r="CID75" s="91"/>
      <c r="CIE75" s="91"/>
      <c r="CIF75" s="91"/>
      <c r="CIG75" s="91"/>
      <c r="CIH75" s="91"/>
      <c r="CII75" s="91"/>
      <c r="CIJ75" s="91"/>
      <c r="CIK75" s="91"/>
      <c r="CIL75" s="91"/>
      <c r="CIM75" s="91"/>
      <c r="CIN75" s="91"/>
      <c r="CIO75" s="91"/>
      <c r="CIP75" s="91"/>
      <c r="CIQ75" s="91"/>
      <c r="CIR75" s="91"/>
      <c r="CIS75" s="91"/>
      <c r="CIT75" s="91"/>
      <c r="CIU75" s="91"/>
      <c r="CIV75" s="91"/>
      <c r="CIW75" s="91"/>
      <c r="CIX75" s="91"/>
      <c r="CIY75" s="91"/>
      <c r="CIZ75" s="91"/>
      <c r="CJA75" s="91"/>
      <c r="CJB75" s="91"/>
      <c r="CJC75" s="91"/>
      <c r="CJD75" s="91"/>
      <c r="CJE75" s="91"/>
      <c r="CJF75" s="91"/>
      <c r="CJG75" s="91"/>
      <c r="CJH75" s="91"/>
      <c r="CJI75" s="91"/>
      <c r="CJJ75" s="91"/>
      <c r="CJK75" s="91"/>
      <c r="CJL75" s="91"/>
      <c r="CJM75" s="91"/>
      <c r="CJN75" s="91"/>
      <c r="CJO75" s="91"/>
      <c r="CJP75" s="91"/>
      <c r="CJQ75" s="91"/>
      <c r="CJR75" s="91"/>
      <c r="CJS75" s="91"/>
      <c r="CJT75" s="91"/>
      <c r="CJU75" s="91"/>
      <c r="CJV75" s="91"/>
      <c r="CJW75" s="91"/>
      <c r="CJX75" s="91"/>
      <c r="CJY75" s="91"/>
      <c r="CJZ75" s="91"/>
      <c r="CKA75" s="91"/>
      <c r="CKB75" s="91"/>
      <c r="CKC75" s="91"/>
      <c r="CKD75" s="91"/>
      <c r="CKE75" s="91"/>
      <c r="CKF75" s="91"/>
      <c r="CKG75" s="91"/>
      <c r="CKH75" s="91"/>
      <c r="CKI75" s="91"/>
      <c r="CKJ75" s="91"/>
      <c r="CKK75" s="91"/>
      <c r="CKL75" s="91"/>
      <c r="CKM75" s="91"/>
      <c r="CKN75" s="91"/>
      <c r="CKO75" s="91"/>
      <c r="CKP75" s="91"/>
      <c r="CKQ75" s="91"/>
      <c r="CKR75" s="91"/>
      <c r="CKS75" s="91"/>
      <c r="CKT75" s="91"/>
      <c r="CKU75" s="91"/>
      <c r="CKV75" s="91"/>
      <c r="CKW75" s="91"/>
      <c r="CKX75" s="91"/>
      <c r="CKY75" s="91"/>
      <c r="CKZ75" s="91"/>
      <c r="CLA75" s="91"/>
      <c r="CLB75" s="91"/>
      <c r="CLC75" s="91"/>
      <c r="CLD75" s="91"/>
      <c r="CLE75" s="91"/>
      <c r="CLF75" s="91"/>
      <c r="CLG75" s="91"/>
      <c r="CLH75" s="91"/>
      <c r="CLI75" s="91"/>
      <c r="CLJ75" s="91"/>
      <c r="CLK75" s="91"/>
      <c r="CLL75" s="91"/>
      <c r="CLM75" s="91"/>
      <c r="CLN75" s="91"/>
      <c r="CLO75" s="91"/>
      <c r="CLP75" s="91"/>
      <c r="CLQ75" s="91"/>
      <c r="CLR75" s="91"/>
      <c r="CLS75" s="91"/>
      <c r="CLT75" s="91"/>
      <c r="CLU75" s="91"/>
      <c r="CLV75" s="91"/>
      <c r="CLW75" s="91"/>
      <c r="CLX75" s="91"/>
      <c r="CLY75" s="91"/>
      <c r="CLZ75" s="91"/>
      <c r="CMA75" s="91"/>
      <c r="CMB75" s="91"/>
      <c r="CMC75" s="91"/>
      <c r="CMD75" s="91"/>
      <c r="CME75" s="91"/>
      <c r="CMF75" s="91"/>
      <c r="CMG75" s="91"/>
      <c r="CMH75" s="91"/>
      <c r="CMI75" s="91"/>
      <c r="CMJ75" s="91"/>
      <c r="CMK75" s="91"/>
      <c r="CML75" s="91"/>
      <c r="CMM75" s="91"/>
      <c r="CMN75" s="91"/>
      <c r="CMO75" s="91"/>
      <c r="CMP75" s="91"/>
      <c r="CMQ75" s="91"/>
      <c r="CMR75" s="91"/>
      <c r="CMS75" s="91"/>
      <c r="CMT75" s="91"/>
      <c r="CMU75" s="91"/>
      <c r="CMV75" s="91"/>
      <c r="CMW75" s="91"/>
      <c r="CMX75" s="91"/>
      <c r="CMY75" s="91"/>
      <c r="CMZ75" s="91"/>
      <c r="CNA75" s="91"/>
      <c r="CNB75" s="91"/>
      <c r="CNC75" s="91"/>
      <c r="CND75" s="91"/>
      <c r="CNE75" s="91"/>
      <c r="CNF75" s="91"/>
      <c r="CNG75" s="91"/>
      <c r="CNH75" s="91"/>
      <c r="CNI75" s="91"/>
      <c r="CNJ75" s="91"/>
      <c r="CNK75" s="91"/>
      <c r="CNL75" s="91"/>
      <c r="CNM75" s="91"/>
      <c r="CNN75" s="91"/>
      <c r="CNO75" s="91"/>
      <c r="CNP75" s="91"/>
      <c r="CNQ75" s="91"/>
      <c r="CNR75" s="91"/>
      <c r="CNS75" s="91"/>
      <c r="CNT75" s="91"/>
      <c r="CNU75" s="91"/>
      <c r="CNV75" s="91"/>
      <c r="CNW75" s="91"/>
      <c r="CNX75" s="91"/>
      <c r="CNY75" s="91"/>
      <c r="CNZ75" s="91"/>
      <c r="COA75" s="91"/>
      <c r="COB75" s="91"/>
      <c r="COC75" s="91"/>
      <c r="COD75" s="91"/>
      <c r="COE75" s="91"/>
      <c r="COF75" s="91"/>
      <c r="COG75" s="91"/>
      <c r="COH75" s="91"/>
      <c r="COI75" s="91"/>
      <c r="COJ75" s="91"/>
      <c r="COK75" s="91"/>
      <c r="COL75" s="91"/>
      <c r="COM75" s="91"/>
      <c r="CON75" s="91"/>
      <c r="COO75" s="91"/>
      <c r="COP75" s="91"/>
      <c r="COQ75" s="91"/>
      <c r="COR75" s="91"/>
      <c r="COS75" s="91"/>
      <c r="COT75" s="91"/>
      <c r="COU75" s="91"/>
      <c r="COV75" s="91"/>
      <c r="COW75" s="91"/>
      <c r="COX75" s="91"/>
      <c r="COY75" s="91"/>
      <c r="COZ75" s="91"/>
      <c r="CPA75" s="91"/>
      <c r="CPB75" s="91"/>
      <c r="CPC75" s="91"/>
      <c r="CPD75" s="91"/>
      <c r="CPE75" s="91"/>
      <c r="CPF75" s="91"/>
      <c r="CPG75" s="91"/>
      <c r="CPH75" s="91"/>
      <c r="CPI75" s="91"/>
      <c r="CPJ75" s="91"/>
      <c r="CPK75" s="91"/>
      <c r="CPL75" s="91"/>
      <c r="CPM75" s="91"/>
      <c r="CPN75" s="91"/>
      <c r="CPO75" s="91"/>
      <c r="CPP75" s="91"/>
      <c r="CPQ75" s="91"/>
      <c r="CPR75" s="91"/>
      <c r="CPS75" s="91"/>
      <c r="CPT75" s="91"/>
      <c r="CPU75" s="91"/>
      <c r="CPV75" s="91"/>
      <c r="CPW75" s="91"/>
      <c r="CPX75" s="91"/>
      <c r="CPY75" s="91"/>
      <c r="CPZ75" s="91"/>
      <c r="CQA75" s="91"/>
      <c r="CQB75" s="91"/>
      <c r="CQC75" s="91"/>
      <c r="CQD75" s="91"/>
      <c r="CQE75" s="91"/>
      <c r="CQF75" s="91"/>
      <c r="CQG75" s="91"/>
      <c r="CQH75" s="91"/>
      <c r="CQI75" s="91"/>
      <c r="CQJ75" s="91"/>
      <c r="CQK75" s="91"/>
      <c r="CQL75" s="91"/>
      <c r="CQM75" s="91"/>
      <c r="CQN75" s="91"/>
      <c r="CQO75" s="91"/>
      <c r="CQP75" s="91"/>
      <c r="CQQ75" s="91"/>
      <c r="CQR75" s="91"/>
      <c r="CQS75" s="91"/>
      <c r="CQT75" s="91"/>
      <c r="CQU75" s="91"/>
      <c r="CQV75" s="91"/>
      <c r="CQW75" s="91"/>
      <c r="CQX75" s="91"/>
      <c r="CQY75" s="91"/>
      <c r="CQZ75" s="91"/>
      <c r="CRA75" s="91"/>
      <c r="CRB75" s="91"/>
      <c r="CRC75" s="91"/>
      <c r="CRD75" s="91"/>
      <c r="CRE75" s="91"/>
      <c r="CRF75" s="91"/>
      <c r="CRG75" s="91"/>
      <c r="CRH75" s="91"/>
      <c r="CRI75" s="91"/>
      <c r="CRJ75" s="91"/>
      <c r="CRK75" s="91"/>
      <c r="CRL75" s="91"/>
      <c r="CRM75" s="91"/>
      <c r="CRN75" s="91"/>
      <c r="CRO75" s="91"/>
      <c r="CRP75" s="91"/>
      <c r="CRQ75" s="91"/>
      <c r="CRR75" s="91"/>
      <c r="CRS75" s="91"/>
      <c r="CRT75" s="91"/>
      <c r="CRU75" s="91"/>
      <c r="CRV75" s="91"/>
      <c r="CRW75" s="91"/>
      <c r="CRX75" s="91"/>
      <c r="CRY75" s="91"/>
      <c r="CRZ75" s="91"/>
      <c r="CSA75" s="91"/>
      <c r="CSB75" s="91"/>
      <c r="CSC75" s="91"/>
      <c r="CSD75" s="91"/>
      <c r="CSE75" s="91"/>
      <c r="CSF75" s="91"/>
      <c r="CSG75" s="91"/>
      <c r="CSH75" s="91"/>
      <c r="CSI75" s="91"/>
      <c r="CSJ75" s="91"/>
      <c r="CSK75" s="91"/>
      <c r="CSL75" s="91"/>
      <c r="CSM75" s="91"/>
      <c r="CSN75" s="91"/>
      <c r="CSO75" s="91"/>
      <c r="CSP75" s="91"/>
      <c r="CSQ75" s="91"/>
      <c r="CSR75" s="91"/>
      <c r="CSS75" s="91"/>
      <c r="CST75" s="91"/>
      <c r="CSU75" s="91"/>
      <c r="CSV75" s="91"/>
      <c r="CSW75" s="91"/>
      <c r="CSX75" s="91"/>
      <c r="CSY75" s="91"/>
      <c r="CSZ75" s="91"/>
      <c r="CTA75" s="91"/>
      <c r="CTB75" s="91"/>
      <c r="CTC75" s="91"/>
      <c r="CTD75" s="91"/>
      <c r="CTE75" s="91"/>
      <c r="CTF75" s="91"/>
      <c r="CTG75" s="91"/>
      <c r="CTH75" s="91"/>
      <c r="CTI75" s="91"/>
      <c r="CTJ75" s="91"/>
      <c r="CTK75" s="91"/>
      <c r="CTL75" s="91"/>
      <c r="CTM75" s="91"/>
      <c r="CTN75" s="91"/>
      <c r="CTO75" s="91"/>
      <c r="CTP75" s="91"/>
      <c r="CTQ75" s="91"/>
      <c r="CTR75" s="91"/>
      <c r="CTS75" s="91"/>
      <c r="CTT75" s="91"/>
      <c r="CTU75" s="91"/>
      <c r="CTV75" s="91"/>
      <c r="CTW75" s="91"/>
      <c r="CTX75" s="91"/>
      <c r="CTY75" s="91"/>
      <c r="CTZ75" s="91"/>
      <c r="CUA75" s="91"/>
      <c r="CUB75" s="91"/>
      <c r="CUC75" s="91"/>
      <c r="CUD75" s="91"/>
      <c r="CUE75" s="91"/>
      <c r="CUF75" s="91"/>
      <c r="CUG75" s="91"/>
      <c r="CUH75" s="91"/>
      <c r="CUI75" s="91"/>
      <c r="CUJ75" s="91"/>
      <c r="CUK75" s="91"/>
      <c r="CUL75" s="91"/>
      <c r="CUM75" s="91"/>
      <c r="CUN75" s="91"/>
      <c r="CUO75" s="91"/>
      <c r="CUP75" s="91"/>
      <c r="CUQ75" s="91"/>
      <c r="CUR75" s="91"/>
      <c r="CUS75" s="91"/>
      <c r="CUT75" s="91"/>
      <c r="CUU75" s="91"/>
      <c r="CUV75" s="91"/>
      <c r="CUW75" s="91"/>
      <c r="CUX75" s="91"/>
      <c r="CUY75" s="91"/>
      <c r="CUZ75" s="91"/>
      <c r="CVA75" s="91"/>
      <c r="CVB75" s="91"/>
      <c r="CVC75" s="91"/>
      <c r="CVD75" s="91"/>
      <c r="CVE75" s="91"/>
      <c r="CVF75" s="91"/>
      <c r="CVG75" s="91"/>
      <c r="CVH75" s="91"/>
      <c r="CVI75" s="91"/>
      <c r="CVJ75" s="91"/>
      <c r="CVK75" s="91"/>
      <c r="CVL75" s="91"/>
      <c r="CVM75" s="91"/>
      <c r="CVN75" s="91"/>
      <c r="CVO75" s="91"/>
      <c r="CVP75" s="91"/>
      <c r="CVQ75" s="91"/>
      <c r="CVR75" s="91"/>
      <c r="CVS75" s="91"/>
      <c r="CVT75" s="91"/>
      <c r="CVU75" s="91"/>
      <c r="CVV75" s="91"/>
      <c r="CVW75" s="91"/>
      <c r="CVX75" s="91"/>
      <c r="CVY75" s="91"/>
      <c r="CVZ75" s="91"/>
      <c r="CWA75" s="91"/>
      <c r="CWB75" s="91"/>
      <c r="CWC75" s="91"/>
      <c r="CWD75" s="91"/>
      <c r="CWE75" s="91"/>
      <c r="CWF75" s="91"/>
      <c r="CWG75" s="91"/>
      <c r="CWH75" s="91"/>
      <c r="CWI75" s="91"/>
      <c r="CWJ75" s="91"/>
      <c r="CWK75" s="91"/>
      <c r="CWL75" s="91"/>
      <c r="CWM75" s="91"/>
      <c r="CWN75" s="91"/>
      <c r="CWO75" s="91"/>
      <c r="CWP75" s="91"/>
      <c r="CWQ75" s="91"/>
      <c r="CWR75" s="91"/>
      <c r="CWS75" s="91"/>
      <c r="CWT75" s="91"/>
      <c r="CWU75" s="91"/>
      <c r="CWV75" s="91"/>
      <c r="CWW75" s="91"/>
      <c r="CWX75" s="91"/>
      <c r="CWY75" s="91"/>
      <c r="CWZ75" s="91"/>
      <c r="CXA75" s="91"/>
      <c r="CXB75" s="91"/>
      <c r="CXC75" s="91"/>
      <c r="CXD75" s="91"/>
      <c r="CXE75" s="91"/>
      <c r="CXF75" s="91"/>
      <c r="CXG75" s="91"/>
      <c r="CXH75" s="91"/>
      <c r="CXI75" s="91"/>
      <c r="CXJ75" s="91"/>
      <c r="CXK75" s="91"/>
      <c r="CXL75" s="91"/>
      <c r="CXM75" s="91"/>
      <c r="CXN75" s="91"/>
      <c r="CXO75" s="91"/>
      <c r="CXP75" s="91"/>
      <c r="CXQ75" s="91"/>
      <c r="CXR75" s="91"/>
      <c r="CXS75" s="91"/>
      <c r="CXT75" s="91"/>
      <c r="CXU75" s="91"/>
      <c r="CXV75" s="91"/>
      <c r="CXW75" s="91"/>
      <c r="CXX75" s="91"/>
      <c r="CXY75" s="91"/>
      <c r="CXZ75" s="91"/>
      <c r="CYA75" s="91"/>
      <c r="CYB75" s="91"/>
      <c r="CYC75" s="91"/>
      <c r="CYD75" s="91"/>
      <c r="CYE75" s="91"/>
      <c r="CYF75" s="91"/>
      <c r="CYG75" s="91"/>
      <c r="CYH75" s="91"/>
      <c r="CYI75" s="91"/>
      <c r="CYJ75" s="91"/>
      <c r="CYK75" s="91"/>
      <c r="CYL75" s="91"/>
      <c r="CYM75" s="91"/>
      <c r="CYN75" s="91"/>
      <c r="CYO75" s="91"/>
      <c r="CYP75" s="91"/>
      <c r="CYQ75" s="91"/>
      <c r="CYR75" s="91"/>
      <c r="CYS75" s="91"/>
      <c r="CYT75" s="91"/>
      <c r="CYU75" s="91"/>
      <c r="CYV75" s="91"/>
      <c r="CYW75" s="91"/>
      <c r="CYX75" s="91"/>
      <c r="CYY75" s="91"/>
      <c r="CYZ75" s="91"/>
      <c r="CZA75" s="91"/>
      <c r="CZB75" s="91"/>
      <c r="CZC75" s="91"/>
      <c r="CZD75" s="91"/>
      <c r="CZE75" s="91"/>
      <c r="CZF75" s="91"/>
      <c r="CZG75" s="91"/>
      <c r="CZH75" s="91"/>
      <c r="CZI75" s="91"/>
      <c r="CZJ75" s="91"/>
      <c r="CZK75" s="91"/>
      <c r="CZL75" s="91"/>
      <c r="CZM75" s="91"/>
      <c r="CZN75" s="91"/>
      <c r="CZO75" s="91"/>
      <c r="CZP75" s="91"/>
      <c r="CZQ75" s="91"/>
      <c r="CZR75" s="91"/>
      <c r="CZS75" s="91"/>
      <c r="CZT75" s="91"/>
      <c r="CZU75" s="91"/>
      <c r="CZV75" s="91"/>
      <c r="CZW75" s="91"/>
      <c r="CZX75" s="91"/>
      <c r="CZY75" s="91"/>
      <c r="CZZ75" s="91"/>
      <c r="DAA75" s="91"/>
      <c r="DAB75" s="91"/>
      <c r="DAC75" s="91"/>
      <c r="DAD75" s="91"/>
      <c r="DAE75" s="91"/>
      <c r="DAF75" s="91"/>
      <c r="DAG75" s="91"/>
      <c r="DAH75" s="91"/>
      <c r="DAI75" s="91"/>
      <c r="DAJ75" s="91"/>
      <c r="DAK75" s="91"/>
      <c r="DAL75" s="91"/>
      <c r="DAM75" s="91"/>
      <c r="DAN75" s="91"/>
      <c r="DAO75" s="91"/>
      <c r="DAP75" s="91"/>
      <c r="DAQ75" s="91"/>
      <c r="DAR75" s="91"/>
      <c r="DAS75" s="91"/>
      <c r="DAT75" s="91"/>
      <c r="DAU75" s="91"/>
      <c r="DAV75" s="91"/>
      <c r="DAW75" s="91"/>
      <c r="DAX75" s="91"/>
      <c r="DAY75" s="91"/>
      <c r="DAZ75" s="91"/>
      <c r="DBA75" s="91"/>
      <c r="DBB75" s="91"/>
      <c r="DBC75" s="91"/>
      <c r="DBD75" s="91"/>
      <c r="DBE75" s="91"/>
      <c r="DBF75" s="91"/>
      <c r="DBG75" s="91"/>
      <c r="DBH75" s="91"/>
      <c r="DBI75" s="91"/>
      <c r="DBJ75" s="91"/>
      <c r="DBK75" s="91"/>
      <c r="DBL75" s="91"/>
      <c r="DBM75" s="91"/>
      <c r="DBN75" s="91"/>
      <c r="DBO75" s="91"/>
      <c r="DBP75" s="91"/>
      <c r="DBQ75" s="91"/>
      <c r="DBR75" s="91"/>
      <c r="DBS75" s="91"/>
      <c r="DBT75" s="91"/>
      <c r="DBU75" s="91"/>
      <c r="DBV75" s="91"/>
      <c r="DBW75" s="91"/>
      <c r="DBX75" s="91"/>
      <c r="DBY75" s="91"/>
      <c r="DBZ75" s="91"/>
      <c r="DCA75" s="91"/>
      <c r="DCB75" s="91"/>
      <c r="DCC75" s="91"/>
      <c r="DCD75" s="91"/>
      <c r="DCE75" s="91"/>
      <c r="DCF75" s="91"/>
      <c r="DCG75" s="91"/>
      <c r="DCH75" s="91"/>
      <c r="DCI75" s="91"/>
      <c r="DCJ75" s="91"/>
      <c r="DCK75" s="91"/>
      <c r="DCL75" s="91"/>
      <c r="DCM75" s="91"/>
      <c r="DCN75" s="91"/>
      <c r="DCO75" s="91"/>
      <c r="DCP75" s="91"/>
      <c r="DCQ75" s="91"/>
      <c r="DCR75" s="91"/>
      <c r="DCS75" s="91"/>
      <c r="DCT75" s="91"/>
      <c r="DCU75" s="91"/>
      <c r="DCV75" s="91"/>
      <c r="DCW75" s="91"/>
      <c r="DCX75" s="91"/>
      <c r="DCY75" s="91"/>
      <c r="DCZ75" s="91"/>
      <c r="DDA75" s="91"/>
      <c r="DDB75" s="91"/>
      <c r="DDC75" s="91"/>
      <c r="DDD75" s="91"/>
      <c r="DDE75" s="91"/>
      <c r="DDF75" s="91"/>
      <c r="DDG75" s="91"/>
      <c r="DDH75" s="91"/>
      <c r="DDI75" s="91"/>
      <c r="DDJ75" s="91"/>
      <c r="DDK75" s="91"/>
      <c r="DDL75" s="91"/>
      <c r="DDM75" s="91"/>
      <c r="DDN75" s="91"/>
      <c r="DDO75" s="91"/>
      <c r="DDP75" s="91"/>
      <c r="DDQ75" s="91"/>
      <c r="DDR75" s="91"/>
      <c r="DDS75" s="91"/>
      <c r="DDT75" s="91"/>
      <c r="DDU75" s="91"/>
      <c r="DDV75" s="91"/>
      <c r="DDW75" s="91"/>
      <c r="DDX75" s="91"/>
      <c r="DDY75" s="91"/>
      <c r="DDZ75" s="91"/>
      <c r="DEA75" s="91"/>
      <c r="DEB75" s="91"/>
      <c r="DEC75" s="91"/>
      <c r="DED75" s="91"/>
      <c r="DEE75" s="91"/>
      <c r="DEF75" s="91"/>
      <c r="DEG75" s="91"/>
      <c r="DEH75" s="91"/>
      <c r="DEI75" s="91"/>
      <c r="DEJ75" s="91"/>
      <c r="DEK75" s="91"/>
      <c r="DEL75" s="91"/>
      <c r="DEM75" s="91"/>
      <c r="DEN75" s="91"/>
      <c r="DEO75" s="91"/>
      <c r="DEP75" s="91"/>
      <c r="DEQ75" s="91"/>
      <c r="DER75" s="91"/>
      <c r="DES75" s="91"/>
      <c r="DET75" s="91"/>
      <c r="DEU75" s="91"/>
      <c r="DEV75" s="91"/>
      <c r="DEW75" s="91"/>
      <c r="DEX75" s="91"/>
      <c r="DEY75" s="91"/>
      <c r="DEZ75" s="91"/>
      <c r="DFA75" s="91"/>
      <c r="DFB75" s="91"/>
      <c r="DFC75" s="91"/>
      <c r="DFD75" s="91"/>
      <c r="DFE75" s="91"/>
      <c r="DFF75" s="91"/>
      <c r="DFG75" s="91"/>
      <c r="DFH75" s="91"/>
      <c r="DFI75" s="91"/>
      <c r="DFJ75" s="91"/>
      <c r="DFK75" s="91"/>
      <c r="DFL75" s="91"/>
      <c r="DFM75" s="91"/>
      <c r="DFN75" s="91"/>
      <c r="DFO75" s="91"/>
      <c r="DFP75" s="91"/>
      <c r="DFQ75" s="91"/>
      <c r="DFR75" s="91"/>
      <c r="DFS75" s="91"/>
      <c r="DFT75" s="91"/>
      <c r="DFU75" s="91"/>
      <c r="DFV75" s="91"/>
      <c r="DFW75" s="91"/>
      <c r="DFX75" s="91"/>
      <c r="DFY75" s="91"/>
      <c r="DFZ75" s="91"/>
      <c r="DGA75" s="91"/>
      <c r="DGB75" s="91"/>
      <c r="DGC75" s="91"/>
      <c r="DGD75" s="91"/>
      <c r="DGE75" s="91"/>
      <c r="DGF75" s="91"/>
      <c r="DGG75" s="91"/>
      <c r="DGH75" s="91"/>
      <c r="DGI75" s="91"/>
      <c r="DGJ75" s="91"/>
      <c r="DGK75" s="91"/>
      <c r="DGL75" s="91"/>
      <c r="DGM75" s="91"/>
      <c r="DGN75" s="91"/>
      <c r="DGO75" s="91"/>
      <c r="DGP75" s="91"/>
      <c r="DGQ75" s="91"/>
      <c r="DGR75" s="91"/>
      <c r="DGS75" s="91"/>
      <c r="DGT75" s="91"/>
      <c r="DGU75" s="91"/>
      <c r="DGV75" s="91"/>
      <c r="DGW75" s="91"/>
      <c r="DGX75" s="91"/>
      <c r="DGY75" s="91"/>
      <c r="DGZ75" s="91"/>
      <c r="DHA75" s="91"/>
      <c r="DHB75" s="91"/>
      <c r="DHC75" s="91"/>
      <c r="DHD75" s="91"/>
      <c r="DHE75" s="91"/>
      <c r="DHF75" s="91"/>
      <c r="DHG75" s="91"/>
      <c r="DHH75" s="91"/>
      <c r="DHI75" s="91"/>
      <c r="DHJ75" s="91"/>
      <c r="DHK75" s="91"/>
      <c r="DHL75" s="91"/>
      <c r="DHM75" s="91"/>
      <c r="DHN75" s="91"/>
      <c r="DHO75" s="91"/>
      <c r="DHP75" s="91"/>
      <c r="DHQ75" s="91"/>
      <c r="DHR75" s="91"/>
      <c r="DHS75" s="91"/>
      <c r="DHT75" s="91"/>
      <c r="DHU75" s="91"/>
      <c r="DHV75" s="91"/>
      <c r="DHW75" s="91"/>
      <c r="DHX75" s="91"/>
      <c r="DHY75" s="91"/>
      <c r="DHZ75" s="91"/>
      <c r="DIA75" s="91"/>
      <c r="DIB75" s="91"/>
      <c r="DIC75" s="91"/>
      <c r="DID75" s="91"/>
      <c r="DIE75" s="91"/>
      <c r="DIF75" s="91"/>
      <c r="DIG75" s="91"/>
      <c r="DIH75" s="91"/>
      <c r="DII75" s="91"/>
      <c r="DIJ75" s="91"/>
      <c r="DIK75" s="91"/>
      <c r="DIL75" s="91"/>
      <c r="DIM75" s="91"/>
      <c r="DIN75" s="91"/>
      <c r="DIO75" s="91"/>
      <c r="DIP75" s="91"/>
      <c r="DIQ75" s="91"/>
      <c r="DIR75" s="91"/>
      <c r="DIS75" s="91"/>
      <c r="DIT75" s="91"/>
      <c r="DIU75" s="91"/>
      <c r="DIV75" s="91"/>
      <c r="DIW75" s="91"/>
      <c r="DIX75" s="91"/>
      <c r="DIY75" s="91"/>
      <c r="DIZ75" s="91"/>
      <c r="DJA75" s="91"/>
      <c r="DJB75" s="91"/>
      <c r="DJC75" s="91"/>
      <c r="DJD75" s="91"/>
      <c r="DJE75" s="91"/>
      <c r="DJF75" s="91"/>
      <c r="DJG75" s="91"/>
      <c r="DJH75" s="91"/>
      <c r="DJI75" s="91"/>
      <c r="DJJ75" s="91"/>
      <c r="DJK75" s="91"/>
      <c r="DJL75" s="91"/>
      <c r="DJM75" s="91"/>
      <c r="DJN75" s="91"/>
      <c r="DJO75" s="91"/>
      <c r="DJP75" s="91"/>
      <c r="DJQ75" s="91"/>
      <c r="DJR75" s="91"/>
      <c r="DJS75" s="91"/>
      <c r="DJT75" s="91"/>
      <c r="DJU75" s="91"/>
      <c r="DJV75" s="91"/>
      <c r="DJW75" s="91"/>
      <c r="DJX75" s="91"/>
      <c r="DJY75" s="91"/>
      <c r="DJZ75" s="91"/>
      <c r="DKA75" s="91"/>
      <c r="DKB75" s="91"/>
      <c r="DKC75" s="91"/>
      <c r="DKD75" s="91"/>
      <c r="DKE75" s="91"/>
      <c r="DKF75" s="91"/>
      <c r="DKG75" s="91"/>
      <c r="DKH75" s="91"/>
      <c r="DKI75" s="91"/>
      <c r="DKJ75" s="91"/>
      <c r="DKK75" s="91"/>
      <c r="DKL75" s="91"/>
      <c r="DKM75" s="91"/>
      <c r="DKN75" s="91"/>
      <c r="DKO75" s="91"/>
      <c r="DKP75" s="91"/>
      <c r="DKQ75" s="91"/>
      <c r="DKR75" s="91"/>
      <c r="DKS75" s="91"/>
      <c r="DKT75" s="91"/>
      <c r="DKU75" s="91"/>
      <c r="DKV75" s="91"/>
      <c r="DKW75" s="91"/>
      <c r="DKX75" s="91"/>
      <c r="DKY75" s="91"/>
      <c r="DKZ75" s="91"/>
      <c r="DLA75" s="91"/>
      <c r="DLB75" s="91"/>
      <c r="DLC75" s="91"/>
      <c r="DLD75" s="91"/>
      <c r="DLE75" s="91"/>
      <c r="DLF75" s="91"/>
      <c r="DLG75" s="91"/>
      <c r="DLH75" s="91"/>
      <c r="DLI75" s="91"/>
      <c r="DLJ75" s="91"/>
      <c r="DLK75" s="91"/>
      <c r="DLL75" s="91"/>
      <c r="DLM75" s="91"/>
      <c r="DLN75" s="91"/>
      <c r="DLO75" s="91"/>
      <c r="DLP75" s="91"/>
      <c r="DLQ75" s="91"/>
      <c r="DLR75" s="91"/>
      <c r="DLS75" s="91"/>
      <c r="DLT75" s="91"/>
      <c r="DLU75" s="91"/>
      <c r="DLV75" s="91"/>
      <c r="DLW75" s="91"/>
      <c r="DLX75" s="91"/>
      <c r="DLY75" s="91"/>
      <c r="DLZ75" s="91"/>
      <c r="DMA75" s="91"/>
      <c r="DMB75" s="91"/>
      <c r="DMC75" s="91"/>
      <c r="DMD75" s="91"/>
      <c r="DME75" s="91"/>
      <c r="DMF75" s="91"/>
      <c r="DMG75" s="91"/>
      <c r="DMH75" s="91"/>
      <c r="DMI75" s="91"/>
      <c r="DMJ75" s="91"/>
      <c r="DMK75" s="91"/>
      <c r="DML75" s="91"/>
      <c r="DMM75" s="91"/>
      <c r="DMN75" s="91"/>
      <c r="DMO75" s="91"/>
      <c r="DMP75" s="91"/>
      <c r="DMQ75" s="91"/>
      <c r="DMR75" s="91"/>
      <c r="DMS75" s="91"/>
      <c r="DMT75" s="91"/>
      <c r="DMU75" s="91"/>
      <c r="DMV75" s="91"/>
      <c r="DMW75" s="91"/>
      <c r="DMX75" s="91"/>
      <c r="DMY75" s="91"/>
      <c r="DMZ75" s="91"/>
      <c r="DNA75" s="91"/>
      <c r="DNB75" s="91"/>
      <c r="DNC75" s="91"/>
      <c r="DND75" s="91"/>
      <c r="DNE75" s="91"/>
      <c r="DNF75" s="91"/>
      <c r="DNG75" s="91"/>
      <c r="DNH75" s="91"/>
      <c r="DNI75" s="91"/>
      <c r="DNJ75" s="91"/>
      <c r="DNK75" s="91"/>
      <c r="DNL75" s="91"/>
      <c r="DNM75" s="91"/>
      <c r="DNN75" s="91"/>
      <c r="DNO75" s="91"/>
      <c r="DNP75" s="91"/>
      <c r="DNQ75" s="91"/>
      <c r="DNR75" s="91"/>
      <c r="DNS75" s="91"/>
      <c r="DNT75" s="91"/>
      <c r="DNU75" s="91"/>
      <c r="DNV75" s="91"/>
      <c r="DNW75" s="91"/>
      <c r="DNX75" s="91"/>
      <c r="DNY75" s="91"/>
      <c r="DNZ75" s="91"/>
      <c r="DOA75" s="91"/>
      <c r="DOB75" s="91"/>
      <c r="DOC75" s="91"/>
      <c r="DOD75" s="91"/>
      <c r="DOE75" s="91"/>
      <c r="DOF75" s="91"/>
      <c r="DOG75" s="91"/>
      <c r="DOH75" s="91"/>
      <c r="DOI75" s="91"/>
      <c r="DOJ75" s="91"/>
      <c r="DOK75" s="91"/>
      <c r="DOL75" s="91"/>
      <c r="DOM75" s="91"/>
      <c r="DON75" s="91"/>
      <c r="DOO75" s="91"/>
      <c r="DOP75" s="91"/>
      <c r="DOQ75" s="91"/>
      <c r="DOR75" s="91"/>
      <c r="DOS75" s="91"/>
      <c r="DOT75" s="91"/>
      <c r="DOU75" s="91"/>
      <c r="DOV75" s="91"/>
      <c r="DOW75" s="91"/>
      <c r="DOX75" s="91"/>
      <c r="DOY75" s="91"/>
      <c r="DOZ75" s="91"/>
      <c r="DPA75" s="91"/>
      <c r="DPB75" s="91"/>
      <c r="DPC75" s="91"/>
      <c r="DPD75" s="91"/>
      <c r="DPE75" s="91"/>
      <c r="DPF75" s="91"/>
      <c r="DPG75" s="91"/>
      <c r="DPH75" s="91"/>
      <c r="DPI75" s="91"/>
      <c r="DPJ75" s="91"/>
      <c r="DPK75" s="91"/>
      <c r="DPL75" s="91"/>
      <c r="DPM75" s="91"/>
      <c r="DPN75" s="91"/>
      <c r="DPO75" s="91"/>
      <c r="DPP75" s="91"/>
      <c r="DPQ75" s="91"/>
      <c r="DPR75" s="91"/>
      <c r="DPS75" s="91"/>
      <c r="DPT75" s="91"/>
      <c r="DPU75" s="91"/>
      <c r="DPV75" s="91"/>
      <c r="DPW75" s="91"/>
      <c r="DPX75" s="91"/>
      <c r="DPY75" s="91"/>
      <c r="DPZ75" s="91"/>
      <c r="DQA75" s="91"/>
      <c r="DQB75" s="91"/>
      <c r="DQC75" s="91"/>
      <c r="DQD75" s="91"/>
      <c r="DQE75" s="91"/>
      <c r="DQF75" s="91"/>
      <c r="DQG75" s="91"/>
      <c r="DQH75" s="91"/>
      <c r="DQI75" s="91"/>
      <c r="DQJ75" s="91"/>
      <c r="DQK75" s="91"/>
      <c r="DQL75" s="91"/>
      <c r="DQM75" s="91"/>
      <c r="DQN75" s="91"/>
      <c r="DQO75" s="91"/>
      <c r="DQP75" s="91"/>
      <c r="DQQ75" s="91"/>
      <c r="DQR75" s="91"/>
      <c r="DQS75" s="91"/>
      <c r="DQT75" s="91"/>
      <c r="DQU75" s="91"/>
      <c r="DQV75" s="91"/>
      <c r="DQW75" s="91"/>
      <c r="DQX75" s="91"/>
      <c r="DQY75" s="91"/>
      <c r="DQZ75" s="91"/>
      <c r="DRA75" s="91"/>
      <c r="DRB75" s="91"/>
      <c r="DRC75" s="91"/>
      <c r="DRD75" s="91"/>
      <c r="DRE75" s="91"/>
      <c r="DRF75" s="91"/>
      <c r="DRG75" s="91"/>
      <c r="DRH75" s="91"/>
      <c r="DRI75" s="91"/>
      <c r="DRJ75" s="91"/>
      <c r="DRK75" s="91"/>
      <c r="DRL75" s="91"/>
      <c r="DRM75" s="91"/>
      <c r="DRN75" s="91"/>
      <c r="DRO75" s="91"/>
      <c r="DRP75" s="91"/>
      <c r="DRQ75" s="91"/>
      <c r="DRR75" s="91"/>
      <c r="DRS75" s="91"/>
      <c r="DRT75" s="91"/>
      <c r="DRU75" s="91"/>
      <c r="DRV75" s="91"/>
      <c r="DRW75" s="91"/>
      <c r="DRX75" s="91"/>
      <c r="DRY75" s="91"/>
      <c r="DRZ75" s="91"/>
      <c r="DSA75" s="91"/>
      <c r="DSB75" s="91"/>
      <c r="DSC75" s="91"/>
      <c r="DSD75" s="91"/>
      <c r="DSE75" s="91"/>
      <c r="DSF75" s="91"/>
      <c r="DSG75" s="91"/>
      <c r="DSH75" s="91"/>
      <c r="DSI75" s="91"/>
      <c r="DSJ75" s="91"/>
      <c r="DSK75" s="91"/>
      <c r="DSL75" s="91"/>
      <c r="DSM75" s="91"/>
      <c r="DSN75" s="91"/>
      <c r="DSO75" s="91"/>
      <c r="DSP75" s="91"/>
      <c r="DSQ75" s="91"/>
      <c r="DSR75" s="91"/>
      <c r="DSS75" s="91"/>
      <c r="DST75" s="91"/>
      <c r="DSU75" s="91"/>
      <c r="DSV75" s="91"/>
      <c r="DSW75" s="91"/>
      <c r="DSX75" s="91"/>
      <c r="DSY75" s="91"/>
      <c r="DSZ75" s="91"/>
      <c r="DTA75" s="91"/>
      <c r="DTB75" s="91"/>
      <c r="DTC75" s="91"/>
      <c r="DTD75" s="91"/>
      <c r="DTE75" s="91"/>
      <c r="DTF75" s="91"/>
      <c r="DTG75" s="91"/>
      <c r="DTH75" s="91"/>
      <c r="DTI75" s="91"/>
      <c r="DTJ75" s="91"/>
      <c r="DTK75" s="91"/>
      <c r="DTL75" s="91"/>
      <c r="DTM75" s="91"/>
      <c r="DTN75" s="91"/>
      <c r="DTO75" s="91"/>
      <c r="DTP75" s="91"/>
      <c r="DTQ75" s="91"/>
      <c r="DTR75" s="91"/>
      <c r="DTS75" s="91"/>
      <c r="DTT75" s="91"/>
      <c r="DTU75" s="91"/>
      <c r="DTV75" s="91"/>
      <c r="DTW75" s="91"/>
      <c r="DTX75" s="91"/>
      <c r="DTY75" s="91"/>
      <c r="DTZ75" s="91"/>
      <c r="DUA75" s="91"/>
      <c r="DUB75" s="91"/>
      <c r="DUC75" s="91"/>
      <c r="DUD75" s="91"/>
      <c r="DUE75" s="91"/>
      <c r="DUF75" s="91"/>
      <c r="DUG75" s="91"/>
      <c r="DUH75" s="91"/>
      <c r="DUI75" s="91"/>
      <c r="DUJ75" s="91"/>
      <c r="DUK75" s="91"/>
      <c r="DUL75" s="91"/>
      <c r="DUM75" s="91"/>
      <c r="DUN75" s="91"/>
      <c r="DUO75" s="91"/>
      <c r="DUP75" s="91"/>
      <c r="DUQ75" s="91"/>
      <c r="DUR75" s="91"/>
      <c r="DUS75" s="91"/>
      <c r="DUT75" s="91"/>
      <c r="DUU75" s="91"/>
      <c r="DUV75" s="91"/>
      <c r="DUW75" s="91"/>
      <c r="DUX75" s="91"/>
      <c r="DUY75" s="91"/>
      <c r="DUZ75" s="91"/>
      <c r="DVA75" s="91"/>
      <c r="DVB75" s="91"/>
      <c r="DVC75" s="91"/>
      <c r="DVD75" s="91"/>
      <c r="DVE75" s="91"/>
      <c r="DVF75" s="91"/>
      <c r="DVG75" s="91"/>
      <c r="DVH75" s="91"/>
      <c r="DVI75" s="91"/>
      <c r="DVJ75" s="91"/>
      <c r="DVK75" s="91"/>
      <c r="DVL75" s="91"/>
      <c r="DVM75" s="91"/>
      <c r="DVN75" s="91"/>
      <c r="DVO75" s="91"/>
      <c r="DVP75" s="91"/>
      <c r="DVQ75" s="91"/>
      <c r="DVR75" s="91"/>
      <c r="DVS75" s="91"/>
      <c r="DVT75" s="91"/>
      <c r="DVU75" s="91"/>
      <c r="DVV75" s="91"/>
      <c r="DVW75" s="91"/>
      <c r="DVX75" s="91"/>
      <c r="DVY75" s="91"/>
      <c r="DVZ75" s="91"/>
      <c r="DWA75" s="91"/>
      <c r="DWB75" s="91"/>
      <c r="DWC75" s="91"/>
      <c r="DWD75" s="91"/>
      <c r="DWE75" s="91"/>
      <c r="DWF75" s="91"/>
      <c r="DWG75" s="91"/>
      <c r="DWH75" s="91"/>
      <c r="DWI75" s="91"/>
      <c r="DWJ75" s="91"/>
      <c r="DWK75" s="91"/>
      <c r="DWL75" s="91"/>
      <c r="DWM75" s="91"/>
      <c r="DWN75" s="91"/>
      <c r="DWO75" s="91"/>
      <c r="DWP75" s="91"/>
      <c r="DWQ75" s="91"/>
      <c r="DWR75" s="91"/>
      <c r="DWS75" s="91"/>
      <c r="DWT75" s="91"/>
      <c r="DWU75" s="91"/>
      <c r="DWV75" s="91"/>
      <c r="DWW75" s="91"/>
      <c r="DWX75" s="91"/>
      <c r="DWY75" s="91"/>
      <c r="DWZ75" s="91"/>
      <c r="DXA75" s="91"/>
      <c r="DXB75" s="91"/>
      <c r="DXC75" s="91"/>
      <c r="DXD75" s="91"/>
      <c r="DXE75" s="91"/>
      <c r="DXF75" s="91"/>
      <c r="DXG75" s="91"/>
      <c r="DXH75" s="91"/>
      <c r="DXI75" s="91"/>
      <c r="DXJ75" s="91"/>
      <c r="DXK75" s="91"/>
      <c r="DXL75" s="91"/>
      <c r="DXM75" s="91"/>
      <c r="DXN75" s="91"/>
      <c r="DXO75" s="91"/>
      <c r="DXP75" s="91"/>
      <c r="DXQ75" s="91"/>
      <c r="DXR75" s="91"/>
      <c r="DXS75" s="91"/>
      <c r="DXT75" s="91"/>
      <c r="DXU75" s="91"/>
      <c r="DXV75" s="91"/>
      <c r="DXW75" s="91"/>
      <c r="DXX75" s="91"/>
      <c r="DXY75" s="91"/>
      <c r="DXZ75" s="91"/>
      <c r="DYA75" s="91"/>
      <c r="DYB75" s="91"/>
      <c r="DYC75" s="91"/>
      <c r="DYD75" s="91"/>
      <c r="DYE75" s="91"/>
      <c r="DYF75" s="91"/>
      <c r="DYG75" s="91"/>
      <c r="DYH75" s="91"/>
      <c r="DYI75" s="91"/>
      <c r="DYJ75" s="91"/>
      <c r="DYK75" s="91"/>
      <c r="DYL75" s="91"/>
      <c r="DYM75" s="91"/>
      <c r="DYN75" s="91"/>
      <c r="DYO75" s="91"/>
      <c r="DYP75" s="91"/>
      <c r="DYQ75" s="91"/>
      <c r="DYR75" s="91"/>
      <c r="DYS75" s="91"/>
      <c r="DYT75" s="91"/>
      <c r="DYU75" s="91"/>
      <c r="DYV75" s="91"/>
      <c r="DYW75" s="91"/>
      <c r="DYX75" s="91"/>
      <c r="DYY75" s="91"/>
      <c r="DYZ75" s="91"/>
      <c r="DZA75" s="91"/>
      <c r="DZB75" s="91"/>
      <c r="DZC75" s="91"/>
      <c r="DZD75" s="91"/>
      <c r="DZE75" s="91"/>
      <c r="DZF75" s="91"/>
      <c r="DZG75" s="91"/>
      <c r="DZH75" s="91"/>
      <c r="DZI75" s="91"/>
      <c r="DZJ75" s="91"/>
      <c r="DZK75" s="91"/>
      <c r="DZL75" s="91"/>
      <c r="DZM75" s="91"/>
      <c r="DZN75" s="91"/>
      <c r="DZO75" s="91"/>
      <c r="DZP75" s="91"/>
      <c r="DZQ75" s="91"/>
      <c r="DZR75" s="91"/>
      <c r="DZS75" s="91"/>
      <c r="DZT75" s="91"/>
      <c r="DZU75" s="91"/>
      <c r="DZV75" s="91"/>
      <c r="DZW75" s="91"/>
      <c r="DZX75" s="91"/>
      <c r="DZY75" s="91"/>
      <c r="DZZ75" s="91"/>
      <c r="EAA75" s="91"/>
      <c r="EAB75" s="91"/>
      <c r="EAC75" s="91"/>
      <c r="EAD75" s="91"/>
      <c r="EAE75" s="91"/>
      <c r="EAF75" s="91"/>
      <c r="EAG75" s="91"/>
      <c r="EAH75" s="91"/>
      <c r="EAI75" s="91"/>
      <c r="EAJ75" s="91"/>
      <c r="EAK75" s="91"/>
      <c r="EAL75" s="91"/>
      <c r="EAM75" s="91"/>
      <c r="EAN75" s="91"/>
      <c r="EAO75" s="91"/>
      <c r="EAP75" s="91"/>
      <c r="EAQ75" s="91"/>
      <c r="EAR75" s="91"/>
      <c r="EAS75" s="91"/>
      <c r="EAT75" s="91"/>
      <c r="EAU75" s="91"/>
      <c r="EAV75" s="91"/>
      <c r="EAW75" s="91"/>
      <c r="EAX75" s="91"/>
      <c r="EAY75" s="91"/>
      <c r="EAZ75" s="91"/>
      <c r="EBA75" s="91"/>
      <c r="EBB75" s="91"/>
      <c r="EBC75" s="91"/>
      <c r="EBD75" s="91"/>
      <c r="EBE75" s="91"/>
      <c r="EBF75" s="91"/>
      <c r="EBG75" s="91"/>
      <c r="EBH75" s="91"/>
      <c r="EBI75" s="91"/>
      <c r="EBJ75" s="91"/>
      <c r="EBK75" s="91"/>
      <c r="EBL75" s="91"/>
      <c r="EBM75" s="91"/>
      <c r="EBN75" s="91"/>
      <c r="EBO75" s="91"/>
      <c r="EBP75" s="91"/>
      <c r="EBQ75" s="91"/>
      <c r="EBR75" s="91"/>
      <c r="EBS75" s="91"/>
      <c r="EBT75" s="91"/>
      <c r="EBU75" s="91"/>
      <c r="EBV75" s="91"/>
      <c r="EBW75" s="91"/>
      <c r="EBX75" s="91"/>
      <c r="EBY75" s="91"/>
      <c r="EBZ75" s="91"/>
      <c r="ECA75" s="91"/>
      <c r="ECB75" s="91"/>
      <c r="ECC75" s="91"/>
      <c r="ECD75" s="91"/>
      <c r="ECE75" s="91"/>
      <c r="ECF75" s="91"/>
      <c r="ECG75" s="91"/>
      <c r="ECH75" s="91"/>
      <c r="ECI75" s="91"/>
      <c r="ECJ75" s="91"/>
      <c r="ECK75" s="91"/>
      <c r="ECL75" s="91"/>
      <c r="ECM75" s="91"/>
      <c r="ECN75" s="91"/>
      <c r="ECO75" s="91"/>
      <c r="ECP75" s="91"/>
      <c r="ECQ75" s="91"/>
      <c r="ECR75" s="91"/>
      <c r="ECS75" s="91"/>
      <c r="ECT75" s="91"/>
      <c r="ECU75" s="91"/>
      <c r="ECV75" s="91"/>
      <c r="ECW75" s="91"/>
      <c r="ECX75" s="91"/>
      <c r="ECY75" s="91"/>
      <c r="ECZ75" s="91"/>
      <c r="EDA75" s="91"/>
      <c r="EDB75" s="91"/>
      <c r="EDC75" s="91"/>
      <c r="EDD75" s="91"/>
      <c r="EDE75" s="91"/>
      <c r="EDF75" s="91"/>
      <c r="EDG75" s="91"/>
      <c r="EDH75" s="91"/>
      <c r="EDI75" s="91"/>
      <c r="EDJ75" s="91"/>
      <c r="EDK75" s="91"/>
      <c r="EDL75" s="91"/>
      <c r="EDM75" s="91"/>
      <c r="EDN75" s="91"/>
      <c r="EDO75" s="91"/>
      <c r="EDP75" s="91"/>
      <c r="EDQ75" s="91"/>
      <c r="EDR75" s="91"/>
      <c r="EDS75" s="91"/>
      <c r="EDT75" s="91"/>
      <c r="EDU75" s="91"/>
      <c r="EDV75" s="91"/>
      <c r="EDW75" s="91"/>
      <c r="EDX75" s="91"/>
      <c r="EDY75" s="91"/>
      <c r="EDZ75" s="91"/>
      <c r="EEA75" s="91"/>
      <c r="EEB75" s="91"/>
      <c r="EEC75" s="91"/>
      <c r="EED75" s="91"/>
      <c r="EEE75" s="91"/>
      <c r="EEF75" s="91"/>
      <c r="EEG75" s="91"/>
      <c r="EEH75" s="91"/>
      <c r="EEI75" s="91"/>
      <c r="EEJ75" s="91"/>
      <c r="EEK75" s="91"/>
      <c r="EEL75" s="91"/>
      <c r="EEM75" s="91"/>
      <c r="EEN75" s="91"/>
      <c r="EEO75" s="91"/>
      <c r="EEP75" s="91"/>
      <c r="EEQ75" s="91"/>
      <c r="EER75" s="91"/>
      <c r="EES75" s="91"/>
      <c r="EET75" s="91"/>
      <c r="EEU75" s="91"/>
      <c r="EEV75" s="91"/>
      <c r="EEW75" s="91"/>
      <c r="EEX75" s="91"/>
      <c r="EEY75" s="91"/>
      <c r="EEZ75" s="91"/>
      <c r="EFA75" s="91"/>
      <c r="EFB75" s="91"/>
      <c r="EFC75" s="91"/>
      <c r="EFD75" s="91"/>
      <c r="EFE75" s="91"/>
      <c r="EFF75" s="91"/>
      <c r="EFG75" s="91"/>
      <c r="EFH75" s="91"/>
      <c r="EFI75" s="91"/>
      <c r="EFJ75" s="91"/>
      <c r="EFK75" s="91"/>
      <c r="EFL75" s="91"/>
      <c r="EFM75" s="91"/>
      <c r="EFN75" s="91"/>
      <c r="EFO75" s="91"/>
      <c r="EFP75" s="91"/>
      <c r="EFQ75" s="91"/>
      <c r="EFR75" s="91"/>
      <c r="EFS75" s="91"/>
      <c r="EFT75" s="91"/>
      <c r="EFU75" s="91"/>
      <c r="EFV75" s="91"/>
      <c r="EFW75" s="91"/>
      <c r="EFX75" s="91"/>
      <c r="EFY75" s="91"/>
      <c r="EFZ75" s="91"/>
      <c r="EGA75" s="91"/>
      <c r="EGB75" s="91"/>
      <c r="EGC75" s="91"/>
      <c r="EGD75" s="91"/>
      <c r="EGE75" s="91"/>
      <c r="EGF75" s="91"/>
      <c r="EGG75" s="91"/>
      <c r="EGH75" s="91"/>
      <c r="EGI75" s="91"/>
      <c r="EGJ75" s="91"/>
      <c r="EGK75" s="91"/>
      <c r="EGL75" s="91"/>
      <c r="EGM75" s="91"/>
      <c r="EGN75" s="91"/>
      <c r="EGO75" s="91"/>
      <c r="EGP75" s="91"/>
      <c r="EGQ75" s="91"/>
      <c r="EGR75" s="91"/>
      <c r="EGS75" s="91"/>
      <c r="EGT75" s="91"/>
      <c r="EGU75" s="91"/>
      <c r="EGV75" s="91"/>
      <c r="EGW75" s="91"/>
      <c r="EGX75" s="91"/>
      <c r="EGY75" s="91"/>
      <c r="EGZ75" s="91"/>
      <c r="EHA75" s="91"/>
      <c r="EHB75" s="91"/>
      <c r="EHC75" s="91"/>
      <c r="EHD75" s="91"/>
      <c r="EHE75" s="91"/>
      <c r="EHF75" s="91"/>
      <c r="EHG75" s="91"/>
      <c r="EHH75" s="91"/>
      <c r="EHI75" s="91"/>
      <c r="EHJ75" s="91"/>
      <c r="EHK75" s="91"/>
      <c r="EHL75" s="91"/>
      <c r="EHM75" s="91"/>
      <c r="EHN75" s="91"/>
      <c r="EHO75" s="91"/>
      <c r="EHP75" s="91"/>
      <c r="EHQ75" s="91"/>
      <c r="EHR75" s="91"/>
      <c r="EHS75" s="91"/>
      <c r="EHT75" s="91"/>
      <c r="EHU75" s="91"/>
      <c r="EHV75" s="91"/>
      <c r="EHW75" s="91"/>
      <c r="EHX75" s="91"/>
      <c r="EHY75" s="91"/>
      <c r="EHZ75" s="91"/>
      <c r="EIA75" s="91"/>
      <c r="EIB75" s="91"/>
      <c r="EIC75" s="91"/>
      <c r="EID75" s="91"/>
      <c r="EIE75" s="91"/>
      <c r="EIF75" s="91"/>
      <c r="EIG75" s="91"/>
      <c r="EIH75" s="91"/>
      <c r="EII75" s="91"/>
      <c r="EIJ75" s="91"/>
      <c r="EIK75" s="91"/>
      <c r="EIL75" s="91"/>
      <c r="EIM75" s="91"/>
      <c r="EIN75" s="91"/>
      <c r="EIO75" s="91"/>
      <c r="EIP75" s="91"/>
      <c r="EIQ75" s="91"/>
      <c r="EIR75" s="91"/>
      <c r="EIS75" s="91"/>
      <c r="EIT75" s="91"/>
      <c r="EIU75" s="91"/>
      <c r="EIV75" s="91"/>
      <c r="EIW75" s="91"/>
      <c r="EIX75" s="91"/>
      <c r="EIY75" s="91"/>
      <c r="EIZ75" s="91"/>
      <c r="EJA75" s="91"/>
      <c r="EJB75" s="91"/>
      <c r="EJC75" s="91"/>
      <c r="EJD75" s="91"/>
      <c r="EJE75" s="91"/>
      <c r="EJF75" s="91"/>
      <c r="EJG75" s="91"/>
      <c r="EJH75" s="91"/>
      <c r="EJI75" s="91"/>
      <c r="EJJ75" s="91"/>
      <c r="EJK75" s="91"/>
      <c r="EJL75" s="91"/>
      <c r="EJM75" s="91"/>
      <c r="EJN75" s="91"/>
      <c r="EJO75" s="91"/>
      <c r="EJP75" s="91"/>
      <c r="EJQ75" s="91"/>
      <c r="EJR75" s="91"/>
      <c r="EJS75" s="91"/>
      <c r="EJT75" s="91"/>
      <c r="EJU75" s="91"/>
      <c r="EJV75" s="91"/>
      <c r="EJW75" s="91"/>
      <c r="EJX75" s="91"/>
      <c r="EJY75" s="91"/>
      <c r="EJZ75" s="91"/>
      <c r="EKA75" s="91"/>
      <c r="EKB75" s="91"/>
      <c r="EKC75" s="91"/>
      <c r="EKD75" s="91"/>
      <c r="EKE75" s="91"/>
      <c r="EKF75" s="91"/>
      <c r="EKG75" s="91"/>
      <c r="EKH75" s="91"/>
      <c r="EKI75" s="91"/>
      <c r="EKJ75" s="91"/>
      <c r="EKK75" s="91"/>
      <c r="EKL75" s="91"/>
      <c r="EKM75" s="91"/>
      <c r="EKN75" s="91"/>
      <c r="EKO75" s="91"/>
      <c r="EKP75" s="91"/>
      <c r="EKQ75" s="91"/>
      <c r="EKR75" s="91"/>
      <c r="EKS75" s="91"/>
      <c r="EKT75" s="91"/>
      <c r="EKU75" s="91"/>
      <c r="EKV75" s="91"/>
      <c r="EKW75" s="91"/>
      <c r="EKX75" s="91"/>
      <c r="EKY75" s="91"/>
      <c r="EKZ75" s="91"/>
      <c r="ELA75" s="91"/>
      <c r="ELB75" s="91"/>
      <c r="ELC75" s="91"/>
      <c r="ELD75" s="91"/>
      <c r="ELE75" s="91"/>
      <c r="ELF75" s="91"/>
      <c r="ELG75" s="91"/>
      <c r="ELH75" s="91"/>
      <c r="ELI75" s="91"/>
      <c r="ELJ75" s="91"/>
      <c r="ELK75" s="91"/>
      <c r="ELL75" s="91"/>
      <c r="ELM75" s="91"/>
      <c r="ELN75" s="91"/>
      <c r="ELO75" s="91"/>
      <c r="ELP75" s="91"/>
      <c r="ELQ75" s="91"/>
      <c r="ELR75" s="91"/>
      <c r="ELS75" s="91"/>
      <c r="ELT75" s="91"/>
      <c r="ELU75" s="91"/>
      <c r="ELV75" s="91"/>
      <c r="ELW75" s="91"/>
      <c r="ELX75" s="91"/>
      <c r="ELY75" s="91"/>
      <c r="ELZ75" s="91"/>
      <c r="EMA75" s="91"/>
      <c r="EMB75" s="91"/>
      <c r="EMC75" s="91"/>
      <c r="EMD75" s="91"/>
      <c r="EME75" s="91"/>
      <c r="EMF75" s="91"/>
      <c r="EMG75" s="91"/>
      <c r="EMH75" s="91"/>
      <c r="EMI75" s="91"/>
      <c r="EMJ75" s="91"/>
      <c r="EMK75" s="91"/>
      <c r="EML75" s="91"/>
      <c r="EMM75" s="91"/>
      <c r="EMN75" s="91"/>
      <c r="EMO75" s="91"/>
      <c r="EMP75" s="91"/>
      <c r="EMQ75" s="91"/>
      <c r="EMR75" s="91"/>
      <c r="EMS75" s="91"/>
      <c r="EMT75" s="91"/>
      <c r="EMU75" s="91"/>
      <c r="EMV75" s="91"/>
      <c r="EMW75" s="91"/>
      <c r="EMX75" s="91"/>
      <c r="EMY75" s="91"/>
      <c r="EMZ75" s="91"/>
      <c r="ENA75" s="91"/>
      <c r="ENB75" s="91"/>
      <c r="ENC75" s="91"/>
      <c r="END75" s="91"/>
      <c r="ENE75" s="91"/>
      <c r="ENF75" s="91"/>
      <c r="ENG75" s="91"/>
      <c r="ENH75" s="91"/>
      <c r="ENI75" s="91"/>
      <c r="ENJ75" s="91"/>
      <c r="ENK75" s="91"/>
      <c r="ENL75" s="91"/>
      <c r="ENM75" s="91"/>
      <c r="ENN75" s="91"/>
      <c r="ENO75" s="91"/>
      <c r="ENP75" s="91"/>
      <c r="ENQ75" s="91"/>
      <c r="ENR75" s="91"/>
      <c r="ENS75" s="91"/>
      <c r="ENT75" s="91"/>
      <c r="ENU75" s="91"/>
      <c r="ENV75" s="91"/>
      <c r="ENW75" s="91"/>
      <c r="ENX75" s="91"/>
      <c r="ENY75" s="91"/>
      <c r="ENZ75" s="91"/>
      <c r="EOA75" s="91"/>
      <c r="EOB75" s="91"/>
      <c r="EOC75" s="91"/>
      <c r="EOD75" s="91"/>
      <c r="EOE75" s="91"/>
      <c r="EOF75" s="91"/>
      <c r="EOG75" s="91"/>
      <c r="EOH75" s="91"/>
      <c r="EOI75" s="91"/>
      <c r="EOJ75" s="91"/>
      <c r="EOK75" s="91"/>
      <c r="EOL75" s="91"/>
      <c r="EOM75" s="91"/>
      <c r="EON75" s="91"/>
      <c r="EOO75" s="91"/>
      <c r="EOP75" s="91"/>
      <c r="EOQ75" s="91"/>
      <c r="EOR75" s="91"/>
      <c r="EOS75" s="91"/>
      <c r="EOT75" s="91"/>
      <c r="EOU75" s="91"/>
      <c r="EOV75" s="91"/>
      <c r="EOW75" s="91"/>
      <c r="EOX75" s="91"/>
      <c r="EOY75" s="91"/>
      <c r="EOZ75" s="91"/>
      <c r="EPA75" s="91"/>
      <c r="EPB75" s="91"/>
      <c r="EPC75" s="91"/>
      <c r="EPD75" s="91"/>
      <c r="EPE75" s="91"/>
      <c r="EPF75" s="91"/>
      <c r="EPG75" s="91"/>
      <c r="EPH75" s="91"/>
      <c r="EPI75" s="91"/>
      <c r="EPJ75" s="91"/>
      <c r="EPK75" s="91"/>
      <c r="EPL75" s="91"/>
      <c r="EPM75" s="91"/>
      <c r="EPN75" s="91"/>
      <c r="EPO75" s="91"/>
      <c r="EPP75" s="91"/>
      <c r="EPQ75" s="91"/>
      <c r="EPR75" s="91"/>
      <c r="EPS75" s="91"/>
      <c r="EPT75" s="91"/>
      <c r="EPU75" s="91"/>
      <c r="EPV75" s="91"/>
      <c r="EPW75" s="91"/>
      <c r="EPX75" s="91"/>
      <c r="EPY75" s="91"/>
      <c r="EPZ75" s="91"/>
      <c r="EQA75" s="91"/>
      <c r="EQB75" s="91"/>
      <c r="EQC75" s="91"/>
      <c r="EQD75" s="91"/>
      <c r="EQE75" s="91"/>
      <c r="EQF75" s="91"/>
      <c r="EQG75" s="91"/>
      <c r="EQH75" s="91"/>
      <c r="EQI75" s="91"/>
      <c r="EQJ75" s="91"/>
      <c r="EQK75" s="91"/>
      <c r="EQL75" s="91"/>
      <c r="EQM75" s="91"/>
      <c r="EQN75" s="91"/>
      <c r="EQO75" s="91"/>
      <c r="EQP75" s="91"/>
      <c r="EQQ75" s="91"/>
      <c r="EQR75" s="91"/>
      <c r="EQS75" s="91"/>
      <c r="EQT75" s="91"/>
      <c r="EQU75" s="91"/>
      <c r="EQV75" s="91"/>
      <c r="EQW75" s="91"/>
      <c r="EQX75" s="91"/>
      <c r="EQY75" s="91"/>
      <c r="EQZ75" s="91"/>
      <c r="ERA75" s="91"/>
      <c r="ERB75" s="91"/>
      <c r="ERC75" s="91"/>
      <c r="ERD75" s="91"/>
      <c r="ERE75" s="91"/>
      <c r="ERF75" s="91"/>
      <c r="ERG75" s="91"/>
      <c r="ERH75" s="91"/>
      <c r="ERI75" s="91"/>
      <c r="ERJ75" s="91"/>
      <c r="ERK75" s="91"/>
      <c r="ERL75" s="91"/>
      <c r="ERM75" s="91"/>
      <c r="ERN75" s="91"/>
      <c r="ERO75" s="91"/>
      <c r="ERP75" s="91"/>
      <c r="ERQ75" s="91"/>
      <c r="ERR75" s="91"/>
      <c r="ERS75" s="91"/>
      <c r="ERT75" s="91"/>
      <c r="ERU75" s="91"/>
      <c r="ERV75" s="91"/>
      <c r="ERW75" s="91"/>
      <c r="ERX75" s="91"/>
      <c r="ERY75" s="91"/>
      <c r="ERZ75" s="91"/>
      <c r="ESA75" s="91"/>
      <c r="ESB75" s="91"/>
      <c r="ESC75" s="91"/>
      <c r="ESD75" s="91"/>
      <c r="ESE75" s="91"/>
      <c r="ESF75" s="91"/>
      <c r="ESG75" s="91"/>
      <c r="ESH75" s="91"/>
      <c r="ESI75" s="91"/>
      <c r="ESJ75" s="91"/>
      <c r="ESK75" s="91"/>
      <c r="ESL75" s="91"/>
      <c r="ESM75" s="91"/>
      <c r="ESN75" s="91"/>
      <c r="ESO75" s="91"/>
      <c r="ESP75" s="91"/>
      <c r="ESQ75" s="91"/>
      <c r="ESR75" s="91"/>
      <c r="ESS75" s="91"/>
      <c r="EST75" s="91"/>
      <c r="ESU75" s="91"/>
      <c r="ESV75" s="91"/>
      <c r="ESW75" s="91"/>
      <c r="ESX75" s="91"/>
      <c r="ESY75" s="91"/>
      <c r="ESZ75" s="91"/>
      <c r="ETA75" s="91"/>
      <c r="ETB75" s="91"/>
      <c r="ETC75" s="91"/>
      <c r="ETD75" s="91"/>
      <c r="ETE75" s="91"/>
      <c r="ETF75" s="91"/>
      <c r="ETG75" s="91"/>
      <c r="ETH75" s="91"/>
      <c r="ETI75" s="91"/>
      <c r="ETJ75" s="91"/>
      <c r="ETK75" s="91"/>
      <c r="ETL75" s="91"/>
      <c r="ETM75" s="91"/>
      <c r="ETN75" s="91"/>
      <c r="ETO75" s="91"/>
      <c r="ETP75" s="91"/>
      <c r="ETQ75" s="91"/>
      <c r="ETR75" s="91"/>
      <c r="ETS75" s="91"/>
      <c r="ETT75" s="91"/>
      <c r="ETU75" s="91"/>
      <c r="ETV75" s="91"/>
      <c r="ETW75" s="91"/>
      <c r="ETX75" s="91"/>
      <c r="ETY75" s="91"/>
      <c r="ETZ75" s="91"/>
      <c r="EUA75" s="91"/>
      <c r="EUB75" s="91"/>
      <c r="EUC75" s="91"/>
      <c r="EUD75" s="91"/>
      <c r="EUE75" s="91"/>
      <c r="EUF75" s="91"/>
      <c r="EUG75" s="91"/>
      <c r="EUH75" s="91"/>
      <c r="EUI75" s="91"/>
      <c r="EUJ75" s="91"/>
      <c r="EUK75" s="91"/>
      <c r="EUL75" s="91"/>
      <c r="EUM75" s="91"/>
      <c r="EUN75" s="91"/>
      <c r="EUO75" s="91"/>
      <c r="EUP75" s="91"/>
      <c r="EUQ75" s="91"/>
      <c r="EUR75" s="91"/>
      <c r="EUS75" s="91"/>
      <c r="EUT75" s="91"/>
      <c r="EUU75" s="91"/>
      <c r="EUV75" s="91"/>
      <c r="EUW75" s="91"/>
      <c r="EUX75" s="91"/>
      <c r="EUY75" s="91"/>
      <c r="EUZ75" s="91"/>
      <c r="EVA75" s="91"/>
      <c r="EVB75" s="91"/>
      <c r="EVC75" s="91"/>
      <c r="EVD75" s="91"/>
      <c r="EVE75" s="91"/>
      <c r="EVF75" s="91"/>
      <c r="EVG75" s="91"/>
      <c r="EVH75" s="91"/>
      <c r="EVI75" s="91"/>
      <c r="EVJ75" s="91"/>
      <c r="EVK75" s="91"/>
      <c r="EVL75" s="91"/>
      <c r="EVM75" s="91"/>
      <c r="EVN75" s="91"/>
      <c r="EVO75" s="91"/>
      <c r="EVP75" s="91"/>
      <c r="EVQ75" s="91"/>
      <c r="EVR75" s="91"/>
      <c r="EVS75" s="91"/>
      <c r="EVT75" s="91"/>
      <c r="EVU75" s="91"/>
      <c r="EVV75" s="91"/>
      <c r="EVW75" s="91"/>
      <c r="EVX75" s="91"/>
      <c r="EVY75" s="91"/>
      <c r="EVZ75" s="91"/>
      <c r="EWA75" s="91"/>
      <c r="EWB75" s="91"/>
      <c r="EWC75" s="91"/>
      <c r="EWD75" s="91"/>
      <c r="EWE75" s="91"/>
      <c r="EWF75" s="91"/>
      <c r="EWG75" s="91"/>
      <c r="EWH75" s="91"/>
      <c r="EWI75" s="91"/>
      <c r="EWJ75" s="91"/>
      <c r="EWK75" s="91"/>
      <c r="EWL75" s="91"/>
      <c r="EWM75" s="91"/>
      <c r="EWN75" s="91"/>
      <c r="EWO75" s="91"/>
      <c r="EWP75" s="91"/>
      <c r="EWQ75" s="91"/>
      <c r="EWR75" s="91"/>
      <c r="EWS75" s="91"/>
      <c r="EWT75" s="91"/>
      <c r="EWU75" s="91"/>
      <c r="EWV75" s="91"/>
      <c r="EWW75" s="91"/>
      <c r="EWX75" s="91"/>
      <c r="EWY75" s="91"/>
      <c r="EWZ75" s="91"/>
      <c r="EXA75" s="91"/>
      <c r="EXB75" s="91"/>
      <c r="EXC75" s="91"/>
      <c r="EXD75" s="91"/>
      <c r="EXE75" s="91"/>
      <c r="EXF75" s="91"/>
      <c r="EXG75" s="91"/>
      <c r="EXH75" s="91"/>
      <c r="EXI75" s="91"/>
      <c r="EXJ75" s="91"/>
      <c r="EXK75" s="91"/>
      <c r="EXL75" s="91"/>
      <c r="EXM75" s="91"/>
      <c r="EXN75" s="91"/>
      <c r="EXO75" s="91"/>
      <c r="EXP75" s="91"/>
      <c r="EXQ75" s="91"/>
      <c r="EXR75" s="91"/>
      <c r="EXS75" s="91"/>
      <c r="EXT75" s="91"/>
      <c r="EXU75" s="91"/>
      <c r="EXV75" s="91"/>
      <c r="EXW75" s="91"/>
      <c r="EXX75" s="91"/>
      <c r="EXY75" s="91"/>
      <c r="EXZ75" s="91"/>
      <c r="EYA75" s="91"/>
      <c r="EYB75" s="91"/>
      <c r="EYC75" s="91"/>
      <c r="EYD75" s="91"/>
      <c r="EYE75" s="91"/>
      <c r="EYF75" s="91"/>
      <c r="EYG75" s="91"/>
      <c r="EYH75" s="91"/>
      <c r="EYI75" s="91"/>
      <c r="EYJ75" s="91"/>
      <c r="EYK75" s="91"/>
      <c r="EYL75" s="91"/>
      <c r="EYM75" s="91"/>
      <c r="EYN75" s="91"/>
      <c r="EYO75" s="91"/>
      <c r="EYP75" s="91"/>
      <c r="EYQ75" s="91"/>
      <c r="EYR75" s="91"/>
      <c r="EYS75" s="91"/>
      <c r="EYT75" s="91"/>
      <c r="EYU75" s="91"/>
      <c r="EYV75" s="91"/>
      <c r="EYW75" s="91"/>
      <c r="EYX75" s="91"/>
      <c r="EYY75" s="91"/>
      <c r="EYZ75" s="91"/>
      <c r="EZA75" s="91"/>
      <c r="EZB75" s="91"/>
      <c r="EZC75" s="91"/>
      <c r="EZD75" s="91"/>
      <c r="EZE75" s="91"/>
      <c r="EZF75" s="91"/>
      <c r="EZG75" s="91"/>
      <c r="EZH75" s="91"/>
      <c r="EZI75" s="91"/>
      <c r="EZJ75" s="91"/>
      <c r="EZK75" s="91"/>
      <c r="EZL75" s="91"/>
      <c r="EZM75" s="91"/>
      <c r="EZN75" s="91"/>
      <c r="EZO75" s="91"/>
      <c r="EZP75" s="91"/>
      <c r="EZQ75" s="91"/>
      <c r="EZR75" s="91"/>
      <c r="EZS75" s="91"/>
      <c r="EZT75" s="91"/>
      <c r="EZU75" s="91"/>
      <c r="EZV75" s="91"/>
      <c r="EZW75" s="91"/>
      <c r="EZX75" s="91"/>
      <c r="EZY75" s="91"/>
      <c r="EZZ75" s="91"/>
      <c r="FAA75" s="91"/>
      <c r="FAB75" s="91"/>
      <c r="FAC75" s="91"/>
      <c r="FAD75" s="91"/>
      <c r="FAE75" s="91"/>
      <c r="FAF75" s="91"/>
      <c r="FAG75" s="91"/>
      <c r="FAH75" s="91"/>
      <c r="FAI75" s="91"/>
      <c r="FAJ75" s="91"/>
      <c r="FAK75" s="91"/>
      <c r="FAL75" s="91"/>
      <c r="FAM75" s="91"/>
      <c r="FAN75" s="91"/>
      <c r="FAO75" s="91"/>
      <c r="FAP75" s="91"/>
      <c r="FAQ75" s="91"/>
      <c r="FAR75" s="91"/>
      <c r="FAS75" s="91"/>
      <c r="FAT75" s="91"/>
      <c r="FAU75" s="91"/>
      <c r="FAV75" s="91"/>
      <c r="FAW75" s="91"/>
      <c r="FAX75" s="91"/>
      <c r="FAY75" s="91"/>
      <c r="FAZ75" s="91"/>
      <c r="FBA75" s="91"/>
      <c r="FBB75" s="91"/>
      <c r="FBC75" s="91"/>
      <c r="FBD75" s="91"/>
      <c r="FBE75" s="91"/>
      <c r="FBF75" s="91"/>
      <c r="FBG75" s="91"/>
      <c r="FBH75" s="91"/>
      <c r="FBI75" s="91"/>
      <c r="FBJ75" s="91"/>
      <c r="FBK75" s="91"/>
      <c r="FBL75" s="91"/>
      <c r="FBM75" s="91"/>
      <c r="FBN75" s="91"/>
      <c r="FBO75" s="91"/>
      <c r="FBP75" s="91"/>
      <c r="FBQ75" s="91"/>
      <c r="FBR75" s="91"/>
      <c r="FBS75" s="91"/>
      <c r="FBT75" s="91"/>
      <c r="FBU75" s="91"/>
      <c r="FBV75" s="91"/>
      <c r="FBW75" s="91"/>
      <c r="FBX75" s="91"/>
      <c r="FBY75" s="91"/>
      <c r="FBZ75" s="91"/>
      <c r="FCA75" s="91"/>
      <c r="FCB75" s="91"/>
      <c r="FCC75" s="91"/>
      <c r="FCD75" s="91"/>
      <c r="FCE75" s="91"/>
      <c r="FCF75" s="91"/>
      <c r="FCG75" s="91"/>
      <c r="FCH75" s="91"/>
      <c r="FCI75" s="91"/>
      <c r="FCJ75" s="91"/>
      <c r="FCK75" s="91"/>
      <c r="FCL75" s="91"/>
      <c r="FCM75" s="91"/>
      <c r="FCN75" s="91"/>
      <c r="FCO75" s="91"/>
      <c r="FCP75" s="91"/>
      <c r="FCQ75" s="91"/>
      <c r="FCR75" s="91"/>
      <c r="FCS75" s="91"/>
      <c r="FCT75" s="91"/>
      <c r="FCU75" s="91"/>
      <c r="FCV75" s="91"/>
      <c r="FCW75" s="91"/>
      <c r="FCX75" s="91"/>
      <c r="FCY75" s="91"/>
      <c r="FCZ75" s="91"/>
      <c r="FDA75" s="91"/>
      <c r="FDB75" s="91"/>
      <c r="FDC75" s="91"/>
      <c r="FDD75" s="91"/>
      <c r="FDE75" s="91"/>
      <c r="FDF75" s="91"/>
      <c r="FDG75" s="91"/>
      <c r="FDH75" s="91"/>
      <c r="FDI75" s="91"/>
      <c r="FDJ75" s="91"/>
      <c r="FDK75" s="91"/>
      <c r="FDL75" s="91"/>
      <c r="FDM75" s="91"/>
      <c r="FDN75" s="91"/>
      <c r="FDO75" s="91"/>
      <c r="FDP75" s="91"/>
      <c r="FDQ75" s="91"/>
      <c r="FDR75" s="91"/>
      <c r="FDS75" s="91"/>
      <c r="FDT75" s="91"/>
      <c r="FDU75" s="91"/>
      <c r="FDV75" s="91"/>
      <c r="FDW75" s="91"/>
      <c r="FDX75" s="91"/>
      <c r="FDY75" s="91"/>
      <c r="FDZ75" s="91"/>
      <c r="FEA75" s="91"/>
      <c r="FEB75" s="91"/>
      <c r="FEC75" s="91"/>
      <c r="FED75" s="91"/>
      <c r="FEE75" s="91"/>
      <c r="FEF75" s="91"/>
      <c r="FEG75" s="91"/>
      <c r="FEH75" s="91"/>
      <c r="FEI75" s="91"/>
      <c r="FEJ75" s="91"/>
      <c r="FEK75" s="91"/>
      <c r="FEL75" s="91"/>
      <c r="FEM75" s="91"/>
      <c r="FEN75" s="91"/>
      <c r="FEO75" s="91"/>
      <c r="FEP75" s="91"/>
      <c r="FEQ75" s="91"/>
      <c r="FER75" s="91"/>
      <c r="FES75" s="91"/>
      <c r="FET75" s="91"/>
      <c r="FEU75" s="91"/>
      <c r="FEV75" s="91"/>
      <c r="FEW75" s="91"/>
      <c r="FEX75" s="91"/>
      <c r="FEY75" s="91"/>
      <c r="FEZ75" s="91"/>
      <c r="FFA75" s="91"/>
      <c r="FFB75" s="91"/>
      <c r="FFC75" s="91"/>
      <c r="FFD75" s="91"/>
      <c r="FFE75" s="91"/>
      <c r="FFF75" s="91"/>
      <c r="FFG75" s="91"/>
      <c r="FFH75" s="91"/>
      <c r="FFI75" s="91"/>
      <c r="FFJ75" s="91"/>
      <c r="FFK75" s="91"/>
      <c r="FFL75" s="91"/>
      <c r="FFM75" s="91"/>
      <c r="FFN75" s="91"/>
      <c r="FFO75" s="91"/>
      <c r="FFP75" s="91"/>
      <c r="FFQ75" s="91"/>
      <c r="FFR75" s="91"/>
      <c r="FFS75" s="91"/>
      <c r="FFT75" s="91"/>
      <c r="FFU75" s="91"/>
      <c r="FFV75" s="91"/>
      <c r="FFW75" s="91"/>
      <c r="FFX75" s="91"/>
      <c r="FFY75" s="91"/>
      <c r="FFZ75" s="91"/>
      <c r="FGA75" s="91"/>
      <c r="FGB75" s="91"/>
      <c r="FGC75" s="91"/>
      <c r="FGD75" s="91"/>
      <c r="FGE75" s="91"/>
      <c r="FGF75" s="91"/>
      <c r="FGG75" s="91"/>
      <c r="FGH75" s="91"/>
      <c r="FGI75" s="91"/>
      <c r="FGJ75" s="91"/>
      <c r="FGK75" s="91"/>
      <c r="FGL75" s="91"/>
      <c r="FGM75" s="91"/>
      <c r="FGN75" s="91"/>
      <c r="FGO75" s="91"/>
      <c r="FGP75" s="91"/>
      <c r="FGQ75" s="91"/>
      <c r="FGR75" s="91"/>
      <c r="FGS75" s="91"/>
      <c r="FGT75" s="91"/>
      <c r="FGU75" s="91"/>
      <c r="FGV75" s="91"/>
      <c r="FGW75" s="91"/>
      <c r="FGX75" s="91"/>
      <c r="FGY75" s="91"/>
      <c r="FGZ75" s="91"/>
      <c r="FHA75" s="91"/>
      <c r="FHB75" s="91"/>
      <c r="FHC75" s="91"/>
      <c r="FHD75" s="91"/>
      <c r="FHE75" s="91"/>
      <c r="FHF75" s="91"/>
      <c r="FHG75" s="91"/>
      <c r="FHH75" s="91"/>
      <c r="FHI75" s="91"/>
      <c r="FHJ75" s="91"/>
      <c r="FHK75" s="91"/>
      <c r="FHL75" s="91"/>
      <c r="FHM75" s="91"/>
      <c r="FHN75" s="91"/>
      <c r="FHO75" s="91"/>
      <c r="FHP75" s="91"/>
      <c r="FHQ75" s="91"/>
      <c r="FHR75" s="91"/>
      <c r="FHS75" s="91"/>
      <c r="FHT75" s="91"/>
      <c r="FHU75" s="91"/>
      <c r="FHV75" s="91"/>
      <c r="FHW75" s="91"/>
      <c r="FHX75" s="91"/>
      <c r="FHY75" s="91"/>
      <c r="FHZ75" s="91"/>
      <c r="FIA75" s="91"/>
      <c r="FIB75" s="91"/>
      <c r="FIC75" s="91"/>
      <c r="FID75" s="91"/>
      <c r="FIE75" s="91"/>
      <c r="FIF75" s="91"/>
      <c r="FIG75" s="91"/>
      <c r="FIH75" s="91"/>
      <c r="FII75" s="91"/>
      <c r="FIJ75" s="91"/>
      <c r="FIK75" s="91"/>
      <c r="FIL75" s="91"/>
      <c r="FIM75" s="91"/>
      <c r="FIN75" s="91"/>
      <c r="FIO75" s="91"/>
      <c r="FIP75" s="91"/>
      <c r="FIQ75" s="91"/>
      <c r="FIR75" s="91"/>
      <c r="FIS75" s="91"/>
      <c r="FIT75" s="91"/>
      <c r="FIU75" s="91"/>
      <c r="FIV75" s="91"/>
      <c r="FIW75" s="91"/>
      <c r="FIX75" s="91"/>
      <c r="FIY75" s="91"/>
      <c r="FIZ75" s="91"/>
      <c r="FJA75" s="91"/>
      <c r="FJB75" s="91"/>
      <c r="FJC75" s="91"/>
      <c r="FJD75" s="91"/>
      <c r="FJE75" s="91"/>
      <c r="FJF75" s="91"/>
      <c r="FJG75" s="91"/>
      <c r="FJH75" s="91"/>
      <c r="FJI75" s="91"/>
      <c r="FJJ75" s="91"/>
      <c r="FJK75" s="91"/>
      <c r="FJL75" s="91"/>
      <c r="FJM75" s="91"/>
      <c r="FJN75" s="91"/>
      <c r="FJO75" s="91"/>
      <c r="FJP75" s="91"/>
      <c r="FJQ75" s="91"/>
      <c r="FJR75" s="91"/>
      <c r="FJS75" s="91"/>
      <c r="FJT75" s="91"/>
      <c r="FJU75" s="91"/>
      <c r="FJV75" s="91"/>
      <c r="FJW75" s="91"/>
      <c r="FJX75" s="91"/>
      <c r="FJY75" s="91"/>
      <c r="FJZ75" s="91"/>
      <c r="FKA75" s="91"/>
      <c r="FKB75" s="91"/>
      <c r="FKC75" s="91"/>
      <c r="FKD75" s="91"/>
      <c r="FKE75" s="91"/>
      <c r="FKF75" s="91"/>
      <c r="FKG75" s="91"/>
      <c r="FKH75" s="91"/>
      <c r="FKI75" s="91"/>
      <c r="FKJ75" s="91"/>
      <c r="FKK75" s="91"/>
      <c r="FKL75" s="91"/>
      <c r="FKM75" s="91"/>
      <c r="FKN75" s="91"/>
      <c r="FKO75" s="91"/>
      <c r="FKP75" s="91"/>
      <c r="FKQ75" s="91"/>
      <c r="FKR75" s="91"/>
      <c r="FKS75" s="91"/>
      <c r="FKT75" s="91"/>
      <c r="FKU75" s="91"/>
      <c r="FKV75" s="91"/>
      <c r="FKW75" s="91"/>
      <c r="FKX75" s="91"/>
      <c r="FKY75" s="91"/>
      <c r="FKZ75" s="91"/>
      <c r="FLA75" s="91"/>
      <c r="FLB75" s="91"/>
      <c r="FLC75" s="91"/>
      <c r="FLD75" s="91"/>
      <c r="FLE75" s="91"/>
      <c r="FLF75" s="91"/>
      <c r="FLG75" s="91"/>
      <c r="FLH75" s="91"/>
      <c r="FLI75" s="91"/>
      <c r="FLJ75" s="91"/>
      <c r="FLK75" s="91"/>
      <c r="FLL75" s="91"/>
      <c r="FLM75" s="91"/>
      <c r="FLN75" s="91"/>
      <c r="FLO75" s="91"/>
      <c r="FLP75" s="91"/>
      <c r="FLQ75" s="91"/>
      <c r="FLR75" s="91"/>
      <c r="FLS75" s="91"/>
      <c r="FLT75" s="91"/>
      <c r="FLU75" s="91"/>
      <c r="FLV75" s="91"/>
      <c r="FLW75" s="91"/>
      <c r="FLX75" s="91"/>
      <c r="FLY75" s="91"/>
      <c r="FLZ75" s="91"/>
      <c r="FMA75" s="91"/>
      <c r="FMB75" s="91"/>
      <c r="FMC75" s="91"/>
      <c r="FMD75" s="91"/>
      <c r="FME75" s="91"/>
      <c r="FMF75" s="91"/>
      <c r="FMG75" s="91"/>
      <c r="FMH75" s="91"/>
      <c r="FMI75" s="91"/>
      <c r="FMJ75" s="91"/>
      <c r="FMK75" s="91"/>
      <c r="FML75" s="91"/>
      <c r="FMM75" s="91"/>
      <c r="FMN75" s="91"/>
      <c r="FMO75" s="91"/>
      <c r="FMP75" s="91"/>
      <c r="FMQ75" s="91"/>
      <c r="FMR75" s="91"/>
      <c r="FMS75" s="91"/>
      <c r="FMT75" s="91"/>
      <c r="FMU75" s="91"/>
      <c r="FMV75" s="91"/>
      <c r="FMW75" s="91"/>
      <c r="FMX75" s="91"/>
      <c r="FMY75" s="91"/>
      <c r="FMZ75" s="91"/>
      <c r="FNA75" s="91"/>
      <c r="FNB75" s="91"/>
      <c r="FNC75" s="91"/>
      <c r="FND75" s="91"/>
      <c r="FNE75" s="91"/>
      <c r="FNF75" s="91"/>
      <c r="FNG75" s="91"/>
      <c r="FNH75" s="91"/>
      <c r="FNI75" s="91"/>
      <c r="FNJ75" s="91"/>
      <c r="FNK75" s="91"/>
      <c r="FNL75" s="91"/>
      <c r="FNM75" s="91"/>
      <c r="FNN75" s="91"/>
      <c r="FNO75" s="91"/>
      <c r="FNP75" s="91"/>
      <c r="FNQ75" s="91"/>
      <c r="FNR75" s="91"/>
      <c r="FNS75" s="91"/>
      <c r="FNT75" s="91"/>
      <c r="FNU75" s="91"/>
      <c r="FNV75" s="91"/>
      <c r="FNW75" s="91"/>
      <c r="FNX75" s="91"/>
      <c r="FNY75" s="91"/>
      <c r="FNZ75" s="91"/>
      <c r="FOA75" s="91"/>
      <c r="FOB75" s="91"/>
      <c r="FOC75" s="91"/>
      <c r="FOD75" s="91"/>
      <c r="FOE75" s="91"/>
      <c r="FOF75" s="91"/>
      <c r="FOG75" s="91"/>
      <c r="FOH75" s="91"/>
      <c r="FOI75" s="91"/>
      <c r="FOJ75" s="91"/>
      <c r="FOK75" s="91"/>
      <c r="FOL75" s="91"/>
      <c r="FOM75" s="91"/>
      <c r="FON75" s="91"/>
      <c r="FOO75" s="91"/>
      <c r="FOP75" s="91"/>
      <c r="FOQ75" s="91"/>
      <c r="FOR75" s="91"/>
      <c r="FOS75" s="91"/>
      <c r="FOT75" s="91"/>
      <c r="FOU75" s="91"/>
      <c r="FOV75" s="91"/>
      <c r="FOW75" s="91"/>
      <c r="FOX75" s="91"/>
      <c r="FOY75" s="91"/>
      <c r="FOZ75" s="91"/>
      <c r="FPA75" s="91"/>
      <c r="FPB75" s="91"/>
      <c r="FPC75" s="91"/>
      <c r="FPD75" s="91"/>
      <c r="FPE75" s="91"/>
      <c r="FPF75" s="91"/>
      <c r="FPG75" s="91"/>
      <c r="FPH75" s="91"/>
      <c r="FPI75" s="91"/>
      <c r="FPJ75" s="91"/>
      <c r="FPK75" s="91"/>
      <c r="FPL75" s="91"/>
      <c r="FPM75" s="91"/>
      <c r="FPN75" s="91"/>
      <c r="FPO75" s="91"/>
      <c r="FPP75" s="91"/>
      <c r="FPQ75" s="91"/>
      <c r="FPR75" s="91"/>
      <c r="FPS75" s="91"/>
      <c r="FPT75" s="91"/>
      <c r="FPU75" s="91"/>
      <c r="FPV75" s="91"/>
      <c r="FPW75" s="91"/>
      <c r="FPX75" s="91"/>
      <c r="FPY75" s="91"/>
      <c r="FPZ75" s="91"/>
      <c r="FQA75" s="91"/>
      <c r="FQB75" s="91"/>
      <c r="FQC75" s="91"/>
      <c r="FQD75" s="91"/>
      <c r="FQE75" s="91"/>
      <c r="FQF75" s="91"/>
      <c r="FQG75" s="91"/>
      <c r="FQH75" s="91"/>
      <c r="FQI75" s="91"/>
      <c r="FQJ75" s="91"/>
      <c r="FQK75" s="91"/>
      <c r="FQL75" s="91"/>
      <c r="FQM75" s="91"/>
      <c r="FQN75" s="91"/>
      <c r="FQO75" s="91"/>
      <c r="FQP75" s="91"/>
      <c r="FQQ75" s="91"/>
      <c r="FQR75" s="91"/>
      <c r="FQS75" s="91"/>
      <c r="FQT75" s="91"/>
      <c r="FQU75" s="91"/>
      <c r="FQV75" s="91"/>
      <c r="FQW75" s="91"/>
      <c r="FQX75" s="91"/>
      <c r="FQY75" s="91"/>
      <c r="FQZ75" s="91"/>
      <c r="FRA75" s="91"/>
      <c r="FRB75" s="91"/>
      <c r="FRC75" s="91"/>
      <c r="FRD75" s="91"/>
      <c r="FRE75" s="91"/>
      <c r="FRF75" s="91"/>
      <c r="FRG75" s="91"/>
      <c r="FRH75" s="91"/>
      <c r="FRI75" s="91"/>
      <c r="FRJ75" s="91"/>
      <c r="FRK75" s="91"/>
      <c r="FRL75" s="91"/>
      <c r="FRM75" s="91"/>
      <c r="FRN75" s="91"/>
      <c r="FRO75" s="91"/>
      <c r="FRP75" s="91"/>
      <c r="FRQ75" s="91"/>
      <c r="FRR75" s="91"/>
      <c r="FRS75" s="91"/>
      <c r="FRT75" s="91"/>
      <c r="FRU75" s="91"/>
      <c r="FRV75" s="91"/>
      <c r="FRW75" s="91"/>
      <c r="FRX75" s="91"/>
      <c r="FRY75" s="91"/>
      <c r="FRZ75" s="91"/>
      <c r="FSA75" s="91"/>
      <c r="FSB75" s="91"/>
      <c r="FSC75" s="91"/>
      <c r="FSD75" s="91"/>
      <c r="FSE75" s="91"/>
      <c r="FSF75" s="91"/>
      <c r="FSG75" s="91"/>
      <c r="FSH75" s="91"/>
      <c r="FSI75" s="91"/>
      <c r="FSJ75" s="91"/>
      <c r="FSK75" s="91"/>
      <c r="FSL75" s="91"/>
      <c r="FSM75" s="91"/>
      <c r="FSN75" s="91"/>
      <c r="FSO75" s="91"/>
      <c r="FSP75" s="91"/>
      <c r="FSQ75" s="91"/>
      <c r="FSR75" s="91"/>
      <c r="FSS75" s="91"/>
      <c r="FST75" s="91"/>
      <c r="FSU75" s="91"/>
      <c r="FSV75" s="91"/>
      <c r="FSW75" s="91"/>
      <c r="FSX75" s="91"/>
      <c r="FSY75" s="91"/>
      <c r="FSZ75" s="91"/>
      <c r="FTA75" s="91"/>
      <c r="FTB75" s="91"/>
      <c r="FTC75" s="91"/>
      <c r="FTD75" s="91"/>
      <c r="FTE75" s="91"/>
      <c r="FTF75" s="91"/>
      <c r="FTG75" s="91"/>
      <c r="FTH75" s="91"/>
      <c r="FTI75" s="91"/>
      <c r="FTJ75" s="91"/>
      <c r="FTK75" s="91"/>
      <c r="FTL75" s="91"/>
      <c r="FTM75" s="91"/>
      <c r="FTN75" s="91"/>
      <c r="FTO75" s="91"/>
      <c r="FTP75" s="91"/>
      <c r="FTQ75" s="91"/>
      <c r="FTR75" s="91"/>
      <c r="FTS75" s="91"/>
      <c r="FTT75" s="91"/>
      <c r="FTU75" s="91"/>
      <c r="FTV75" s="91"/>
      <c r="FTW75" s="91"/>
      <c r="FTX75" s="91"/>
      <c r="FTY75" s="91"/>
      <c r="FTZ75" s="91"/>
      <c r="FUA75" s="91"/>
      <c r="FUB75" s="91"/>
      <c r="FUC75" s="91"/>
      <c r="FUD75" s="91"/>
      <c r="FUE75" s="91"/>
      <c r="FUF75" s="91"/>
      <c r="FUG75" s="91"/>
      <c r="FUH75" s="91"/>
      <c r="FUI75" s="91"/>
      <c r="FUJ75" s="91"/>
      <c r="FUK75" s="91"/>
      <c r="FUL75" s="91"/>
      <c r="FUM75" s="91"/>
      <c r="FUN75" s="91"/>
      <c r="FUO75" s="91"/>
      <c r="FUP75" s="91"/>
      <c r="FUQ75" s="91"/>
      <c r="FUR75" s="91"/>
      <c r="FUS75" s="91"/>
      <c r="FUT75" s="91"/>
      <c r="FUU75" s="91"/>
      <c r="FUV75" s="91"/>
      <c r="FUW75" s="91"/>
      <c r="FUX75" s="91"/>
      <c r="FUY75" s="91"/>
      <c r="FUZ75" s="91"/>
      <c r="FVA75" s="91"/>
      <c r="FVB75" s="91"/>
      <c r="FVC75" s="91"/>
      <c r="FVD75" s="91"/>
      <c r="FVE75" s="91"/>
      <c r="FVF75" s="91"/>
      <c r="FVG75" s="91"/>
      <c r="FVH75" s="91"/>
      <c r="FVI75" s="91"/>
      <c r="FVJ75" s="91"/>
      <c r="FVK75" s="91"/>
      <c r="FVL75" s="91"/>
      <c r="FVM75" s="91"/>
      <c r="FVN75" s="91"/>
      <c r="FVO75" s="91"/>
      <c r="FVP75" s="91"/>
      <c r="FVQ75" s="91"/>
      <c r="FVR75" s="91"/>
      <c r="FVS75" s="91"/>
      <c r="FVT75" s="91"/>
      <c r="FVU75" s="91"/>
      <c r="FVV75" s="91"/>
      <c r="FVW75" s="91"/>
      <c r="FVX75" s="91"/>
      <c r="FVY75" s="91"/>
      <c r="FVZ75" s="91"/>
      <c r="FWA75" s="91"/>
      <c r="FWB75" s="91"/>
      <c r="FWC75" s="91"/>
      <c r="FWD75" s="91"/>
      <c r="FWE75" s="91"/>
      <c r="FWF75" s="91"/>
      <c r="FWG75" s="91"/>
      <c r="FWH75" s="91"/>
      <c r="FWI75" s="91"/>
      <c r="FWJ75" s="91"/>
      <c r="FWK75" s="91"/>
      <c r="FWL75" s="91"/>
      <c r="FWM75" s="91"/>
      <c r="FWN75" s="91"/>
      <c r="FWO75" s="91"/>
      <c r="FWP75" s="91"/>
      <c r="FWQ75" s="91"/>
      <c r="FWR75" s="91"/>
      <c r="FWS75" s="91"/>
      <c r="FWT75" s="91"/>
      <c r="FWU75" s="91"/>
      <c r="FWV75" s="91"/>
      <c r="FWW75" s="91"/>
      <c r="FWX75" s="91"/>
      <c r="FWY75" s="91"/>
      <c r="FWZ75" s="91"/>
      <c r="FXA75" s="91"/>
      <c r="FXB75" s="91"/>
      <c r="FXC75" s="91"/>
      <c r="FXD75" s="91"/>
      <c r="FXE75" s="91"/>
      <c r="FXF75" s="91"/>
      <c r="FXG75" s="91"/>
      <c r="FXH75" s="91"/>
      <c r="FXI75" s="91"/>
      <c r="FXJ75" s="91"/>
      <c r="FXK75" s="91"/>
      <c r="FXL75" s="91"/>
      <c r="FXM75" s="91"/>
      <c r="FXN75" s="91"/>
      <c r="FXO75" s="91"/>
      <c r="FXP75" s="91"/>
      <c r="FXQ75" s="91"/>
      <c r="FXR75" s="91"/>
      <c r="FXS75" s="91"/>
      <c r="FXT75" s="91"/>
      <c r="FXU75" s="91"/>
      <c r="FXV75" s="91"/>
      <c r="FXW75" s="91"/>
      <c r="FXX75" s="91"/>
      <c r="FXY75" s="91"/>
      <c r="FXZ75" s="91"/>
      <c r="FYA75" s="91"/>
      <c r="FYB75" s="91"/>
      <c r="FYC75" s="91"/>
      <c r="FYD75" s="91"/>
      <c r="FYE75" s="91"/>
      <c r="FYF75" s="91"/>
      <c r="FYG75" s="91"/>
      <c r="FYH75" s="91"/>
      <c r="FYI75" s="91"/>
      <c r="FYJ75" s="91"/>
      <c r="FYK75" s="91"/>
      <c r="FYL75" s="91"/>
      <c r="FYM75" s="91"/>
      <c r="FYN75" s="91"/>
      <c r="FYO75" s="91"/>
      <c r="FYP75" s="91"/>
      <c r="FYQ75" s="91"/>
      <c r="FYR75" s="91"/>
      <c r="FYS75" s="91"/>
      <c r="FYT75" s="91"/>
      <c r="FYU75" s="91"/>
      <c r="FYV75" s="91"/>
      <c r="FYW75" s="91"/>
      <c r="FYX75" s="91"/>
      <c r="FYY75" s="91"/>
      <c r="FYZ75" s="91"/>
      <c r="FZA75" s="91"/>
      <c r="FZB75" s="91"/>
      <c r="FZC75" s="91"/>
      <c r="FZD75" s="91"/>
      <c r="FZE75" s="91"/>
      <c r="FZF75" s="91"/>
      <c r="FZG75" s="91"/>
      <c r="FZH75" s="91"/>
      <c r="FZI75" s="91"/>
      <c r="FZJ75" s="91"/>
      <c r="FZK75" s="91"/>
      <c r="FZL75" s="91"/>
      <c r="FZM75" s="91"/>
      <c r="FZN75" s="91"/>
      <c r="FZO75" s="91"/>
      <c r="FZP75" s="91"/>
      <c r="FZQ75" s="91"/>
      <c r="FZR75" s="91"/>
      <c r="FZS75" s="91"/>
      <c r="FZT75" s="91"/>
      <c r="FZU75" s="91"/>
      <c r="FZV75" s="91"/>
      <c r="FZW75" s="91"/>
      <c r="FZX75" s="91"/>
      <c r="FZY75" s="91"/>
      <c r="FZZ75" s="91"/>
      <c r="GAA75" s="91"/>
      <c r="GAB75" s="91"/>
      <c r="GAC75" s="91"/>
      <c r="GAD75" s="91"/>
      <c r="GAE75" s="91"/>
      <c r="GAF75" s="91"/>
      <c r="GAG75" s="91"/>
      <c r="GAH75" s="91"/>
      <c r="GAI75" s="91"/>
      <c r="GAJ75" s="91"/>
      <c r="GAK75" s="91"/>
      <c r="GAL75" s="91"/>
      <c r="GAM75" s="91"/>
      <c r="GAN75" s="91"/>
      <c r="GAO75" s="91"/>
      <c r="GAP75" s="91"/>
      <c r="GAQ75" s="91"/>
      <c r="GAR75" s="91"/>
      <c r="GAS75" s="91"/>
      <c r="GAT75" s="91"/>
      <c r="GAU75" s="91"/>
      <c r="GAV75" s="91"/>
      <c r="GAW75" s="91"/>
      <c r="GAX75" s="91"/>
      <c r="GAY75" s="91"/>
      <c r="GAZ75" s="91"/>
      <c r="GBA75" s="91"/>
      <c r="GBB75" s="91"/>
      <c r="GBC75" s="91"/>
      <c r="GBD75" s="91"/>
      <c r="GBE75" s="91"/>
      <c r="GBF75" s="91"/>
      <c r="GBG75" s="91"/>
      <c r="GBH75" s="91"/>
      <c r="GBI75" s="91"/>
      <c r="GBJ75" s="91"/>
      <c r="GBK75" s="91"/>
      <c r="GBL75" s="91"/>
      <c r="GBM75" s="91"/>
      <c r="GBN75" s="91"/>
      <c r="GBO75" s="91"/>
      <c r="GBP75" s="91"/>
      <c r="GBQ75" s="91"/>
      <c r="GBR75" s="91"/>
      <c r="GBS75" s="91"/>
      <c r="GBT75" s="91"/>
      <c r="GBU75" s="91"/>
      <c r="GBV75" s="91"/>
      <c r="GBW75" s="91"/>
      <c r="GBX75" s="91"/>
      <c r="GBY75" s="91"/>
      <c r="GBZ75" s="91"/>
      <c r="GCA75" s="91"/>
      <c r="GCB75" s="91"/>
      <c r="GCC75" s="91"/>
      <c r="GCD75" s="91"/>
      <c r="GCE75" s="91"/>
      <c r="GCF75" s="91"/>
      <c r="GCG75" s="91"/>
      <c r="GCH75" s="91"/>
      <c r="GCI75" s="91"/>
      <c r="GCJ75" s="91"/>
      <c r="GCK75" s="91"/>
      <c r="GCL75" s="91"/>
      <c r="GCM75" s="91"/>
      <c r="GCN75" s="91"/>
      <c r="GCO75" s="91"/>
      <c r="GCP75" s="91"/>
      <c r="GCQ75" s="91"/>
      <c r="GCR75" s="91"/>
      <c r="GCS75" s="91"/>
      <c r="GCT75" s="91"/>
      <c r="GCU75" s="91"/>
      <c r="GCV75" s="91"/>
      <c r="GCW75" s="91"/>
      <c r="GCX75" s="91"/>
      <c r="GCY75" s="91"/>
      <c r="GCZ75" s="91"/>
      <c r="GDA75" s="91"/>
      <c r="GDB75" s="91"/>
      <c r="GDC75" s="91"/>
      <c r="GDD75" s="91"/>
      <c r="GDE75" s="91"/>
      <c r="GDF75" s="91"/>
      <c r="GDG75" s="91"/>
      <c r="GDH75" s="91"/>
      <c r="GDI75" s="91"/>
      <c r="GDJ75" s="91"/>
      <c r="GDK75" s="91"/>
      <c r="GDL75" s="91"/>
      <c r="GDM75" s="91"/>
      <c r="GDN75" s="91"/>
      <c r="GDO75" s="91"/>
      <c r="GDP75" s="91"/>
      <c r="GDQ75" s="91"/>
      <c r="GDR75" s="91"/>
      <c r="GDS75" s="91"/>
      <c r="GDT75" s="91"/>
      <c r="GDU75" s="91"/>
      <c r="GDV75" s="91"/>
      <c r="GDW75" s="91"/>
      <c r="GDX75" s="91"/>
      <c r="GDY75" s="91"/>
      <c r="GDZ75" s="91"/>
      <c r="GEA75" s="91"/>
      <c r="GEB75" s="91"/>
      <c r="GEC75" s="91"/>
      <c r="GED75" s="91"/>
      <c r="GEE75" s="91"/>
      <c r="GEF75" s="91"/>
      <c r="GEG75" s="91"/>
      <c r="GEH75" s="91"/>
      <c r="GEI75" s="91"/>
      <c r="GEJ75" s="91"/>
      <c r="GEK75" s="91"/>
      <c r="GEL75" s="91"/>
      <c r="GEM75" s="91"/>
      <c r="GEN75" s="91"/>
      <c r="GEO75" s="91"/>
      <c r="GEP75" s="91"/>
      <c r="GEQ75" s="91"/>
      <c r="GER75" s="91"/>
      <c r="GES75" s="91"/>
      <c r="GET75" s="91"/>
      <c r="GEU75" s="91"/>
      <c r="GEV75" s="91"/>
      <c r="GEW75" s="91"/>
      <c r="GEX75" s="91"/>
      <c r="GEY75" s="91"/>
      <c r="GEZ75" s="91"/>
      <c r="GFA75" s="91"/>
      <c r="GFB75" s="91"/>
      <c r="GFC75" s="91"/>
      <c r="GFD75" s="91"/>
      <c r="GFE75" s="91"/>
      <c r="GFF75" s="91"/>
      <c r="GFG75" s="91"/>
      <c r="GFH75" s="91"/>
      <c r="GFI75" s="91"/>
      <c r="GFJ75" s="91"/>
      <c r="GFK75" s="91"/>
      <c r="GFL75" s="91"/>
      <c r="GFM75" s="91"/>
      <c r="GFN75" s="91"/>
      <c r="GFO75" s="91"/>
      <c r="GFP75" s="91"/>
      <c r="GFQ75" s="91"/>
      <c r="GFR75" s="91"/>
      <c r="GFS75" s="91"/>
      <c r="GFT75" s="91"/>
      <c r="GFU75" s="91"/>
      <c r="GFV75" s="91"/>
      <c r="GFW75" s="91"/>
      <c r="GFX75" s="91"/>
      <c r="GFY75" s="91"/>
      <c r="GFZ75" s="91"/>
      <c r="GGA75" s="91"/>
      <c r="GGB75" s="91"/>
      <c r="GGC75" s="91"/>
      <c r="GGD75" s="91"/>
      <c r="GGE75" s="91"/>
      <c r="GGF75" s="91"/>
      <c r="GGG75" s="91"/>
      <c r="GGH75" s="91"/>
      <c r="GGI75" s="91"/>
      <c r="GGJ75" s="91"/>
      <c r="GGK75" s="91"/>
      <c r="GGL75" s="91"/>
      <c r="GGM75" s="91"/>
      <c r="GGN75" s="91"/>
      <c r="GGO75" s="91"/>
      <c r="GGP75" s="91"/>
      <c r="GGQ75" s="91"/>
      <c r="GGR75" s="91"/>
      <c r="GGS75" s="91"/>
      <c r="GGT75" s="91"/>
      <c r="GGU75" s="91"/>
      <c r="GGV75" s="91"/>
      <c r="GGW75" s="91"/>
      <c r="GGX75" s="91"/>
      <c r="GGY75" s="91"/>
      <c r="GGZ75" s="91"/>
      <c r="GHA75" s="91"/>
      <c r="GHB75" s="91"/>
      <c r="GHC75" s="91"/>
      <c r="GHD75" s="91"/>
      <c r="GHE75" s="91"/>
      <c r="GHF75" s="91"/>
      <c r="GHG75" s="91"/>
      <c r="GHH75" s="91"/>
      <c r="GHI75" s="91"/>
      <c r="GHJ75" s="91"/>
      <c r="GHK75" s="91"/>
      <c r="GHL75" s="91"/>
      <c r="GHM75" s="91"/>
      <c r="GHN75" s="91"/>
      <c r="GHO75" s="91"/>
      <c r="GHP75" s="91"/>
      <c r="GHQ75" s="91"/>
      <c r="GHR75" s="91"/>
      <c r="GHS75" s="91"/>
      <c r="GHT75" s="91"/>
      <c r="GHU75" s="91"/>
      <c r="GHV75" s="91"/>
      <c r="GHW75" s="91"/>
      <c r="GHX75" s="91"/>
      <c r="GHY75" s="91"/>
      <c r="GHZ75" s="91"/>
      <c r="GIA75" s="91"/>
      <c r="GIB75" s="91"/>
      <c r="GIC75" s="91"/>
      <c r="GID75" s="91"/>
      <c r="GIE75" s="91"/>
      <c r="GIF75" s="91"/>
      <c r="GIG75" s="91"/>
      <c r="GIH75" s="91"/>
      <c r="GII75" s="91"/>
      <c r="GIJ75" s="91"/>
      <c r="GIK75" s="91"/>
      <c r="GIL75" s="91"/>
      <c r="GIM75" s="91"/>
      <c r="GIN75" s="91"/>
      <c r="GIO75" s="91"/>
      <c r="GIP75" s="91"/>
      <c r="GIQ75" s="91"/>
      <c r="GIR75" s="91"/>
      <c r="GIS75" s="91"/>
      <c r="GIT75" s="91"/>
      <c r="GIU75" s="91"/>
      <c r="GIV75" s="91"/>
      <c r="GIW75" s="91"/>
      <c r="GIX75" s="91"/>
      <c r="GIY75" s="91"/>
      <c r="GIZ75" s="91"/>
      <c r="GJA75" s="91"/>
      <c r="GJB75" s="91"/>
      <c r="GJC75" s="91"/>
      <c r="GJD75" s="91"/>
      <c r="GJE75" s="91"/>
      <c r="GJF75" s="91"/>
      <c r="GJG75" s="91"/>
      <c r="GJH75" s="91"/>
      <c r="GJI75" s="91"/>
      <c r="GJJ75" s="91"/>
      <c r="GJK75" s="91"/>
      <c r="GJL75" s="91"/>
      <c r="GJM75" s="91"/>
      <c r="GJN75" s="91"/>
      <c r="GJO75" s="91"/>
      <c r="GJP75" s="91"/>
      <c r="GJQ75" s="91"/>
      <c r="GJR75" s="91"/>
      <c r="GJS75" s="91"/>
      <c r="GJT75" s="91"/>
      <c r="GJU75" s="91"/>
      <c r="GJV75" s="91"/>
      <c r="GJW75" s="91"/>
      <c r="GJX75" s="91"/>
      <c r="GJY75" s="91"/>
      <c r="GJZ75" s="91"/>
      <c r="GKA75" s="91"/>
      <c r="GKB75" s="91"/>
      <c r="GKC75" s="91"/>
      <c r="GKD75" s="91"/>
      <c r="GKE75" s="91"/>
      <c r="GKF75" s="91"/>
      <c r="GKG75" s="91"/>
      <c r="GKH75" s="91"/>
      <c r="GKI75" s="91"/>
      <c r="GKJ75" s="91"/>
      <c r="GKK75" s="91"/>
      <c r="GKL75" s="91"/>
      <c r="GKM75" s="91"/>
      <c r="GKN75" s="91"/>
      <c r="GKO75" s="91"/>
      <c r="GKP75" s="91"/>
      <c r="GKQ75" s="91"/>
      <c r="GKR75" s="91"/>
      <c r="GKS75" s="91"/>
      <c r="GKT75" s="91"/>
      <c r="GKU75" s="91"/>
      <c r="GKV75" s="91"/>
      <c r="GKW75" s="91"/>
      <c r="GKX75" s="91"/>
      <c r="GKY75" s="91"/>
      <c r="GKZ75" s="91"/>
      <c r="GLA75" s="91"/>
      <c r="GLB75" s="91"/>
      <c r="GLC75" s="91"/>
      <c r="GLD75" s="91"/>
      <c r="GLE75" s="91"/>
      <c r="GLF75" s="91"/>
      <c r="GLG75" s="91"/>
      <c r="GLH75" s="91"/>
      <c r="GLI75" s="91"/>
      <c r="GLJ75" s="91"/>
      <c r="GLK75" s="91"/>
      <c r="GLL75" s="91"/>
      <c r="GLM75" s="91"/>
      <c r="GLN75" s="91"/>
      <c r="GLO75" s="91"/>
      <c r="GLP75" s="91"/>
      <c r="GLQ75" s="91"/>
      <c r="GLR75" s="91"/>
      <c r="GLS75" s="91"/>
      <c r="GLT75" s="91"/>
      <c r="GLU75" s="91"/>
      <c r="GLV75" s="91"/>
      <c r="GLW75" s="91"/>
      <c r="GLX75" s="91"/>
      <c r="GLY75" s="91"/>
      <c r="GLZ75" s="91"/>
      <c r="GMA75" s="91"/>
      <c r="GMB75" s="91"/>
      <c r="GMC75" s="91"/>
      <c r="GMD75" s="91"/>
      <c r="GME75" s="91"/>
      <c r="GMF75" s="91"/>
      <c r="GMG75" s="91"/>
      <c r="GMH75" s="91"/>
      <c r="GMI75" s="91"/>
      <c r="GMJ75" s="91"/>
      <c r="GMK75" s="91"/>
      <c r="GML75" s="91"/>
      <c r="GMM75" s="91"/>
      <c r="GMN75" s="91"/>
      <c r="GMO75" s="91"/>
      <c r="GMP75" s="91"/>
      <c r="GMQ75" s="91"/>
      <c r="GMR75" s="91"/>
      <c r="GMS75" s="91"/>
      <c r="GMT75" s="91"/>
      <c r="GMU75" s="91"/>
      <c r="GMV75" s="91"/>
      <c r="GMW75" s="91"/>
      <c r="GMX75" s="91"/>
      <c r="GMY75" s="91"/>
      <c r="GMZ75" s="91"/>
      <c r="GNA75" s="91"/>
      <c r="GNB75" s="91"/>
      <c r="GNC75" s="91"/>
      <c r="GND75" s="91"/>
      <c r="GNE75" s="91"/>
      <c r="GNF75" s="91"/>
      <c r="GNG75" s="91"/>
      <c r="GNH75" s="91"/>
      <c r="GNI75" s="91"/>
      <c r="GNJ75" s="91"/>
      <c r="GNK75" s="91"/>
      <c r="GNL75" s="91"/>
      <c r="GNM75" s="91"/>
      <c r="GNN75" s="91"/>
      <c r="GNO75" s="91"/>
      <c r="GNP75" s="91"/>
      <c r="GNQ75" s="91"/>
      <c r="GNR75" s="91"/>
      <c r="GNS75" s="91"/>
      <c r="GNT75" s="91"/>
      <c r="GNU75" s="91"/>
      <c r="GNV75" s="91"/>
      <c r="GNW75" s="91"/>
      <c r="GNX75" s="91"/>
      <c r="GNY75" s="91"/>
      <c r="GNZ75" s="91"/>
      <c r="GOA75" s="91"/>
      <c r="GOB75" s="91"/>
      <c r="GOC75" s="91"/>
      <c r="GOD75" s="91"/>
      <c r="GOE75" s="91"/>
      <c r="GOF75" s="91"/>
      <c r="GOG75" s="91"/>
      <c r="GOH75" s="91"/>
      <c r="GOI75" s="91"/>
      <c r="GOJ75" s="91"/>
      <c r="GOK75" s="91"/>
      <c r="GOL75" s="91"/>
      <c r="GOM75" s="91"/>
      <c r="GON75" s="91"/>
      <c r="GOO75" s="91"/>
      <c r="GOP75" s="91"/>
      <c r="GOQ75" s="91"/>
      <c r="GOR75" s="91"/>
      <c r="GOS75" s="91"/>
      <c r="GOT75" s="91"/>
      <c r="GOU75" s="91"/>
      <c r="GOV75" s="91"/>
      <c r="GOW75" s="91"/>
      <c r="GOX75" s="91"/>
      <c r="GOY75" s="91"/>
      <c r="GOZ75" s="91"/>
      <c r="GPA75" s="91"/>
      <c r="GPB75" s="91"/>
      <c r="GPC75" s="91"/>
      <c r="GPD75" s="91"/>
      <c r="GPE75" s="91"/>
      <c r="GPF75" s="91"/>
      <c r="GPG75" s="91"/>
      <c r="GPH75" s="91"/>
      <c r="GPI75" s="91"/>
      <c r="GPJ75" s="91"/>
      <c r="GPK75" s="91"/>
      <c r="GPL75" s="91"/>
      <c r="GPM75" s="91"/>
      <c r="GPN75" s="91"/>
      <c r="GPO75" s="91"/>
      <c r="GPP75" s="91"/>
      <c r="GPQ75" s="91"/>
      <c r="GPR75" s="91"/>
      <c r="GPS75" s="91"/>
      <c r="GPT75" s="91"/>
      <c r="GPU75" s="91"/>
      <c r="GPV75" s="91"/>
      <c r="GPW75" s="91"/>
      <c r="GPX75" s="91"/>
      <c r="GPY75" s="91"/>
      <c r="GPZ75" s="91"/>
      <c r="GQA75" s="91"/>
      <c r="GQB75" s="91"/>
      <c r="GQC75" s="91"/>
      <c r="GQD75" s="91"/>
      <c r="GQE75" s="91"/>
      <c r="GQF75" s="91"/>
      <c r="GQG75" s="91"/>
      <c r="GQH75" s="91"/>
      <c r="GQI75" s="91"/>
      <c r="GQJ75" s="91"/>
      <c r="GQK75" s="91"/>
      <c r="GQL75" s="91"/>
      <c r="GQM75" s="91"/>
      <c r="GQN75" s="91"/>
      <c r="GQO75" s="91"/>
      <c r="GQP75" s="91"/>
      <c r="GQQ75" s="91"/>
      <c r="GQR75" s="91"/>
      <c r="GQS75" s="91"/>
      <c r="GQT75" s="91"/>
      <c r="GQU75" s="91"/>
      <c r="GQV75" s="91"/>
      <c r="GQW75" s="91"/>
      <c r="GQX75" s="91"/>
      <c r="GQY75" s="91"/>
      <c r="GQZ75" s="91"/>
      <c r="GRA75" s="91"/>
      <c r="GRB75" s="91"/>
      <c r="GRC75" s="91"/>
      <c r="GRD75" s="91"/>
      <c r="GRE75" s="91"/>
      <c r="GRF75" s="91"/>
      <c r="GRG75" s="91"/>
      <c r="GRH75" s="91"/>
      <c r="GRI75" s="91"/>
      <c r="GRJ75" s="91"/>
      <c r="GRK75" s="91"/>
      <c r="GRL75" s="91"/>
      <c r="GRM75" s="91"/>
      <c r="GRN75" s="91"/>
      <c r="GRO75" s="91"/>
      <c r="GRP75" s="91"/>
      <c r="GRQ75" s="91"/>
      <c r="GRR75" s="91"/>
      <c r="GRS75" s="91"/>
      <c r="GRT75" s="91"/>
      <c r="GRU75" s="91"/>
      <c r="GRV75" s="91"/>
      <c r="GRW75" s="91"/>
      <c r="GRX75" s="91"/>
      <c r="GRY75" s="91"/>
      <c r="GRZ75" s="91"/>
      <c r="GSA75" s="91"/>
      <c r="GSB75" s="91"/>
      <c r="GSC75" s="91"/>
      <c r="GSD75" s="91"/>
      <c r="GSE75" s="91"/>
      <c r="GSF75" s="91"/>
      <c r="GSG75" s="91"/>
      <c r="GSH75" s="91"/>
      <c r="GSI75" s="91"/>
      <c r="GSJ75" s="91"/>
      <c r="GSK75" s="91"/>
      <c r="GSL75" s="91"/>
      <c r="GSM75" s="91"/>
      <c r="GSN75" s="91"/>
      <c r="GSO75" s="91"/>
      <c r="GSP75" s="91"/>
      <c r="GSQ75" s="91"/>
      <c r="GSR75" s="91"/>
      <c r="GSS75" s="91"/>
      <c r="GST75" s="91"/>
      <c r="GSU75" s="91"/>
      <c r="GSV75" s="91"/>
      <c r="GSW75" s="91"/>
      <c r="GSX75" s="91"/>
      <c r="GSY75" s="91"/>
      <c r="GSZ75" s="91"/>
      <c r="GTA75" s="91"/>
      <c r="GTB75" s="91"/>
      <c r="GTC75" s="91"/>
      <c r="GTD75" s="91"/>
      <c r="GTE75" s="91"/>
      <c r="GTF75" s="91"/>
      <c r="GTG75" s="91"/>
      <c r="GTH75" s="91"/>
      <c r="GTI75" s="91"/>
      <c r="GTJ75" s="91"/>
      <c r="GTK75" s="91"/>
      <c r="GTL75" s="91"/>
      <c r="GTM75" s="91"/>
      <c r="GTN75" s="91"/>
      <c r="GTO75" s="91"/>
      <c r="GTP75" s="91"/>
      <c r="GTQ75" s="91"/>
      <c r="GTR75" s="91"/>
      <c r="GTS75" s="91"/>
      <c r="GTT75" s="91"/>
      <c r="GTU75" s="91"/>
      <c r="GTV75" s="91"/>
      <c r="GTW75" s="91"/>
      <c r="GTX75" s="91"/>
      <c r="GTY75" s="91"/>
      <c r="GTZ75" s="91"/>
      <c r="GUA75" s="91"/>
      <c r="GUB75" s="91"/>
      <c r="GUC75" s="91"/>
      <c r="GUD75" s="91"/>
      <c r="GUE75" s="91"/>
      <c r="GUF75" s="91"/>
      <c r="GUG75" s="91"/>
      <c r="GUH75" s="91"/>
      <c r="GUI75" s="91"/>
      <c r="GUJ75" s="91"/>
      <c r="GUK75" s="91"/>
      <c r="GUL75" s="91"/>
      <c r="GUM75" s="91"/>
      <c r="GUN75" s="91"/>
      <c r="GUO75" s="91"/>
      <c r="GUP75" s="91"/>
      <c r="GUQ75" s="91"/>
      <c r="GUR75" s="91"/>
      <c r="GUS75" s="91"/>
      <c r="GUT75" s="91"/>
      <c r="GUU75" s="91"/>
      <c r="GUV75" s="91"/>
      <c r="GUW75" s="91"/>
      <c r="GUX75" s="91"/>
      <c r="GUY75" s="91"/>
      <c r="GUZ75" s="91"/>
      <c r="GVA75" s="91"/>
      <c r="GVB75" s="91"/>
      <c r="GVC75" s="91"/>
      <c r="GVD75" s="91"/>
      <c r="GVE75" s="91"/>
      <c r="GVF75" s="91"/>
      <c r="GVG75" s="91"/>
      <c r="GVH75" s="91"/>
      <c r="GVI75" s="91"/>
      <c r="GVJ75" s="91"/>
      <c r="GVK75" s="91"/>
      <c r="GVL75" s="91"/>
      <c r="GVM75" s="91"/>
      <c r="GVN75" s="91"/>
      <c r="GVO75" s="91"/>
      <c r="GVP75" s="91"/>
      <c r="GVQ75" s="91"/>
      <c r="GVR75" s="91"/>
      <c r="GVS75" s="91"/>
      <c r="GVT75" s="91"/>
      <c r="GVU75" s="91"/>
      <c r="GVV75" s="91"/>
      <c r="GVW75" s="91"/>
      <c r="GVX75" s="91"/>
      <c r="GVY75" s="91"/>
      <c r="GVZ75" s="91"/>
      <c r="GWA75" s="91"/>
      <c r="GWB75" s="91"/>
      <c r="GWC75" s="91"/>
      <c r="GWD75" s="91"/>
      <c r="GWE75" s="91"/>
      <c r="GWF75" s="91"/>
      <c r="GWG75" s="91"/>
      <c r="GWH75" s="91"/>
      <c r="GWI75" s="91"/>
      <c r="GWJ75" s="91"/>
      <c r="GWK75" s="91"/>
      <c r="GWL75" s="91"/>
      <c r="GWM75" s="91"/>
      <c r="GWN75" s="91"/>
      <c r="GWO75" s="91"/>
      <c r="GWP75" s="91"/>
      <c r="GWQ75" s="91"/>
      <c r="GWR75" s="91"/>
      <c r="GWS75" s="91"/>
      <c r="GWT75" s="91"/>
      <c r="GWU75" s="91"/>
      <c r="GWV75" s="91"/>
      <c r="GWW75" s="91"/>
      <c r="GWX75" s="91"/>
      <c r="GWY75" s="91"/>
      <c r="GWZ75" s="91"/>
      <c r="GXA75" s="91"/>
      <c r="GXB75" s="91"/>
      <c r="GXC75" s="91"/>
      <c r="GXD75" s="91"/>
      <c r="GXE75" s="91"/>
      <c r="GXF75" s="91"/>
      <c r="GXG75" s="91"/>
      <c r="GXH75" s="91"/>
      <c r="GXI75" s="91"/>
      <c r="GXJ75" s="91"/>
      <c r="GXK75" s="91"/>
      <c r="GXL75" s="91"/>
      <c r="GXM75" s="91"/>
      <c r="GXN75" s="91"/>
      <c r="GXO75" s="91"/>
      <c r="GXP75" s="91"/>
      <c r="GXQ75" s="91"/>
      <c r="GXR75" s="91"/>
      <c r="GXS75" s="91"/>
      <c r="GXT75" s="91"/>
      <c r="GXU75" s="91"/>
      <c r="GXV75" s="91"/>
      <c r="GXW75" s="91"/>
      <c r="GXX75" s="91"/>
      <c r="GXY75" s="91"/>
      <c r="GXZ75" s="91"/>
      <c r="GYA75" s="91"/>
      <c r="GYB75" s="91"/>
      <c r="GYC75" s="91"/>
      <c r="GYD75" s="91"/>
      <c r="GYE75" s="91"/>
      <c r="GYF75" s="91"/>
      <c r="GYG75" s="91"/>
      <c r="GYH75" s="91"/>
      <c r="GYI75" s="91"/>
      <c r="GYJ75" s="91"/>
      <c r="GYK75" s="91"/>
      <c r="GYL75" s="91"/>
      <c r="GYM75" s="91"/>
      <c r="GYN75" s="91"/>
      <c r="GYO75" s="91"/>
      <c r="GYP75" s="91"/>
      <c r="GYQ75" s="91"/>
      <c r="GYR75" s="91"/>
      <c r="GYS75" s="91"/>
      <c r="GYT75" s="91"/>
      <c r="GYU75" s="91"/>
      <c r="GYV75" s="91"/>
      <c r="GYW75" s="91"/>
      <c r="GYX75" s="91"/>
      <c r="GYY75" s="91"/>
      <c r="GYZ75" s="91"/>
      <c r="GZA75" s="91"/>
      <c r="GZB75" s="91"/>
      <c r="GZC75" s="91"/>
      <c r="GZD75" s="91"/>
      <c r="GZE75" s="91"/>
      <c r="GZF75" s="91"/>
      <c r="GZG75" s="91"/>
      <c r="GZH75" s="91"/>
      <c r="GZI75" s="91"/>
      <c r="GZJ75" s="91"/>
      <c r="GZK75" s="91"/>
      <c r="GZL75" s="91"/>
      <c r="GZM75" s="91"/>
      <c r="GZN75" s="91"/>
      <c r="GZO75" s="91"/>
      <c r="GZP75" s="91"/>
      <c r="GZQ75" s="91"/>
      <c r="GZR75" s="91"/>
      <c r="GZS75" s="91"/>
      <c r="GZT75" s="91"/>
      <c r="GZU75" s="91"/>
      <c r="GZV75" s="91"/>
      <c r="GZW75" s="91"/>
      <c r="GZX75" s="91"/>
      <c r="GZY75" s="91"/>
      <c r="GZZ75" s="91"/>
      <c r="HAA75" s="91"/>
      <c r="HAB75" s="91"/>
      <c r="HAC75" s="91"/>
      <c r="HAD75" s="91"/>
      <c r="HAE75" s="91"/>
      <c r="HAF75" s="91"/>
      <c r="HAG75" s="91"/>
      <c r="HAH75" s="91"/>
      <c r="HAI75" s="91"/>
      <c r="HAJ75" s="91"/>
      <c r="HAK75" s="91"/>
      <c r="HAL75" s="91"/>
      <c r="HAM75" s="91"/>
      <c r="HAN75" s="91"/>
      <c r="HAO75" s="91"/>
      <c r="HAP75" s="91"/>
      <c r="HAQ75" s="91"/>
      <c r="HAR75" s="91"/>
      <c r="HAS75" s="91"/>
      <c r="HAT75" s="91"/>
      <c r="HAU75" s="91"/>
      <c r="HAV75" s="91"/>
      <c r="HAW75" s="91"/>
      <c r="HAX75" s="91"/>
      <c r="HAY75" s="91"/>
      <c r="HAZ75" s="91"/>
      <c r="HBA75" s="91"/>
      <c r="HBB75" s="91"/>
      <c r="HBC75" s="91"/>
      <c r="HBD75" s="91"/>
      <c r="HBE75" s="91"/>
      <c r="HBF75" s="91"/>
      <c r="HBG75" s="91"/>
      <c r="HBH75" s="91"/>
      <c r="HBI75" s="91"/>
      <c r="HBJ75" s="91"/>
      <c r="HBK75" s="91"/>
      <c r="HBL75" s="91"/>
      <c r="HBM75" s="91"/>
      <c r="HBN75" s="91"/>
      <c r="HBO75" s="91"/>
      <c r="HBP75" s="91"/>
      <c r="HBQ75" s="91"/>
      <c r="HBR75" s="91"/>
      <c r="HBS75" s="91"/>
      <c r="HBT75" s="91"/>
      <c r="HBU75" s="91"/>
      <c r="HBV75" s="91"/>
      <c r="HBW75" s="91"/>
      <c r="HBX75" s="91"/>
      <c r="HBY75" s="91"/>
      <c r="HBZ75" s="91"/>
      <c r="HCA75" s="91"/>
      <c r="HCB75" s="91"/>
      <c r="HCC75" s="91"/>
      <c r="HCD75" s="91"/>
      <c r="HCE75" s="91"/>
      <c r="HCF75" s="91"/>
      <c r="HCG75" s="91"/>
      <c r="HCH75" s="91"/>
      <c r="HCI75" s="91"/>
      <c r="HCJ75" s="91"/>
      <c r="HCK75" s="91"/>
      <c r="HCL75" s="91"/>
      <c r="HCM75" s="91"/>
      <c r="HCN75" s="91"/>
      <c r="HCO75" s="91"/>
      <c r="HCP75" s="91"/>
      <c r="HCQ75" s="91"/>
      <c r="HCR75" s="91"/>
      <c r="HCS75" s="91"/>
      <c r="HCT75" s="91"/>
      <c r="HCU75" s="91"/>
      <c r="HCV75" s="91"/>
      <c r="HCW75" s="91"/>
      <c r="HCX75" s="91"/>
      <c r="HCY75" s="91"/>
      <c r="HCZ75" s="91"/>
      <c r="HDA75" s="91"/>
      <c r="HDB75" s="91"/>
      <c r="HDC75" s="91"/>
      <c r="HDD75" s="91"/>
      <c r="HDE75" s="91"/>
      <c r="HDF75" s="91"/>
      <c r="HDG75" s="91"/>
      <c r="HDH75" s="91"/>
      <c r="HDI75" s="91"/>
      <c r="HDJ75" s="91"/>
      <c r="HDK75" s="91"/>
      <c r="HDL75" s="91"/>
      <c r="HDM75" s="91"/>
      <c r="HDN75" s="91"/>
      <c r="HDO75" s="91"/>
      <c r="HDP75" s="91"/>
      <c r="HDQ75" s="91"/>
      <c r="HDR75" s="91"/>
      <c r="HDS75" s="91"/>
      <c r="HDT75" s="91"/>
      <c r="HDU75" s="91"/>
      <c r="HDV75" s="91"/>
      <c r="HDW75" s="91"/>
      <c r="HDX75" s="91"/>
      <c r="HDY75" s="91"/>
      <c r="HDZ75" s="91"/>
      <c r="HEA75" s="91"/>
      <c r="HEB75" s="91"/>
      <c r="HEC75" s="91"/>
      <c r="HED75" s="91"/>
      <c r="HEE75" s="91"/>
      <c r="HEF75" s="91"/>
      <c r="HEG75" s="91"/>
      <c r="HEH75" s="91"/>
      <c r="HEI75" s="91"/>
      <c r="HEJ75" s="91"/>
      <c r="HEK75" s="91"/>
      <c r="HEL75" s="91"/>
      <c r="HEM75" s="91"/>
      <c r="HEN75" s="91"/>
      <c r="HEO75" s="91"/>
      <c r="HEP75" s="91"/>
      <c r="HEQ75" s="91"/>
      <c r="HER75" s="91"/>
      <c r="HES75" s="91"/>
      <c r="HET75" s="91"/>
      <c r="HEU75" s="91"/>
      <c r="HEV75" s="91"/>
      <c r="HEW75" s="91"/>
      <c r="HEX75" s="91"/>
      <c r="HEY75" s="91"/>
      <c r="HEZ75" s="91"/>
      <c r="HFA75" s="91"/>
      <c r="HFB75" s="91"/>
      <c r="HFC75" s="91"/>
      <c r="HFD75" s="91"/>
      <c r="HFE75" s="91"/>
      <c r="HFF75" s="91"/>
      <c r="HFG75" s="91"/>
      <c r="HFH75" s="91"/>
      <c r="HFI75" s="91"/>
      <c r="HFJ75" s="91"/>
      <c r="HFK75" s="91"/>
      <c r="HFL75" s="91"/>
      <c r="HFM75" s="91"/>
      <c r="HFN75" s="91"/>
      <c r="HFO75" s="91"/>
      <c r="HFP75" s="91"/>
      <c r="HFQ75" s="91"/>
      <c r="HFR75" s="91"/>
      <c r="HFS75" s="91"/>
      <c r="HFT75" s="91"/>
      <c r="HFU75" s="91"/>
      <c r="HFV75" s="91"/>
      <c r="HFW75" s="91"/>
      <c r="HFX75" s="91"/>
      <c r="HFY75" s="91"/>
      <c r="HFZ75" s="91"/>
      <c r="HGA75" s="91"/>
      <c r="HGB75" s="91"/>
      <c r="HGC75" s="91"/>
      <c r="HGD75" s="91"/>
      <c r="HGE75" s="91"/>
      <c r="HGF75" s="91"/>
      <c r="HGG75" s="91"/>
      <c r="HGH75" s="91"/>
      <c r="HGI75" s="91"/>
      <c r="HGJ75" s="91"/>
      <c r="HGK75" s="91"/>
      <c r="HGL75" s="91"/>
      <c r="HGM75" s="91"/>
      <c r="HGN75" s="91"/>
      <c r="HGO75" s="91"/>
      <c r="HGP75" s="91"/>
      <c r="HGQ75" s="91"/>
      <c r="HGR75" s="91"/>
      <c r="HGS75" s="91"/>
      <c r="HGT75" s="91"/>
      <c r="HGU75" s="91"/>
      <c r="HGV75" s="91"/>
      <c r="HGW75" s="91"/>
      <c r="HGX75" s="91"/>
      <c r="HGY75" s="91"/>
      <c r="HGZ75" s="91"/>
      <c r="HHA75" s="91"/>
      <c r="HHB75" s="91"/>
      <c r="HHC75" s="91"/>
      <c r="HHD75" s="91"/>
      <c r="HHE75" s="91"/>
      <c r="HHF75" s="91"/>
      <c r="HHG75" s="91"/>
      <c r="HHH75" s="91"/>
      <c r="HHI75" s="91"/>
      <c r="HHJ75" s="91"/>
      <c r="HHK75" s="91"/>
      <c r="HHL75" s="91"/>
      <c r="HHM75" s="91"/>
      <c r="HHN75" s="91"/>
      <c r="HHO75" s="91"/>
      <c r="HHP75" s="91"/>
      <c r="HHQ75" s="91"/>
      <c r="HHR75" s="91"/>
      <c r="HHS75" s="91"/>
      <c r="HHT75" s="91"/>
      <c r="HHU75" s="91"/>
      <c r="HHV75" s="91"/>
      <c r="HHW75" s="91"/>
      <c r="HHX75" s="91"/>
      <c r="HHY75" s="91"/>
      <c r="HHZ75" s="91"/>
      <c r="HIA75" s="91"/>
      <c r="HIB75" s="91"/>
      <c r="HIC75" s="91"/>
      <c r="HID75" s="91"/>
      <c r="HIE75" s="91"/>
      <c r="HIF75" s="91"/>
      <c r="HIG75" s="91"/>
      <c r="HIH75" s="91"/>
      <c r="HII75" s="91"/>
      <c r="HIJ75" s="91"/>
      <c r="HIK75" s="91"/>
      <c r="HIL75" s="91"/>
      <c r="HIM75" s="91"/>
      <c r="HIN75" s="91"/>
      <c r="HIO75" s="91"/>
      <c r="HIP75" s="91"/>
      <c r="HIQ75" s="91"/>
      <c r="HIR75" s="91"/>
      <c r="HIS75" s="91"/>
      <c r="HIT75" s="91"/>
      <c r="HIU75" s="91"/>
      <c r="HIV75" s="91"/>
      <c r="HIW75" s="91"/>
      <c r="HIX75" s="91"/>
      <c r="HIY75" s="91"/>
      <c r="HIZ75" s="91"/>
      <c r="HJA75" s="91"/>
      <c r="HJB75" s="91"/>
      <c r="HJC75" s="91"/>
      <c r="HJD75" s="91"/>
      <c r="HJE75" s="91"/>
      <c r="HJF75" s="91"/>
      <c r="HJG75" s="91"/>
      <c r="HJH75" s="91"/>
      <c r="HJI75" s="91"/>
      <c r="HJJ75" s="91"/>
      <c r="HJK75" s="91"/>
      <c r="HJL75" s="91"/>
      <c r="HJM75" s="91"/>
      <c r="HJN75" s="91"/>
      <c r="HJO75" s="91"/>
      <c r="HJP75" s="91"/>
      <c r="HJQ75" s="91"/>
      <c r="HJR75" s="91"/>
      <c r="HJS75" s="91"/>
      <c r="HJT75" s="91"/>
      <c r="HJU75" s="91"/>
      <c r="HJV75" s="91"/>
      <c r="HJW75" s="91"/>
      <c r="HJX75" s="91"/>
      <c r="HJY75" s="91"/>
      <c r="HJZ75" s="91"/>
      <c r="HKA75" s="91"/>
      <c r="HKB75" s="91"/>
      <c r="HKC75" s="91"/>
      <c r="HKD75" s="91"/>
      <c r="HKE75" s="91"/>
      <c r="HKF75" s="91"/>
      <c r="HKG75" s="91"/>
      <c r="HKH75" s="91"/>
      <c r="HKI75" s="91"/>
      <c r="HKJ75" s="91"/>
      <c r="HKK75" s="91"/>
      <c r="HKL75" s="91"/>
      <c r="HKM75" s="91"/>
      <c r="HKN75" s="91"/>
      <c r="HKO75" s="91"/>
      <c r="HKP75" s="91"/>
      <c r="HKQ75" s="91"/>
      <c r="HKR75" s="91"/>
      <c r="HKS75" s="91"/>
      <c r="HKT75" s="91"/>
      <c r="HKU75" s="91"/>
      <c r="HKV75" s="91"/>
      <c r="HKW75" s="91"/>
      <c r="HKX75" s="91"/>
      <c r="HKY75" s="91"/>
      <c r="HKZ75" s="91"/>
      <c r="HLA75" s="91"/>
      <c r="HLB75" s="91"/>
      <c r="HLC75" s="91"/>
      <c r="HLD75" s="91"/>
      <c r="HLE75" s="91"/>
      <c r="HLF75" s="91"/>
      <c r="HLG75" s="91"/>
      <c r="HLH75" s="91"/>
      <c r="HLI75" s="91"/>
      <c r="HLJ75" s="91"/>
      <c r="HLK75" s="91"/>
      <c r="HLL75" s="91"/>
      <c r="HLM75" s="91"/>
      <c r="HLN75" s="91"/>
      <c r="HLO75" s="91"/>
      <c r="HLP75" s="91"/>
      <c r="HLQ75" s="91"/>
      <c r="HLR75" s="91"/>
      <c r="HLS75" s="91"/>
      <c r="HLT75" s="91"/>
      <c r="HLU75" s="91"/>
      <c r="HLV75" s="91"/>
      <c r="HLW75" s="91"/>
      <c r="HLX75" s="91"/>
      <c r="HLY75" s="91"/>
      <c r="HLZ75" s="91"/>
      <c r="HMA75" s="91"/>
      <c r="HMB75" s="91"/>
      <c r="HMC75" s="91"/>
      <c r="HMD75" s="91"/>
      <c r="HME75" s="91"/>
      <c r="HMF75" s="91"/>
      <c r="HMG75" s="91"/>
      <c r="HMH75" s="91"/>
      <c r="HMI75" s="91"/>
      <c r="HMJ75" s="91"/>
      <c r="HMK75" s="91"/>
      <c r="HML75" s="91"/>
      <c r="HMM75" s="91"/>
      <c r="HMN75" s="91"/>
      <c r="HMO75" s="91"/>
      <c r="HMP75" s="91"/>
      <c r="HMQ75" s="91"/>
      <c r="HMR75" s="91"/>
      <c r="HMS75" s="91"/>
      <c r="HMT75" s="91"/>
      <c r="HMU75" s="91"/>
      <c r="HMV75" s="91"/>
      <c r="HMW75" s="91"/>
      <c r="HMX75" s="91"/>
      <c r="HMY75" s="91"/>
      <c r="HMZ75" s="91"/>
      <c r="HNA75" s="91"/>
      <c r="HNB75" s="91"/>
      <c r="HNC75" s="91"/>
      <c r="HND75" s="91"/>
      <c r="HNE75" s="91"/>
      <c r="HNF75" s="91"/>
      <c r="HNG75" s="91"/>
      <c r="HNH75" s="91"/>
      <c r="HNI75" s="91"/>
      <c r="HNJ75" s="91"/>
      <c r="HNK75" s="91"/>
      <c r="HNL75" s="91"/>
      <c r="HNM75" s="91"/>
      <c r="HNN75" s="91"/>
      <c r="HNO75" s="91"/>
      <c r="HNP75" s="91"/>
      <c r="HNQ75" s="91"/>
      <c r="HNR75" s="91"/>
      <c r="HNS75" s="91"/>
      <c r="HNT75" s="91"/>
      <c r="HNU75" s="91"/>
      <c r="HNV75" s="91"/>
      <c r="HNW75" s="91"/>
      <c r="HNX75" s="91"/>
      <c r="HNY75" s="91"/>
      <c r="HNZ75" s="91"/>
      <c r="HOA75" s="91"/>
      <c r="HOB75" s="91"/>
      <c r="HOC75" s="91"/>
      <c r="HOD75" s="91"/>
      <c r="HOE75" s="91"/>
      <c r="HOF75" s="91"/>
      <c r="HOG75" s="91"/>
      <c r="HOH75" s="91"/>
      <c r="HOI75" s="91"/>
      <c r="HOJ75" s="91"/>
      <c r="HOK75" s="91"/>
      <c r="HOL75" s="91"/>
      <c r="HOM75" s="91"/>
      <c r="HON75" s="91"/>
      <c r="HOO75" s="91"/>
      <c r="HOP75" s="91"/>
      <c r="HOQ75" s="91"/>
      <c r="HOR75" s="91"/>
      <c r="HOS75" s="91"/>
      <c r="HOT75" s="91"/>
      <c r="HOU75" s="91"/>
      <c r="HOV75" s="91"/>
      <c r="HOW75" s="91"/>
      <c r="HOX75" s="91"/>
      <c r="HOY75" s="91"/>
      <c r="HOZ75" s="91"/>
      <c r="HPA75" s="91"/>
      <c r="HPB75" s="91"/>
      <c r="HPC75" s="91"/>
      <c r="HPD75" s="91"/>
      <c r="HPE75" s="91"/>
      <c r="HPF75" s="91"/>
      <c r="HPG75" s="91"/>
      <c r="HPH75" s="91"/>
      <c r="HPI75" s="91"/>
      <c r="HPJ75" s="91"/>
      <c r="HPK75" s="91"/>
      <c r="HPL75" s="91"/>
      <c r="HPM75" s="91"/>
      <c r="HPN75" s="91"/>
      <c r="HPO75" s="91"/>
      <c r="HPP75" s="91"/>
      <c r="HPQ75" s="91"/>
      <c r="HPR75" s="91"/>
      <c r="HPS75" s="91"/>
      <c r="HPT75" s="91"/>
      <c r="HPU75" s="91"/>
      <c r="HPV75" s="91"/>
      <c r="HPW75" s="91"/>
      <c r="HPX75" s="91"/>
      <c r="HPY75" s="91"/>
      <c r="HPZ75" s="91"/>
      <c r="HQA75" s="91"/>
      <c r="HQB75" s="91"/>
      <c r="HQC75" s="91"/>
      <c r="HQD75" s="91"/>
      <c r="HQE75" s="91"/>
      <c r="HQF75" s="91"/>
      <c r="HQG75" s="91"/>
      <c r="HQH75" s="91"/>
      <c r="HQI75" s="91"/>
      <c r="HQJ75" s="91"/>
      <c r="HQK75" s="91"/>
      <c r="HQL75" s="91"/>
      <c r="HQM75" s="91"/>
      <c r="HQN75" s="91"/>
      <c r="HQO75" s="91"/>
      <c r="HQP75" s="91"/>
      <c r="HQQ75" s="91"/>
      <c r="HQR75" s="91"/>
      <c r="HQS75" s="91"/>
      <c r="HQT75" s="91"/>
      <c r="HQU75" s="91"/>
      <c r="HQV75" s="91"/>
      <c r="HQW75" s="91"/>
      <c r="HQX75" s="91"/>
      <c r="HQY75" s="91"/>
      <c r="HQZ75" s="91"/>
      <c r="HRA75" s="91"/>
      <c r="HRB75" s="91"/>
      <c r="HRC75" s="91"/>
      <c r="HRD75" s="91"/>
      <c r="HRE75" s="91"/>
      <c r="HRF75" s="91"/>
      <c r="HRG75" s="91"/>
      <c r="HRH75" s="91"/>
      <c r="HRI75" s="91"/>
      <c r="HRJ75" s="91"/>
      <c r="HRK75" s="91"/>
      <c r="HRL75" s="91"/>
      <c r="HRM75" s="91"/>
      <c r="HRN75" s="91"/>
      <c r="HRO75" s="91"/>
      <c r="HRP75" s="91"/>
      <c r="HRQ75" s="91"/>
      <c r="HRR75" s="91"/>
      <c r="HRS75" s="91"/>
      <c r="HRT75" s="91"/>
      <c r="HRU75" s="91"/>
      <c r="HRV75" s="91"/>
      <c r="HRW75" s="91"/>
      <c r="HRX75" s="91"/>
      <c r="HRY75" s="91"/>
      <c r="HRZ75" s="91"/>
      <c r="HSA75" s="91"/>
      <c r="HSB75" s="91"/>
      <c r="HSC75" s="91"/>
      <c r="HSD75" s="91"/>
      <c r="HSE75" s="91"/>
      <c r="HSF75" s="91"/>
      <c r="HSG75" s="91"/>
      <c r="HSH75" s="91"/>
      <c r="HSI75" s="91"/>
      <c r="HSJ75" s="91"/>
      <c r="HSK75" s="91"/>
      <c r="HSL75" s="91"/>
      <c r="HSM75" s="91"/>
      <c r="HSN75" s="91"/>
      <c r="HSO75" s="91"/>
      <c r="HSP75" s="91"/>
      <c r="HSQ75" s="91"/>
      <c r="HSR75" s="91"/>
      <c r="HSS75" s="91"/>
      <c r="HST75" s="91"/>
      <c r="HSU75" s="91"/>
      <c r="HSV75" s="91"/>
      <c r="HSW75" s="91"/>
      <c r="HSX75" s="91"/>
      <c r="HSY75" s="91"/>
      <c r="HSZ75" s="91"/>
      <c r="HTA75" s="91"/>
      <c r="HTB75" s="91"/>
      <c r="HTC75" s="91"/>
      <c r="HTD75" s="91"/>
      <c r="HTE75" s="91"/>
      <c r="HTF75" s="91"/>
      <c r="HTG75" s="91"/>
      <c r="HTH75" s="91"/>
      <c r="HTI75" s="91"/>
      <c r="HTJ75" s="91"/>
      <c r="HTK75" s="91"/>
      <c r="HTL75" s="91"/>
      <c r="HTM75" s="91"/>
      <c r="HTN75" s="91"/>
      <c r="HTO75" s="91"/>
      <c r="HTP75" s="91"/>
      <c r="HTQ75" s="91"/>
      <c r="HTR75" s="91"/>
      <c r="HTS75" s="91"/>
      <c r="HTT75" s="91"/>
      <c r="HTU75" s="91"/>
      <c r="HTV75" s="91"/>
      <c r="HTW75" s="91"/>
      <c r="HTX75" s="91"/>
      <c r="HTY75" s="91"/>
      <c r="HTZ75" s="91"/>
      <c r="HUA75" s="91"/>
      <c r="HUB75" s="91"/>
      <c r="HUC75" s="91"/>
      <c r="HUD75" s="91"/>
      <c r="HUE75" s="91"/>
      <c r="HUF75" s="91"/>
      <c r="HUG75" s="91"/>
      <c r="HUH75" s="91"/>
      <c r="HUI75" s="91"/>
      <c r="HUJ75" s="91"/>
      <c r="HUK75" s="91"/>
      <c r="HUL75" s="91"/>
      <c r="HUM75" s="91"/>
      <c r="HUN75" s="91"/>
      <c r="HUO75" s="91"/>
      <c r="HUP75" s="91"/>
      <c r="HUQ75" s="91"/>
      <c r="HUR75" s="91"/>
      <c r="HUS75" s="91"/>
      <c r="HUT75" s="91"/>
      <c r="HUU75" s="91"/>
      <c r="HUV75" s="91"/>
      <c r="HUW75" s="91"/>
      <c r="HUX75" s="91"/>
      <c r="HUY75" s="91"/>
      <c r="HUZ75" s="91"/>
      <c r="HVA75" s="91"/>
      <c r="HVB75" s="91"/>
      <c r="HVC75" s="91"/>
      <c r="HVD75" s="91"/>
      <c r="HVE75" s="91"/>
      <c r="HVF75" s="91"/>
      <c r="HVG75" s="91"/>
      <c r="HVH75" s="91"/>
      <c r="HVI75" s="91"/>
      <c r="HVJ75" s="91"/>
      <c r="HVK75" s="91"/>
      <c r="HVL75" s="91"/>
      <c r="HVM75" s="91"/>
      <c r="HVN75" s="91"/>
      <c r="HVO75" s="91"/>
      <c r="HVP75" s="91"/>
      <c r="HVQ75" s="91"/>
      <c r="HVR75" s="91"/>
      <c r="HVS75" s="91"/>
      <c r="HVT75" s="91"/>
      <c r="HVU75" s="91"/>
      <c r="HVV75" s="91"/>
      <c r="HVW75" s="91"/>
      <c r="HVX75" s="91"/>
      <c r="HVY75" s="91"/>
      <c r="HVZ75" s="91"/>
      <c r="HWA75" s="91"/>
      <c r="HWB75" s="91"/>
      <c r="HWC75" s="91"/>
      <c r="HWD75" s="91"/>
      <c r="HWE75" s="91"/>
      <c r="HWF75" s="91"/>
      <c r="HWG75" s="91"/>
      <c r="HWH75" s="91"/>
      <c r="HWI75" s="91"/>
      <c r="HWJ75" s="91"/>
      <c r="HWK75" s="91"/>
      <c r="HWL75" s="91"/>
      <c r="HWM75" s="91"/>
      <c r="HWN75" s="91"/>
      <c r="HWO75" s="91"/>
      <c r="HWP75" s="91"/>
      <c r="HWQ75" s="91"/>
      <c r="HWR75" s="91"/>
      <c r="HWS75" s="91"/>
      <c r="HWT75" s="91"/>
      <c r="HWU75" s="91"/>
      <c r="HWV75" s="91"/>
      <c r="HWW75" s="91"/>
      <c r="HWX75" s="91"/>
      <c r="HWY75" s="91"/>
      <c r="HWZ75" s="91"/>
      <c r="HXA75" s="91"/>
      <c r="HXB75" s="91"/>
      <c r="HXC75" s="91"/>
      <c r="HXD75" s="91"/>
      <c r="HXE75" s="91"/>
      <c r="HXF75" s="91"/>
      <c r="HXG75" s="91"/>
      <c r="HXH75" s="91"/>
      <c r="HXI75" s="91"/>
      <c r="HXJ75" s="91"/>
      <c r="HXK75" s="91"/>
      <c r="HXL75" s="91"/>
      <c r="HXM75" s="91"/>
      <c r="HXN75" s="91"/>
      <c r="HXO75" s="91"/>
      <c r="HXP75" s="91"/>
      <c r="HXQ75" s="91"/>
      <c r="HXR75" s="91"/>
      <c r="HXS75" s="91"/>
      <c r="HXT75" s="91"/>
      <c r="HXU75" s="91"/>
      <c r="HXV75" s="91"/>
      <c r="HXW75" s="91"/>
      <c r="HXX75" s="91"/>
      <c r="HXY75" s="91"/>
      <c r="HXZ75" s="91"/>
      <c r="HYA75" s="91"/>
      <c r="HYB75" s="91"/>
      <c r="HYC75" s="91"/>
      <c r="HYD75" s="91"/>
      <c r="HYE75" s="91"/>
      <c r="HYF75" s="91"/>
      <c r="HYG75" s="91"/>
      <c r="HYH75" s="91"/>
      <c r="HYI75" s="91"/>
      <c r="HYJ75" s="91"/>
      <c r="HYK75" s="91"/>
      <c r="HYL75" s="91"/>
      <c r="HYM75" s="91"/>
      <c r="HYN75" s="91"/>
      <c r="HYO75" s="91"/>
      <c r="HYP75" s="91"/>
      <c r="HYQ75" s="91"/>
      <c r="HYR75" s="91"/>
      <c r="HYS75" s="91"/>
      <c r="HYT75" s="91"/>
      <c r="HYU75" s="91"/>
      <c r="HYV75" s="91"/>
      <c r="HYW75" s="91"/>
      <c r="HYX75" s="91"/>
      <c r="HYY75" s="91"/>
      <c r="HYZ75" s="91"/>
      <c r="HZA75" s="91"/>
      <c r="HZB75" s="91"/>
      <c r="HZC75" s="91"/>
      <c r="HZD75" s="91"/>
      <c r="HZE75" s="91"/>
      <c r="HZF75" s="91"/>
      <c r="HZG75" s="91"/>
      <c r="HZH75" s="91"/>
      <c r="HZI75" s="91"/>
      <c r="HZJ75" s="91"/>
      <c r="HZK75" s="91"/>
      <c r="HZL75" s="91"/>
      <c r="HZM75" s="91"/>
      <c r="HZN75" s="91"/>
      <c r="HZO75" s="91"/>
      <c r="HZP75" s="91"/>
      <c r="HZQ75" s="91"/>
      <c r="HZR75" s="91"/>
      <c r="HZS75" s="91"/>
      <c r="HZT75" s="91"/>
      <c r="HZU75" s="91"/>
      <c r="HZV75" s="91"/>
      <c r="HZW75" s="91"/>
      <c r="HZX75" s="91"/>
      <c r="HZY75" s="91"/>
      <c r="HZZ75" s="91"/>
      <c r="IAA75" s="91"/>
      <c r="IAB75" s="91"/>
      <c r="IAC75" s="91"/>
      <c r="IAD75" s="91"/>
      <c r="IAE75" s="91"/>
      <c r="IAF75" s="91"/>
      <c r="IAG75" s="91"/>
      <c r="IAH75" s="91"/>
      <c r="IAI75" s="91"/>
      <c r="IAJ75" s="91"/>
      <c r="IAK75" s="91"/>
      <c r="IAL75" s="91"/>
      <c r="IAM75" s="91"/>
      <c r="IAN75" s="91"/>
      <c r="IAO75" s="91"/>
      <c r="IAP75" s="91"/>
      <c r="IAQ75" s="91"/>
      <c r="IAR75" s="91"/>
      <c r="IAS75" s="91"/>
      <c r="IAT75" s="91"/>
      <c r="IAU75" s="91"/>
      <c r="IAV75" s="91"/>
      <c r="IAW75" s="91"/>
      <c r="IAX75" s="91"/>
      <c r="IAY75" s="91"/>
      <c r="IAZ75" s="91"/>
      <c r="IBA75" s="91"/>
      <c r="IBB75" s="91"/>
      <c r="IBC75" s="91"/>
      <c r="IBD75" s="91"/>
      <c r="IBE75" s="91"/>
      <c r="IBF75" s="91"/>
      <c r="IBG75" s="91"/>
      <c r="IBH75" s="91"/>
      <c r="IBI75" s="91"/>
      <c r="IBJ75" s="91"/>
      <c r="IBK75" s="91"/>
      <c r="IBL75" s="91"/>
      <c r="IBM75" s="91"/>
      <c r="IBN75" s="91"/>
      <c r="IBO75" s="91"/>
      <c r="IBP75" s="91"/>
      <c r="IBQ75" s="91"/>
      <c r="IBR75" s="91"/>
      <c r="IBS75" s="91"/>
      <c r="IBT75" s="91"/>
      <c r="IBU75" s="91"/>
      <c r="IBV75" s="91"/>
      <c r="IBW75" s="91"/>
      <c r="IBX75" s="91"/>
      <c r="IBY75" s="91"/>
      <c r="IBZ75" s="91"/>
      <c r="ICA75" s="91"/>
      <c r="ICB75" s="91"/>
      <c r="ICC75" s="91"/>
      <c r="ICD75" s="91"/>
      <c r="ICE75" s="91"/>
      <c r="ICF75" s="91"/>
      <c r="ICG75" s="91"/>
      <c r="ICH75" s="91"/>
      <c r="ICI75" s="91"/>
      <c r="ICJ75" s="91"/>
      <c r="ICK75" s="91"/>
      <c r="ICL75" s="91"/>
      <c r="ICM75" s="91"/>
      <c r="ICN75" s="91"/>
      <c r="ICO75" s="91"/>
      <c r="ICP75" s="91"/>
      <c r="ICQ75" s="91"/>
      <c r="ICR75" s="91"/>
      <c r="ICS75" s="91"/>
      <c r="ICT75" s="91"/>
      <c r="ICU75" s="91"/>
      <c r="ICV75" s="91"/>
      <c r="ICW75" s="91"/>
      <c r="ICX75" s="91"/>
      <c r="ICY75" s="91"/>
      <c r="ICZ75" s="91"/>
      <c r="IDA75" s="91"/>
      <c r="IDB75" s="91"/>
      <c r="IDC75" s="91"/>
      <c r="IDD75" s="91"/>
      <c r="IDE75" s="91"/>
      <c r="IDF75" s="91"/>
      <c r="IDG75" s="91"/>
      <c r="IDH75" s="91"/>
      <c r="IDI75" s="91"/>
      <c r="IDJ75" s="91"/>
      <c r="IDK75" s="91"/>
      <c r="IDL75" s="91"/>
      <c r="IDM75" s="91"/>
      <c r="IDN75" s="91"/>
      <c r="IDO75" s="91"/>
      <c r="IDP75" s="91"/>
      <c r="IDQ75" s="91"/>
      <c r="IDR75" s="91"/>
      <c r="IDS75" s="91"/>
      <c r="IDT75" s="91"/>
      <c r="IDU75" s="91"/>
      <c r="IDV75" s="91"/>
      <c r="IDW75" s="91"/>
      <c r="IDX75" s="91"/>
      <c r="IDY75" s="91"/>
      <c r="IDZ75" s="91"/>
      <c r="IEA75" s="91"/>
      <c r="IEB75" s="91"/>
      <c r="IEC75" s="91"/>
      <c r="IED75" s="91"/>
      <c r="IEE75" s="91"/>
      <c r="IEF75" s="91"/>
      <c r="IEG75" s="91"/>
      <c r="IEH75" s="91"/>
      <c r="IEI75" s="91"/>
      <c r="IEJ75" s="91"/>
      <c r="IEK75" s="91"/>
      <c r="IEL75" s="91"/>
      <c r="IEM75" s="91"/>
      <c r="IEN75" s="91"/>
      <c r="IEO75" s="91"/>
      <c r="IEP75" s="91"/>
      <c r="IEQ75" s="91"/>
      <c r="IER75" s="91"/>
      <c r="IES75" s="91"/>
      <c r="IET75" s="91"/>
      <c r="IEU75" s="91"/>
      <c r="IEV75" s="91"/>
      <c r="IEW75" s="91"/>
      <c r="IEX75" s="91"/>
      <c r="IEY75" s="91"/>
      <c r="IEZ75" s="91"/>
      <c r="IFA75" s="91"/>
      <c r="IFB75" s="91"/>
      <c r="IFC75" s="91"/>
      <c r="IFD75" s="91"/>
      <c r="IFE75" s="91"/>
      <c r="IFF75" s="91"/>
      <c r="IFG75" s="91"/>
      <c r="IFH75" s="91"/>
      <c r="IFI75" s="91"/>
      <c r="IFJ75" s="91"/>
      <c r="IFK75" s="91"/>
      <c r="IFL75" s="91"/>
      <c r="IFM75" s="91"/>
      <c r="IFN75" s="91"/>
      <c r="IFO75" s="91"/>
      <c r="IFP75" s="91"/>
      <c r="IFQ75" s="91"/>
      <c r="IFR75" s="91"/>
      <c r="IFS75" s="91"/>
      <c r="IFT75" s="91"/>
      <c r="IFU75" s="91"/>
      <c r="IFV75" s="91"/>
      <c r="IFW75" s="91"/>
      <c r="IFX75" s="91"/>
      <c r="IFY75" s="91"/>
      <c r="IFZ75" s="91"/>
      <c r="IGA75" s="91"/>
      <c r="IGB75" s="91"/>
      <c r="IGC75" s="91"/>
      <c r="IGD75" s="91"/>
      <c r="IGE75" s="91"/>
      <c r="IGF75" s="91"/>
      <c r="IGG75" s="91"/>
      <c r="IGH75" s="91"/>
      <c r="IGI75" s="91"/>
      <c r="IGJ75" s="91"/>
      <c r="IGK75" s="91"/>
      <c r="IGL75" s="91"/>
      <c r="IGM75" s="91"/>
      <c r="IGN75" s="91"/>
      <c r="IGO75" s="91"/>
      <c r="IGP75" s="91"/>
      <c r="IGQ75" s="91"/>
      <c r="IGR75" s="91"/>
      <c r="IGS75" s="91"/>
      <c r="IGT75" s="91"/>
      <c r="IGU75" s="91"/>
      <c r="IGV75" s="91"/>
      <c r="IGW75" s="91"/>
      <c r="IGX75" s="91"/>
      <c r="IGY75" s="91"/>
      <c r="IGZ75" s="91"/>
      <c r="IHA75" s="91"/>
      <c r="IHB75" s="91"/>
      <c r="IHC75" s="91"/>
      <c r="IHD75" s="91"/>
      <c r="IHE75" s="91"/>
      <c r="IHF75" s="91"/>
      <c r="IHG75" s="91"/>
      <c r="IHH75" s="91"/>
      <c r="IHI75" s="91"/>
      <c r="IHJ75" s="91"/>
      <c r="IHK75" s="91"/>
      <c r="IHL75" s="91"/>
      <c r="IHM75" s="91"/>
      <c r="IHN75" s="91"/>
      <c r="IHO75" s="91"/>
      <c r="IHP75" s="91"/>
      <c r="IHQ75" s="91"/>
      <c r="IHR75" s="91"/>
      <c r="IHS75" s="91"/>
      <c r="IHT75" s="91"/>
      <c r="IHU75" s="91"/>
      <c r="IHV75" s="91"/>
      <c r="IHW75" s="91"/>
      <c r="IHX75" s="91"/>
      <c r="IHY75" s="91"/>
      <c r="IHZ75" s="91"/>
      <c r="IIA75" s="91"/>
      <c r="IIB75" s="91"/>
      <c r="IIC75" s="91"/>
      <c r="IID75" s="91"/>
      <c r="IIE75" s="91"/>
      <c r="IIF75" s="91"/>
      <c r="IIG75" s="91"/>
      <c r="IIH75" s="91"/>
      <c r="III75" s="91"/>
      <c r="IIJ75" s="91"/>
      <c r="IIK75" s="91"/>
      <c r="IIL75" s="91"/>
      <c r="IIM75" s="91"/>
      <c r="IIN75" s="91"/>
      <c r="IIO75" s="91"/>
      <c r="IIP75" s="91"/>
      <c r="IIQ75" s="91"/>
      <c r="IIR75" s="91"/>
      <c r="IIS75" s="91"/>
      <c r="IIT75" s="91"/>
      <c r="IIU75" s="91"/>
      <c r="IIV75" s="91"/>
      <c r="IIW75" s="91"/>
      <c r="IIX75" s="91"/>
      <c r="IIY75" s="91"/>
      <c r="IIZ75" s="91"/>
      <c r="IJA75" s="91"/>
      <c r="IJB75" s="91"/>
      <c r="IJC75" s="91"/>
      <c r="IJD75" s="91"/>
      <c r="IJE75" s="91"/>
      <c r="IJF75" s="91"/>
      <c r="IJG75" s="91"/>
      <c r="IJH75" s="91"/>
      <c r="IJI75" s="91"/>
      <c r="IJJ75" s="91"/>
      <c r="IJK75" s="91"/>
      <c r="IJL75" s="91"/>
      <c r="IJM75" s="91"/>
      <c r="IJN75" s="91"/>
      <c r="IJO75" s="91"/>
      <c r="IJP75" s="91"/>
      <c r="IJQ75" s="91"/>
      <c r="IJR75" s="91"/>
      <c r="IJS75" s="91"/>
      <c r="IJT75" s="91"/>
      <c r="IJU75" s="91"/>
      <c r="IJV75" s="91"/>
      <c r="IJW75" s="91"/>
      <c r="IJX75" s="91"/>
      <c r="IJY75" s="91"/>
      <c r="IJZ75" s="91"/>
      <c r="IKA75" s="91"/>
      <c r="IKB75" s="91"/>
      <c r="IKC75" s="91"/>
      <c r="IKD75" s="91"/>
      <c r="IKE75" s="91"/>
      <c r="IKF75" s="91"/>
      <c r="IKG75" s="91"/>
      <c r="IKH75" s="91"/>
      <c r="IKI75" s="91"/>
      <c r="IKJ75" s="91"/>
      <c r="IKK75" s="91"/>
      <c r="IKL75" s="91"/>
      <c r="IKM75" s="91"/>
      <c r="IKN75" s="91"/>
      <c r="IKO75" s="91"/>
      <c r="IKP75" s="91"/>
      <c r="IKQ75" s="91"/>
      <c r="IKR75" s="91"/>
      <c r="IKS75" s="91"/>
      <c r="IKT75" s="91"/>
      <c r="IKU75" s="91"/>
      <c r="IKV75" s="91"/>
      <c r="IKW75" s="91"/>
      <c r="IKX75" s="91"/>
      <c r="IKY75" s="91"/>
      <c r="IKZ75" s="91"/>
      <c r="ILA75" s="91"/>
      <c r="ILB75" s="91"/>
      <c r="ILC75" s="91"/>
      <c r="ILD75" s="91"/>
      <c r="ILE75" s="91"/>
      <c r="ILF75" s="91"/>
      <c r="ILG75" s="91"/>
      <c r="ILH75" s="91"/>
      <c r="ILI75" s="91"/>
      <c r="ILJ75" s="91"/>
      <c r="ILK75" s="91"/>
      <c r="ILL75" s="91"/>
      <c r="ILM75" s="91"/>
      <c r="ILN75" s="91"/>
      <c r="ILO75" s="91"/>
      <c r="ILP75" s="91"/>
      <c r="ILQ75" s="91"/>
      <c r="ILR75" s="91"/>
      <c r="ILS75" s="91"/>
      <c r="ILT75" s="91"/>
      <c r="ILU75" s="91"/>
      <c r="ILV75" s="91"/>
      <c r="ILW75" s="91"/>
      <c r="ILX75" s="91"/>
      <c r="ILY75" s="91"/>
      <c r="ILZ75" s="91"/>
      <c r="IMA75" s="91"/>
      <c r="IMB75" s="91"/>
      <c r="IMC75" s="91"/>
      <c r="IMD75" s="91"/>
      <c r="IME75" s="91"/>
      <c r="IMF75" s="91"/>
      <c r="IMG75" s="91"/>
      <c r="IMH75" s="91"/>
      <c r="IMI75" s="91"/>
      <c r="IMJ75" s="91"/>
      <c r="IMK75" s="91"/>
      <c r="IML75" s="91"/>
      <c r="IMM75" s="91"/>
      <c r="IMN75" s="91"/>
      <c r="IMO75" s="91"/>
      <c r="IMP75" s="91"/>
      <c r="IMQ75" s="91"/>
      <c r="IMR75" s="91"/>
      <c r="IMS75" s="91"/>
      <c r="IMT75" s="91"/>
      <c r="IMU75" s="91"/>
      <c r="IMV75" s="91"/>
      <c r="IMW75" s="91"/>
      <c r="IMX75" s="91"/>
      <c r="IMY75" s="91"/>
      <c r="IMZ75" s="91"/>
      <c r="INA75" s="91"/>
      <c r="INB75" s="91"/>
      <c r="INC75" s="91"/>
      <c r="IND75" s="91"/>
      <c r="INE75" s="91"/>
      <c r="INF75" s="91"/>
      <c r="ING75" s="91"/>
      <c r="INH75" s="91"/>
      <c r="INI75" s="91"/>
      <c r="INJ75" s="91"/>
      <c r="INK75" s="91"/>
      <c r="INL75" s="91"/>
      <c r="INM75" s="91"/>
      <c r="INN75" s="91"/>
      <c r="INO75" s="91"/>
      <c r="INP75" s="91"/>
      <c r="INQ75" s="91"/>
      <c r="INR75" s="91"/>
      <c r="INS75" s="91"/>
      <c r="INT75" s="91"/>
      <c r="INU75" s="91"/>
      <c r="INV75" s="91"/>
      <c r="INW75" s="91"/>
      <c r="INX75" s="91"/>
      <c r="INY75" s="91"/>
      <c r="INZ75" s="91"/>
      <c r="IOA75" s="91"/>
      <c r="IOB75" s="91"/>
      <c r="IOC75" s="91"/>
      <c r="IOD75" s="91"/>
      <c r="IOE75" s="91"/>
      <c r="IOF75" s="91"/>
      <c r="IOG75" s="91"/>
      <c r="IOH75" s="91"/>
      <c r="IOI75" s="91"/>
      <c r="IOJ75" s="91"/>
      <c r="IOK75" s="91"/>
      <c r="IOL75" s="91"/>
      <c r="IOM75" s="91"/>
      <c r="ION75" s="91"/>
      <c r="IOO75" s="91"/>
      <c r="IOP75" s="91"/>
      <c r="IOQ75" s="91"/>
      <c r="IOR75" s="91"/>
      <c r="IOS75" s="91"/>
      <c r="IOT75" s="91"/>
      <c r="IOU75" s="91"/>
      <c r="IOV75" s="91"/>
      <c r="IOW75" s="91"/>
      <c r="IOX75" s="91"/>
      <c r="IOY75" s="91"/>
      <c r="IOZ75" s="91"/>
      <c r="IPA75" s="91"/>
      <c r="IPB75" s="91"/>
      <c r="IPC75" s="91"/>
      <c r="IPD75" s="91"/>
      <c r="IPE75" s="91"/>
      <c r="IPF75" s="91"/>
      <c r="IPG75" s="91"/>
      <c r="IPH75" s="91"/>
      <c r="IPI75" s="91"/>
      <c r="IPJ75" s="91"/>
      <c r="IPK75" s="91"/>
      <c r="IPL75" s="91"/>
      <c r="IPM75" s="91"/>
      <c r="IPN75" s="91"/>
      <c r="IPO75" s="91"/>
      <c r="IPP75" s="91"/>
      <c r="IPQ75" s="91"/>
      <c r="IPR75" s="91"/>
      <c r="IPS75" s="91"/>
      <c r="IPT75" s="91"/>
      <c r="IPU75" s="91"/>
      <c r="IPV75" s="91"/>
      <c r="IPW75" s="91"/>
      <c r="IPX75" s="91"/>
      <c r="IPY75" s="91"/>
      <c r="IPZ75" s="91"/>
      <c r="IQA75" s="91"/>
      <c r="IQB75" s="91"/>
      <c r="IQC75" s="91"/>
      <c r="IQD75" s="91"/>
      <c r="IQE75" s="91"/>
      <c r="IQF75" s="91"/>
      <c r="IQG75" s="91"/>
      <c r="IQH75" s="91"/>
      <c r="IQI75" s="91"/>
      <c r="IQJ75" s="91"/>
      <c r="IQK75" s="91"/>
      <c r="IQL75" s="91"/>
      <c r="IQM75" s="91"/>
      <c r="IQN75" s="91"/>
      <c r="IQO75" s="91"/>
      <c r="IQP75" s="91"/>
      <c r="IQQ75" s="91"/>
      <c r="IQR75" s="91"/>
      <c r="IQS75" s="91"/>
      <c r="IQT75" s="91"/>
      <c r="IQU75" s="91"/>
      <c r="IQV75" s="91"/>
      <c r="IQW75" s="91"/>
      <c r="IQX75" s="91"/>
      <c r="IQY75" s="91"/>
      <c r="IQZ75" s="91"/>
      <c r="IRA75" s="91"/>
      <c r="IRB75" s="91"/>
      <c r="IRC75" s="91"/>
      <c r="IRD75" s="91"/>
      <c r="IRE75" s="91"/>
      <c r="IRF75" s="91"/>
      <c r="IRG75" s="91"/>
      <c r="IRH75" s="91"/>
      <c r="IRI75" s="91"/>
      <c r="IRJ75" s="91"/>
      <c r="IRK75" s="91"/>
      <c r="IRL75" s="91"/>
      <c r="IRM75" s="91"/>
      <c r="IRN75" s="91"/>
      <c r="IRO75" s="91"/>
      <c r="IRP75" s="91"/>
      <c r="IRQ75" s="91"/>
      <c r="IRR75" s="91"/>
      <c r="IRS75" s="91"/>
      <c r="IRT75" s="91"/>
      <c r="IRU75" s="91"/>
      <c r="IRV75" s="91"/>
      <c r="IRW75" s="91"/>
      <c r="IRX75" s="91"/>
      <c r="IRY75" s="91"/>
      <c r="IRZ75" s="91"/>
      <c r="ISA75" s="91"/>
      <c r="ISB75" s="91"/>
      <c r="ISC75" s="91"/>
      <c r="ISD75" s="91"/>
      <c r="ISE75" s="91"/>
      <c r="ISF75" s="91"/>
      <c r="ISG75" s="91"/>
      <c r="ISH75" s="91"/>
      <c r="ISI75" s="91"/>
      <c r="ISJ75" s="91"/>
      <c r="ISK75" s="91"/>
      <c r="ISL75" s="91"/>
      <c r="ISM75" s="91"/>
      <c r="ISN75" s="91"/>
      <c r="ISO75" s="91"/>
      <c r="ISP75" s="91"/>
      <c r="ISQ75" s="91"/>
      <c r="ISR75" s="91"/>
      <c r="ISS75" s="91"/>
      <c r="IST75" s="91"/>
      <c r="ISU75" s="91"/>
      <c r="ISV75" s="91"/>
      <c r="ISW75" s="91"/>
      <c r="ISX75" s="91"/>
      <c r="ISY75" s="91"/>
      <c r="ISZ75" s="91"/>
      <c r="ITA75" s="91"/>
      <c r="ITB75" s="91"/>
      <c r="ITC75" s="91"/>
      <c r="ITD75" s="91"/>
      <c r="ITE75" s="91"/>
      <c r="ITF75" s="91"/>
      <c r="ITG75" s="91"/>
      <c r="ITH75" s="91"/>
      <c r="ITI75" s="91"/>
      <c r="ITJ75" s="91"/>
      <c r="ITK75" s="91"/>
      <c r="ITL75" s="91"/>
      <c r="ITM75" s="91"/>
      <c r="ITN75" s="91"/>
      <c r="ITO75" s="91"/>
      <c r="ITP75" s="91"/>
      <c r="ITQ75" s="91"/>
      <c r="ITR75" s="91"/>
      <c r="ITS75" s="91"/>
      <c r="ITT75" s="91"/>
      <c r="ITU75" s="91"/>
      <c r="ITV75" s="91"/>
      <c r="ITW75" s="91"/>
      <c r="ITX75" s="91"/>
      <c r="ITY75" s="91"/>
      <c r="ITZ75" s="91"/>
      <c r="IUA75" s="91"/>
      <c r="IUB75" s="91"/>
      <c r="IUC75" s="91"/>
      <c r="IUD75" s="91"/>
      <c r="IUE75" s="91"/>
      <c r="IUF75" s="91"/>
      <c r="IUG75" s="91"/>
      <c r="IUH75" s="91"/>
      <c r="IUI75" s="91"/>
      <c r="IUJ75" s="91"/>
      <c r="IUK75" s="91"/>
      <c r="IUL75" s="91"/>
      <c r="IUM75" s="91"/>
      <c r="IUN75" s="91"/>
      <c r="IUO75" s="91"/>
      <c r="IUP75" s="91"/>
      <c r="IUQ75" s="91"/>
      <c r="IUR75" s="91"/>
      <c r="IUS75" s="91"/>
      <c r="IUT75" s="91"/>
      <c r="IUU75" s="91"/>
      <c r="IUV75" s="91"/>
      <c r="IUW75" s="91"/>
      <c r="IUX75" s="91"/>
      <c r="IUY75" s="91"/>
      <c r="IUZ75" s="91"/>
      <c r="IVA75" s="91"/>
      <c r="IVB75" s="91"/>
      <c r="IVC75" s="91"/>
      <c r="IVD75" s="91"/>
      <c r="IVE75" s="91"/>
      <c r="IVF75" s="91"/>
      <c r="IVG75" s="91"/>
      <c r="IVH75" s="91"/>
      <c r="IVI75" s="91"/>
      <c r="IVJ75" s="91"/>
      <c r="IVK75" s="91"/>
      <c r="IVL75" s="91"/>
      <c r="IVM75" s="91"/>
      <c r="IVN75" s="91"/>
      <c r="IVO75" s="91"/>
      <c r="IVP75" s="91"/>
      <c r="IVQ75" s="91"/>
      <c r="IVR75" s="91"/>
      <c r="IVS75" s="91"/>
      <c r="IVT75" s="91"/>
      <c r="IVU75" s="91"/>
      <c r="IVV75" s="91"/>
      <c r="IVW75" s="91"/>
      <c r="IVX75" s="91"/>
      <c r="IVY75" s="91"/>
      <c r="IVZ75" s="91"/>
      <c r="IWA75" s="91"/>
      <c r="IWB75" s="91"/>
      <c r="IWC75" s="91"/>
      <c r="IWD75" s="91"/>
      <c r="IWE75" s="91"/>
      <c r="IWF75" s="91"/>
      <c r="IWG75" s="91"/>
      <c r="IWH75" s="91"/>
      <c r="IWI75" s="91"/>
      <c r="IWJ75" s="91"/>
      <c r="IWK75" s="91"/>
      <c r="IWL75" s="91"/>
      <c r="IWM75" s="91"/>
      <c r="IWN75" s="91"/>
      <c r="IWO75" s="91"/>
      <c r="IWP75" s="91"/>
      <c r="IWQ75" s="91"/>
      <c r="IWR75" s="91"/>
      <c r="IWS75" s="91"/>
      <c r="IWT75" s="91"/>
      <c r="IWU75" s="91"/>
      <c r="IWV75" s="91"/>
      <c r="IWW75" s="91"/>
      <c r="IWX75" s="91"/>
      <c r="IWY75" s="91"/>
      <c r="IWZ75" s="91"/>
      <c r="IXA75" s="91"/>
      <c r="IXB75" s="91"/>
      <c r="IXC75" s="91"/>
      <c r="IXD75" s="91"/>
      <c r="IXE75" s="91"/>
      <c r="IXF75" s="91"/>
      <c r="IXG75" s="91"/>
      <c r="IXH75" s="91"/>
      <c r="IXI75" s="91"/>
      <c r="IXJ75" s="91"/>
      <c r="IXK75" s="91"/>
      <c r="IXL75" s="91"/>
      <c r="IXM75" s="91"/>
      <c r="IXN75" s="91"/>
      <c r="IXO75" s="91"/>
      <c r="IXP75" s="91"/>
      <c r="IXQ75" s="91"/>
      <c r="IXR75" s="91"/>
      <c r="IXS75" s="91"/>
      <c r="IXT75" s="91"/>
      <c r="IXU75" s="91"/>
      <c r="IXV75" s="91"/>
      <c r="IXW75" s="91"/>
      <c r="IXX75" s="91"/>
      <c r="IXY75" s="91"/>
      <c r="IXZ75" s="91"/>
      <c r="IYA75" s="91"/>
      <c r="IYB75" s="91"/>
      <c r="IYC75" s="91"/>
      <c r="IYD75" s="91"/>
      <c r="IYE75" s="91"/>
      <c r="IYF75" s="91"/>
      <c r="IYG75" s="91"/>
      <c r="IYH75" s="91"/>
      <c r="IYI75" s="91"/>
      <c r="IYJ75" s="91"/>
      <c r="IYK75" s="91"/>
      <c r="IYL75" s="91"/>
      <c r="IYM75" s="91"/>
      <c r="IYN75" s="91"/>
      <c r="IYO75" s="91"/>
      <c r="IYP75" s="91"/>
      <c r="IYQ75" s="91"/>
      <c r="IYR75" s="91"/>
      <c r="IYS75" s="91"/>
      <c r="IYT75" s="91"/>
      <c r="IYU75" s="91"/>
      <c r="IYV75" s="91"/>
      <c r="IYW75" s="91"/>
      <c r="IYX75" s="91"/>
      <c r="IYY75" s="91"/>
      <c r="IYZ75" s="91"/>
      <c r="IZA75" s="91"/>
      <c r="IZB75" s="91"/>
      <c r="IZC75" s="91"/>
      <c r="IZD75" s="91"/>
      <c r="IZE75" s="91"/>
      <c r="IZF75" s="91"/>
      <c r="IZG75" s="91"/>
      <c r="IZH75" s="91"/>
      <c r="IZI75" s="91"/>
      <c r="IZJ75" s="91"/>
      <c r="IZK75" s="91"/>
      <c r="IZL75" s="91"/>
      <c r="IZM75" s="91"/>
      <c r="IZN75" s="91"/>
      <c r="IZO75" s="91"/>
      <c r="IZP75" s="91"/>
      <c r="IZQ75" s="91"/>
      <c r="IZR75" s="91"/>
      <c r="IZS75" s="91"/>
      <c r="IZT75" s="91"/>
      <c r="IZU75" s="91"/>
      <c r="IZV75" s="91"/>
      <c r="IZW75" s="91"/>
      <c r="IZX75" s="91"/>
      <c r="IZY75" s="91"/>
      <c r="IZZ75" s="91"/>
      <c r="JAA75" s="91"/>
      <c r="JAB75" s="91"/>
      <c r="JAC75" s="91"/>
      <c r="JAD75" s="91"/>
      <c r="JAE75" s="91"/>
      <c r="JAF75" s="91"/>
      <c r="JAG75" s="91"/>
      <c r="JAH75" s="91"/>
      <c r="JAI75" s="91"/>
      <c r="JAJ75" s="91"/>
      <c r="JAK75" s="91"/>
      <c r="JAL75" s="91"/>
      <c r="JAM75" s="91"/>
      <c r="JAN75" s="91"/>
      <c r="JAO75" s="91"/>
      <c r="JAP75" s="91"/>
      <c r="JAQ75" s="91"/>
      <c r="JAR75" s="91"/>
      <c r="JAS75" s="91"/>
      <c r="JAT75" s="91"/>
      <c r="JAU75" s="91"/>
      <c r="JAV75" s="91"/>
      <c r="JAW75" s="91"/>
      <c r="JAX75" s="91"/>
      <c r="JAY75" s="91"/>
      <c r="JAZ75" s="91"/>
      <c r="JBA75" s="91"/>
      <c r="JBB75" s="91"/>
      <c r="JBC75" s="91"/>
      <c r="JBD75" s="91"/>
      <c r="JBE75" s="91"/>
      <c r="JBF75" s="91"/>
      <c r="JBG75" s="91"/>
      <c r="JBH75" s="91"/>
      <c r="JBI75" s="91"/>
      <c r="JBJ75" s="91"/>
      <c r="JBK75" s="91"/>
      <c r="JBL75" s="91"/>
      <c r="JBM75" s="91"/>
      <c r="JBN75" s="91"/>
      <c r="JBO75" s="91"/>
      <c r="JBP75" s="91"/>
      <c r="JBQ75" s="91"/>
      <c r="JBR75" s="91"/>
      <c r="JBS75" s="91"/>
      <c r="JBT75" s="91"/>
      <c r="JBU75" s="91"/>
      <c r="JBV75" s="91"/>
      <c r="JBW75" s="91"/>
      <c r="JBX75" s="91"/>
      <c r="JBY75" s="91"/>
      <c r="JBZ75" s="91"/>
      <c r="JCA75" s="91"/>
      <c r="JCB75" s="91"/>
      <c r="JCC75" s="91"/>
      <c r="JCD75" s="91"/>
      <c r="JCE75" s="91"/>
      <c r="JCF75" s="91"/>
      <c r="JCG75" s="91"/>
      <c r="JCH75" s="91"/>
      <c r="JCI75" s="91"/>
      <c r="JCJ75" s="91"/>
      <c r="JCK75" s="91"/>
      <c r="JCL75" s="91"/>
      <c r="JCM75" s="91"/>
      <c r="JCN75" s="91"/>
      <c r="JCO75" s="91"/>
      <c r="JCP75" s="91"/>
      <c r="JCQ75" s="91"/>
      <c r="JCR75" s="91"/>
      <c r="JCS75" s="91"/>
      <c r="JCT75" s="91"/>
      <c r="JCU75" s="91"/>
      <c r="JCV75" s="91"/>
      <c r="JCW75" s="91"/>
      <c r="JCX75" s="91"/>
      <c r="JCY75" s="91"/>
      <c r="JCZ75" s="91"/>
      <c r="JDA75" s="91"/>
      <c r="JDB75" s="91"/>
      <c r="JDC75" s="91"/>
      <c r="JDD75" s="91"/>
      <c r="JDE75" s="91"/>
      <c r="JDF75" s="91"/>
      <c r="JDG75" s="91"/>
      <c r="JDH75" s="91"/>
      <c r="JDI75" s="91"/>
      <c r="JDJ75" s="91"/>
      <c r="JDK75" s="91"/>
      <c r="JDL75" s="91"/>
      <c r="JDM75" s="91"/>
      <c r="JDN75" s="91"/>
      <c r="JDO75" s="91"/>
      <c r="JDP75" s="91"/>
      <c r="JDQ75" s="91"/>
      <c r="JDR75" s="91"/>
      <c r="JDS75" s="91"/>
      <c r="JDT75" s="91"/>
      <c r="JDU75" s="91"/>
      <c r="JDV75" s="91"/>
      <c r="JDW75" s="91"/>
      <c r="JDX75" s="91"/>
      <c r="JDY75" s="91"/>
      <c r="JDZ75" s="91"/>
      <c r="JEA75" s="91"/>
      <c r="JEB75" s="91"/>
      <c r="JEC75" s="91"/>
      <c r="JED75" s="91"/>
      <c r="JEE75" s="91"/>
      <c r="JEF75" s="91"/>
      <c r="JEG75" s="91"/>
      <c r="JEH75" s="91"/>
      <c r="JEI75" s="91"/>
      <c r="JEJ75" s="91"/>
      <c r="JEK75" s="91"/>
      <c r="JEL75" s="91"/>
      <c r="JEM75" s="91"/>
      <c r="JEN75" s="91"/>
      <c r="JEO75" s="91"/>
      <c r="JEP75" s="91"/>
      <c r="JEQ75" s="91"/>
      <c r="JER75" s="91"/>
      <c r="JES75" s="91"/>
      <c r="JET75" s="91"/>
      <c r="JEU75" s="91"/>
      <c r="JEV75" s="91"/>
      <c r="JEW75" s="91"/>
      <c r="JEX75" s="91"/>
      <c r="JEY75" s="91"/>
      <c r="JEZ75" s="91"/>
      <c r="JFA75" s="91"/>
      <c r="JFB75" s="91"/>
      <c r="JFC75" s="91"/>
      <c r="JFD75" s="91"/>
      <c r="JFE75" s="91"/>
      <c r="JFF75" s="91"/>
      <c r="JFG75" s="91"/>
      <c r="JFH75" s="91"/>
      <c r="JFI75" s="91"/>
      <c r="JFJ75" s="91"/>
      <c r="JFK75" s="91"/>
      <c r="JFL75" s="91"/>
      <c r="JFM75" s="91"/>
      <c r="JFN75" s="91"/>
      <c r="JFO75" s="91"/>
      <c r="JFP75" s="91"/>
      <c r="JFQ75" s="91"/>
      <c r="JFR75" s="91"/>
      <c r="JFS75" s="91"/>
      <c r="JFT75" s="91"/>
      <c r="JFU75" s="91"/>
      <c r="JFV75" s="91"/>
      <c r="JFW75" s="91"/>
      <c r="JFX75" s="91"/>
      <c r="JFY75" s="91"/>
      <c r="JFZ75" s="91"/>
      <c r="JGA75" s="91"/>
      <c r="JGB75" s="91"/>
      <c r="JGC75" s="91"/>
      <c r="JGD75" s="91"/>
      <c r="JGE75" s="91"/>
      <c r="JGF75" s="91"/>
      <c r="JGG75" s="91"/>
      <c r="JGH75" s="91"/>
      <c r="JGI75" s="91"/>
      <c r="JGJ75" s="91"/>
      <c r="JGK75" s="91"/>
      <c r="JGL75" s="91"/>
      <c r="JGM75" s="91"/>
      <c r="JGN75" s="91"/>
      <c r="JGO75" s="91"/>
      <c r="JGP75" s="91"/>
      <c r="JGQ75" s="91"/>
      <c r="JGR75" s="91"/>
      <c r="JGS75" s="91"/>
      <c r="JGT75" s="91"/>
      <c r="JGU75" s="91"/>
      <c r="JGV75" s="91"/>
      <c r="JGW75" s="91"/>
      <c r="JGX75" s="91"/>
      <c r="JGY75" s="91"/>
      <c r="JGZ75" s="91"/>
      <c r="JHA75" s="91"/>
      <c r="JHB75" s="91"/>
      <c r="JHC75" s="91"/>
      <c r="JHD75" s="91"/>
      <c r="JHE75" s="91"/>
      <c r="JHF75" s="91"/>
      <c r="JHG75" s="91"/>
      <c r="JHH75" s="91"/>
      <c r="JHI75" s="91"/>
      <c r="JHJ75" s="91"/>
      <c r="JHK75" s="91"/>
      <c r="JHL75" s="91"/>
      <c r="JHM75" s="91"/>
      <c r="JHN75" s="91"/>
      <c r="JHO75" s="91"/>
      <c r="JHP75" s="91"/>
      <c r="JHQ75" s="91"/>
      <c r="JHR75" s="91"/>
      <c r="JHS75" s="91"/>
      <c r="JHT75" s="91"/>
      <c r="JHU75" s="91"/>
      <c r="JHV75" s="91"/>
      <c r="JHW75" s="91"/>
      <c r="JHX75" s="91"/>
      <c r="JHY75" s="91"/>
      <c r="JHZ75" s="91"/>
      <c r="JIA75" s="91"/>
      <c r="JIB75" s="91"/>
      <c r="JIC75" s="91"/>
      <c r="JID75" s="91"/>
      <c r="JIE75" s="91"/>
      <c r="JIF75" s="91"/>
      <c r="JIG75" s="91"/>
      <c r="JIH75" s="91"/>
      <c r="JII75" s="91"/>
      <c r="JIJ75" s="91"/>
      <c r="JIK75" s="91"/>
      <c r="JIL75" s="91"/>
      <c r="JIM75" s="91"/>
      <c r="JIN75" s="91"/>
      <c r="JIO75" s="91"/>
      <c r="JIP75" s="91"/>
      <c r="JIQ75" s="91"/>
      <c r="JIR75" s="91"/>
      <c r="JIS75" s="91"/>
      <c r="JIT75" s="91"/>
      <c r="JIU75" s="91"/>
      <c r="JIV75" s="91"/>
      <c r="JIW75" s="91"/>
      <c r="JIX75" s="91"/>
      <c r="JIY75" s="91"/>
      <c r="JIZ75" s="91"/>
      <c r="JJA75" s="91"/>
      <c r="JJB75" s="91"/>
      <c r="JJC75" s="91"/>
      <c r="JJD75" s="91"/>
      <c r="JJE75" s="91"/>
      <c r="JJF75" s="91"/>
      <c r="JJG75" s="91"/>
      <c r="JJH75" s="91"/>
      <c r="JJI75" s="91"/>
      <c r="JJJ75" s="91"/>
      <c r="JJK75" s="91"/>
      <c r="JJL75" s="91"/>
      <c r="JJM75" s="91"/>
      <c r="JJN75" s="91"/>
      <c r="JJO75" s="91"/>
      <c r="JJP75" s="91"/>
      <c r="JJQ75" s="91"/>
      <c r="JJR75" s="91"/>
      <c r="JJS75" s="91"/>
      <c r="JJT75" s="91"/>
      <c r="JJU75" s="91"/>
      <c r="JJV75" s="91"/>
      <c r="JJW75" s="91"/>
      <c r="JJX75" s="91"/>
      <c r="JJY75" s="91"/>
      <c r="JJZ75" s="91"/>
      <c r="JKA75" s="91"/>
      <c r="JKB75" s="91"/>
      <c r="JKC75" s="91"/>
      <c r="JKD75" s="91"/>
      <c r="JKE75" s="91"/>
      <c r="JKF75" s="91"/>
      <c r="JKG75" s="91"/>
      <c r="JKH75" s="91"/>
      <c r="JKI75" s="91"/>
      <c r="JKJ75" s="91"/>
      <c r="JKK75" s="91"/>
      <c r="JKL75" s="91"/>
      <c r="JKM75" s="91"/>
      <c r="JKN75" s="91"/>
      <c r="JKO75" s="91"/>
      <c r="JKP75" s="91"/>
      <c r="JKQ75" s="91"/>
      <c r="JKR75" s="91"/>
      <c r="JKS75" s="91"/>
      <c r="JKT75" s="91"/>
      <c r="JKU75" s="91"/>
      <c r="JKV75" s="91"/>
      <c r="JKW75" s="91"/>
      <c r="JKX75" s="91"/>
      <c r="JKY75" s="91"/>
      <c r="JKZ75" s="91"/>
      <c r="JLA75" s="91"/>
      <c r="JLB75" s="91"/>
      <c r="JLC75" s="91"/>
      <c r="JLD75" s="91"/>
      <c r="JLE75" s="91"/>
      <c r="JLF75" s="91"/>
      <c r="JLG75" s="91"/>
      <c r="JLH75" s="91"/>
      <c r="JLI75" s="91"/>
      <c r="JLJ75" s="91"/>
      <c r="JLK75" s="91"/>
      <c r="JLL75" s="91"/>
      <c r="JLM75" s="91"/>
      <c r="JLN75" s="91"/>
      <c r="JLO75" s="91"/>
      <c r="JLP75" s="91"/>
      <c r="JLQ75" s="91"/>
      <c r="JLR75" s="91"/>
      <c r="JLS75" s="91"/>
      <c r="JLT75" s="91"/>
      <c r="JLU75" s="91"/>
      <c r="JLV75" s="91"/>
      <c r="JLW75" s="91"/>
      <c r="JLX75" s="91"/>
      <c r="JLY75" s="91"/>
      <c r="JLZ75" s="91"/>
      <c r="JMA75" s="91"/>
      <c r="JMB75" s="91"/>
      <c r="JMC75" s="91"/>
      <c r="JMD75" s="91"/>
      <c r="JME75" s="91"/>
      <c r="JMF75" s="91"/>
      <c r="JMG75" s="91"/>
      <c r="JMH75" s="91"/>
      <c r="JMI75" s="91"/>
      <c r="JMJ75" s="91"/>
      <c r="JMK75" s="91"/>
      <c r="JML75" s="91"/>
      <c r="JMM75" s="91"/>
      <c r="JMN75" s="91"/>
      <c r="JMO75" s="91"/>
      <c r="JMP75" s="91"/>
      <c r="JMQ75" s="91"/>
      <c r="JMR75" s="91"/>
      <c r="JMS75" s="91"/>
      <c r="JMT75" s="91"/>
      <c r="JMU75" s="91"/>
      <c r="JMV75" s="91"/>
      <c r="JMW75" s="91"/>
      <c r="JMX75" s="91"/>
      <c r="JMY75" s="91"/>
      <c r="JMZ75" s="91"/>
      <c r="JNA75" s="91"/>
      <c r="JNB75" s="91"/>
      <c r="JNC75" s="91"/>
      <c r="JND75" s="91"/>
      <c r="JNE75" s="91"/>
      <c r="JNF75" s="91"/>
      <c r="JNG75" s="91"/>
      <c r="JNH75" s="91"/>
      <c r="JNI75" s="91"/>
      <c r="JNJ75" s="91"/>
      <c r="JNK75" s="91"/>
      <c r="JNL75" s="91"/>
      <c r="JNM75" s="91"/>
      <c r="JNN75" s="91"/>
      <c r="JNO75" s="91"/>
      <c r="JNP75" s="91"/>
      <c r="JNQ75" s="91"/>
      <c r="JNR75" s="91"/>
      <c r="JNS75" s="91"/>
      <c r="JNT75" s="91"/>
      <c r="JNU75" s="91"/>
      <c r="JNV75" s="91"/>
      <c r="JNW75" s="91"/>
      <c r="JNX75" s="91"/>
      <c r="JNY75" s="91"/>
      <c r="JNZ75" s="91"/>
      <c r="JOA75" s="91"/>
      <c r="JOB75" s="91"/>
      <c r="JOC75" s="91"/>
      <c r="JOD75" s="91"/>
      <c r="JOE75" s="91"/>
      <c r="JOF75" s="91"/>
      <c r="JOG75" s="91"/>
      <c r="JOH75" s="91"/>
      <c r="JOI75" s="91"/>
      <c r="JOJ75" s="91"/>
      <c r="JOK75" s="91"/>
      <c r="JOL75" s="91"/>
      <c r="JOM75" s="91"/>
      <c r="JON75" s="91"/>
      <c r="JOO75" s="91"/>
      <c r="JOP75" s="91"/>
      <c r="JOQ75" s="91"/>
      <c r="JOR75" s="91"/>
      <c r="JOS75" s="91"/>
      <c r="JOT75" s="91"/>
      <c r="JOU75" s="91"/>
      <c r="JOV75" s="91"/>
      <c r="JOW75" s="91"/>
      <c r="JOX75" s="91"/>
      <c r="JOY75" s="91"/>
      <c r="JOZ75" s="91"/>
      <c r="JPA75" s="91"/>
      <c r="JPB75" s="91"/>
      <c r="JPC75" s="91"/>
      <c r="JPD75" s="91"/>
      <c r="JPE75" s="91"/>
      <c r="JPF75" s="91"/>
      <c r="JPG75" s="91"/>
      <c r="JPH75" s="91"/>
      <c r="JPI75" s="91"/>
      <c r="JPJ75" s="91"/>
      <c r="JPK75" s="91"/>
      <c r="JPL75" s="91"/>
      <c r="JPM75" s="91"/>
      <c r="JPN75" s="91"/>
      <c r="JPO75" s="91"/>
      <c r="JPP75" s="91"/>
      <c r="JPQ75" s="91"/>
      <c r="JPR75" s="91"/>
      <c r="JPS75" s="91"/>
      <c r="JPT75" s="91"/>
      <c r="JPU75" s="91"/>
      <c r="JPV75" s="91"/>
      <c r="JPW75" s="91"/>
      <c r="JPX75" s="91"/>
      <c r="JPY75" s="91"/>
      <c r="JPZ75" s="91"/>
      <c r="JQA75" s="91"/>
      <c r="JQB75" s="91"/>
      <c r="JQC75" s="91"/>
      <c r="JQD75" s="91"/>
      <c r="JQE75" s="91"/>
      <c r="JQF75" s="91"/>
      <c r="JQG75" s="91"/>
      <c r="JQH75" s="91"/>
      <c r="JQI75" s="91"/>
      <c r="JQJ75" s="91"/>
      <c r="JQK75" s="91"/>
      <c r="JQL75" s="91"/>
      <c r="JQM75" s="91"/>
      <c r="JQN75" s="91"/>
      <c r="JQO75" s="91"/>
      <c r="JQP75" s="91"/>
      <c r="JQQ75" s="91"/>
      <c r="JQR75" s="91"/>
      <c r="JQS75" s="91"/>
      <c r="JQT75" s="91"/>
      <c r="JQU75" s="91"/>
      <c r="JQV75" s="91"/>
      <c r="JQW75" s="91"/>
      <c r="JQX75" s="91"/>
      <c r="JQY75" s="91"/>
      <c r="JQZ75" s="91"/>
      <c r="JRA75" s="91"/>
      <c r="JRB75" s="91"/>
      <c r="JRC75" s="91"/>
      <c r="JRD75" s="91"/>
      <c r="JRE75" s="91"/>
      <c r="JRF75" s="91"/>
      <c r="JRG75" s="91"/>
      <c r="JRH75" s="91"/>
      <c r="JRI75" s="91"/>
      <c r="JRJ75" s="91"/>
      <c r="JRK75" s="91"/>
      <c r="JRL75" s="91"/>
      <c r="JRM75" s="91"/>
      <c r="JRN75" s="91"/>
      <c r="JRO75" s="91"/>
      <c r="JRP75" s="91"/>
      <c r="JRQ75" s="91"/>
      <c r="JRR75" s="91"/>
      <c r="JRS75" s="91"/>
      <c r="JRT75" s="91"/>
      <c r="JRU75" s="91"/>
      <c r="JRV75" s="91"/>
      <c r="JRW75" s="91"/>
      <c r="JRX75" s="91"/>
      <c r="JRY75" s="91"/>
      <c r="JRZ75" s="91"/>
      <c r="JSA75" s="91"/>
      <c r="JSB75" s="91"/>
      <c r="JSC75" s="91"/>
      <c r="JSD75" s="91"/>
      <c r="JSE75" s="91"/>
      <c r="JSF75" s="91"/>
      <c r="JSG75" s="91"/>
      <c r="JSH75" s="91"/>
      <c r="JSI75" s="91"/>
      <c r="JSJ75" s="91"/>
      <c r="JSK75" s="91"/>
      <c r="JSL75" s="91"/>
      <c r="JSM75" s="91"/>
      <c r="JSN75" s="91"/>
      <c r="JSO75" s="91"/>
      <c r="JSP75" s="91"/>
      <c r="JSQ75" s="91"/>
      <c r="JSR75" s="91"/>
      <c r="JSS75" s="91"/>
      <c r="JST75" s="91"/>
      <c r="JSU75" s="91"/>
      <c r="JSV75" s="91"/>
      <c r="JSW75" s="91"/>
      <c r="JSX75" s="91"/>
      <c r="JSY75" s="91"/>
      <c r="JSZ75" s="91"/>
      <c r="JTA75" s="91"/>
      <c r="JTB75" s="91"/>
      <c r="JTC75" s="91"/>
      <c r="JTD75" s="91"/>
      <c r="JTE75" s="91"/>
      <c r="JTF75" s="91"/>
      <c r="JTG75" s="91"/>
      <c r="JTH75" s="91"/>
      <c r="JTI75" s="91"/>
      <c r="JTJ75" s="91"/>
      <c r="JTK75" s="91"/>
      <c r="JTL75" s="91"/>
      <c r="JTM75" s="91"/>
      <c r="JTN75" s="91"/>
      <c r="JTO75" s="91"/>
      <c r="JTP75" s="91"/>
      <c r="JTQ75" s="91"/>
      <c r="JTR75" s="91"/>
      <c r="JTS75" s="91"/>
      <c r="JTT75" s="91"/>
      <c r="JTU75" s="91"/>
      <c r="JTV75" s="91"/>
      <c r="JTW75" s="91"/>
      <c r="JTX75" s="91"/>
      <c r="JTY75" s="91"/>
      <c r="JTZ75" s="91"/>
      <c r="JUA75" s="91"/>
      <c r="JUB75" s="91"/>
      <c r="JUC75" s="91"/>
      <c r="JUD75" s="91"/>
      <c r="JUE75" s="91"/>
      <c r="JUF75" s="91"/>
      <c r="JUG75" s="91"/>
      <c r="JUH75" s="91"/>
      <c r="JUI75" s="91"/>
      <c r="JUJ75" s="91"/>
      <c r="JUK75" s="91"/>
      <c r="JUL75" s="91"/>
      <c r="JUM75" s="91"/>
      <c r="JUN75" s="91"/>
      <c r="JUO75" s="91"/>
      <c r="JUP75" s="91"/>
      <c r="JUQ75" s="91"/>
      <c r="JUR75" s="91"/>
      <c r="JUS75" s="91"/>
      <c r="JUT75" s="91"/>
      <c r="JUU75" s="91"/>
      <c r="JUV75" s="91"/>
      <c r="JUW75" s="91"/>
      <c r="JUX75" s="91"/>
      <c r="JUY75" s="91"/>
      <c r="JUZ75" s="91"/>
      <c r="JVA75" s="91"/>
      <c r="JVB75" s="91"/>
      <c r="JVC75" s="91"/>
      <c r="JVD75" s="91"/>
      <c r="JVE75" s="91"/>
      <c r="JVF75" s="91"/>
      <c r="JVG75" s="91"/>
      <c r="JVH75" s="91"/>
      <c r="JVI75" s="91"/>
      <c r="JVJ75" s="91"/>
      <c r="JVK75" s="91"/>
      <c r="JVL75" s="91"/>
      <c r="JVM75" s="91"/>
      <c r="JVN75" s="91"/>
      <c r="JVO75" s="91"/>
      <c r="JVP75" s="91"/>
      <c r="JVQ75" s="91"/>
      <c r="JVR75" s="91"/>
      <c r="JVS75" s="91"/>
      <c r="JVT75" s="91"/>
      <c r="JVU75" s="91"/>
      <c r="JVV75" s="91"/>
      <c r="JVW75" s="91"/>
      <c r="JVX75" s="91"/>
      <c r="JVY75" s="91"/>
      <c r="JVZ75" s="91"/>
      <c r="JWA75" s="91"/>
      <c r="JWB75" s="91"/>
      <c r="JWC75" s="91"/>
      <c r="JWD75" s="91"/>
      <c r="JWE75" s="91"/>
      <c r="JWF75" s="91"/>
      <c r="JWG75" s="91"/>
      <c r="JWH75" s="91"/>
      <c r="JWI75" s="91"/>
      <c r="JWJ75" s="91"/>
      <c r="JWK75" s="91"/>
      <c r="JWL75" s="91"/>
      <c r="JWM75" s="91"/>
      <c r="JWN75" s="91"/>
      <c r="JWO75" s="91"/>
      <c r="JWP75" s="91"/>
      <c r="JWQ75" s="91"/>
      <c r="JWR75" s="91"/>
      <c r="JWS75" s="91"/>
      <c r="JWT75" s="91"/>
      <c r="JWU75" s="91"/>
      <c r="JWV75" s="91"/>
      <c r="JWW75" s="91"/>
      <c r="JWX75" s="91"/>
      <c r="JWY75" s="91"/>
      <c r="JWZ75" s="91"/>
      <c r="JXA75" s="91"/>
      <c r="JXB75" s="91"/>
      <c r="JXC75" s="91"/>
      <c r="JXD75" s="91"/>
      <c r="JXE75" s="91"/>
      <c r="JXF75" s="91"/>
      <c r="JXG75" s="91"/>
      <c r="JXH75" s="91"/>
      <c r="JXI75" s="91"/>
      <c r="JXJ75" s="91"/>
      <c r="JXK75" s="91"/>
      <c r="JXL75" s="91"/>
      <c r="JXM75" s="91"/>
      <c r="JXN75" s="91"/>
      <c r="JXO75" s="91"/>
      <c r="JXP75" s="91"/>
      <c r="JXQ75" s="91"/>
      <c r="JXR75" s="91"/>
      <c r="JXS75" s="91"/>
      <c r="JXT75" s="91"/>
      <c r="JXU75" s="91"/>
      <c r="JXV75" s="91"/>
      <c r="JXW75" s="91"/>
      <c r="JXX75" s="91"/>
      <c r="JXY75" s="91"/>
      <c r="JXZ75" s="91"/>
      <c r="JYA75" s="91"/>
      <c r="JYB75" s="91"/>
      <c r="JYC75" s="91"/>
      <c r="JYD75" s="91"/>
      <c r="JYE75" s="91"/>
      <c r="JYF75" s="91"/>
      <c r="JYG75" s="91"/>
      <c r="JYH75" s="91"/>
      <c r="JYI75" s="91"/>
      <c r="JYJ75" s="91"/>
      <c r="JYK75" s="91"/>
      <c r="JYL75" s="91"/>
      <c r="JYM75" s="91"/>
      <c r="JYN75" s="91"/>
      <c r="JYO75" s="91"/>
      <c r="JYP75" s="91"/>
      <c r="JYQ75" s="91"/>
      <c r="JYR75" s="91"/>
      <c r="JYS75" s="91"/>
      <c r="JYT75" s="91"/>
      <c r="JYU75" s="91"/>
      <c r="JYV75" s="91"/>
      <c r="JYW75" s="91"/>
      <c r="JYX75" s="91"/>
      <c r="JYY75" s="91"/>
      <c r="JYZ75" s="91"/>
      <c r="JZA75" s="91"/>
      <c r="JZB75" s="91"/>
      <c r="JZC75" s="91"/>
      <c r="JZD75" s="91"/>
      <c r="JZE75" s="91"/>
      <c r="JZF75" s="91"/>
      <c r="JZG75" s="91"/>
      <c r="JZH75" s="91"/>
      <c r="JZI75" s="91"/>
      <c r="JZJ75" s="91"/>
      <c r="JZK75" s="91"/>
      <c r="JZL75" s="91"/>
      <c r="JZM75" s="91"/>
      <c r="JZN75" s="91"/>
      <c r="JZO75" s="91"/>
      <c r="JZP75" s="91"/>
      <c r="JZQ75" s="91"/>
      <c r="JZR75" s="91"/>
      <c r="JZS75" s="91"/>
      <c r="JZT75" s="91"/>
      <c r="JZU75" s="91"/>
      <c r="JZV75" s="91"/>
      <c r="JZW75" s="91"/>
      <c r="JZX75" s="91"/>
      <c r="JZY75" s="91"/>
      <c r="JZZ75" s="91"/>
      <c r="KAA75" s="91"/>
      <c r="KAB75" s="91"/>
      <c r="KAC75" s="91"/>
      <c r="KAD75" s="91"/>
      <c r="KAE75" s="91"/>
      <c r="KAF75" s="91"/>
      <c r="KAG75" s="91"/>
      <c r="KAH75" s="91"/>
      <c r="KAI75" s="91"/>
      <c r="KAJ75" s="91"/>
      <c r="KAK75" s="91"/>
      <c r="KAL75" s="91"/>
      <c r="KAM75" s="91"/>
      <c r="KAN75" s="91"/>
      <c r="KAO75" s="91"/>
      <c r="KAP75" s="91"/>
      <c r="KAQ75" s="91"/>
      <c r="KAR75" s="91"/>
      <c r="KAS75" s="91"/>
      <c r="KAT75" s="91"/>
      <c r="KAU75" s="91"/>
      <c r="KAV75" s="91"/>
      <c r="KAW75" s="91"/>
      <c r="KAX75" s="91"/>
      <c r="KAY75" s="91"/>
      <c r="KAZ75" s="91"/>
      <c r="KBA75" s="91"/>
      <c r="KBB75" s="91"/>
      <c r="KBC75" s="91"/>
      <c r="KBD75" s="91"/>
      <c r="KBE75" s="91"/>
      <c r="KBF75" s="91"/>
      <c r="KBG75" s="91"/>
      <c r="KBH75" s="91"/>
      <c r="KBI75" s="91"/>
      <c r="KBJ75" s="91"/>
      <c r="KBK75" s="91"/>
      <c r="KBL75" s="91"/>
      <c r="KBM75" s="91"/>
      <c r="KBN75" s="91"/>
      <c r="KBO75" s="91"/>
      <c r="KBP75" s="91"/>
      <c r="KBQ75" s="91"/>
      <c r="KBR75" s="91"/>
      <c r="KBS75" s="91"/>
      <c r="KBT75" s="91"/>
      <c r="KBU75" s="91"/>
      <c r="KBV75" s="91"/>
      <c r="KBW75" s="91"/>
      <c r="KBX75" s="91"/>
      <c r="KBY75" s="91"/>
      <c r="KBZ75" s="91"/>
      <c r="KCA75" s="91"/>
      <c r="KCB75" s="91"/>
      <c r="KCC75" s="91"/>
      <c r="KCD75" s="91"/>
      <c r="KCE75" s="91"/>
      <c r="KCF75" s="91"/>
      <c r="KCG75" s="91"/>
      <c r="KCH75" s="91"/>
      <c r="KCI75" s="91"/>
      <c r="KCJ75" s="91"/>
      <c r="KCK75" s="91"/>
      <c r="KCL75" s="91"/>
      <c r="KCM75" s="91"/>
      <c r="KCN75" s="91"/>
      <c r="KCO75" s="91"/>
      <c r="KCP75" s="91"/>
      <c r="KCQ75" s="91"/>
      <c r="KCR75" s="91"/>
      <c r="KCS75" s="91"/>
      <c r="KCT75" s="91"/>
      <c r="KCU75" s="91"/>
      <c r="KCV75" s="91"/>
      <c r="KCW75" s="91"/>
      <c r="KCX75" s="91"/>
      <c r="KCY75" s="91"/>
      <c r="KCZ75" s="91"/>
      <c r="KDA75" s="91"/>
      <c r="KDB75" s="91"/>
      <c r="KDC75" s="91"/>
      <c r="KDD75" s="91"/>
      <c r="KDE75" s="91"/>
      <c r="KDF75" s="91"/>
      <c r="KDG75" s="91"/>
      <c r="KDH75" s="91"/>
      <c r="KDI75" s="91"/>
      <c r="KDJ75" s="91"/>
      <c r="KDK75" s="91"/>
      <c r="KDL75" s="91"/>
      <c r="KDM75" s="91"/>
      <c r="KDN75" s="91"/>
      <c r="KDO75" s="91"/>
      <c r="KDP75" s="91"/>
      <c r="KDQ75" s="91"/>
      <c r="KDR75" s="91"/>
      <c r="KDS75" s="91"/>
      <c r="KDT75" s="91"/>
      <c r="KDU75" s="91"/>
      <c r="KDV75" s="91"/>
      <c r="KDW75" s="91"/>
      <c r="KDX75" s="91"/>
      <c r="KDY75" s="91"/>
      <c r="KDZ75" s="91"/>
      <c r="KEA75" s="91"/>
      <c r="KEB75" s="91"/>
      <c r="KEC75" s="91"/>
      <c r="KED75" s="91"/>
      <c r="KEE75" s="91"/>
      <c r="KEF75" s="91"/>
      <c r="KEG75" s="91"/>
      <c r="KEH75" s="91"/>
      <c r="KEI75" s="91"/>
      <c r="KEJ75" s="91"/>
      <c r="KEK75" s="91"/>
      <c r="KEL75" s="91"/>
      <c r="KEM75" s="91"/>
      <c r="KEN75" s="91"/>
      <c r="KEO75" s="91"/>
      <c r="KEP75" s="91"/>
      <c r="KEQ75" s="91"/>
      <c r="KER75" s="91"/>
      <c r="KES75" s="91"/>
      <c r="KET75" s="91"/>
      <c r="KEU75" s="91"/>
      <c r="KEV75" s="91"/>
      <c r="KEW75" s="91"/>
      <c r="KEX75" s="91"/>
      <c r="KEY75" s="91"/>
      <c r="KEZ75" s="91"/>
      <c r="KFA75" s="91"/>
      <c r="KFB75" s="91"/>
      <c r="KFC75" s="91"/>
      <c r="KFD75" s="91"/>
      <c r="KFE75" s="91"/>
      <c r="KFF75" s="91"/>
      <c r="KFG75" s="91"/>
      <c r="KFH75" s="91"/>
      <c r="KFI75" s="91"/>
      <c r="KFJ75" s="91"/>
      <c r="KFK75" s="91"/>
      <c r="KFL75" s="91"/>
      <c r="KFM75" s="91"/>
      <c r="KFN75" s="91"/>
      <c r="KFO75" s="91"/>
      <c r="KFP75" s="91"/>
      <c r="KFQ75" s="91"/>
      <c r="KFR75" s="91"/>
      <c r="KFS75" s="91"/>
      <c r="KFT75" s="91"/>
      <c r="KFU75" s="91"/>
      <c r="KFV75" s="91"/>
      <c r="KFW75" s="91"/>
      <c r="KFX75" s="91"/>
      <c r="KFY75" s="91"/>
      <c r="KFZ75" s="91"/>
      <c r="KGA75" s="91"/>
      <c r="KGB75" s="91"/>
      <c r="KGC75" s="91"/>
      <c r="KGD75" s="91"/>
      <c r="KGE75" s="91"/>
      <c r="KGF75" s="91"/>
      <c r="KGG75" s="91"/>
      <c r="KGH75" s="91"/>
      <c r="KGI75" s="91"/>
      <c r="KGJ75" s="91"/>
      <c r="KGK75" s="91"/>
      <c r="KGL75" s="91"/>
      <c r="KGM75" s="91"/>
      <c r="KGN75" s="91"/>
      <c r="KGO75" s="91"/>
      <c r="KGP75" s="91"/>
      <c r="KGQ75" s="91"/>
      <c r="KGR75" s="91"/>
      <c r="KGS75" s="91"/>
      <c r="KGT75" s="91"/>
      <c r="KGU75" s="91"/>
      <c r="KGV75" s="91"/>
      <c r="KGW75" s="91"/>
      <c r="KGX75" s="91"/>
      <c r="KGY75" s="91"/>
      <c r="KGZ75" s="91"/>
      <c r="KHA75" s="91"/>
      <c r="KHB75" s="91"/>
      <c r="KHC75" s="91"/>
      <c r="KHD75" s="91"/>
      <c r="KHE75" s="91"/>
      <c r="KHF75" s="91"/>
      <c r="KHG75" s="91"/>
      <c r="KHH75" s="91"/>
      <c r="KHI75" s="91"/>
      <c r="KHJ75" s="91"/>
      <c r="KHK75" s="91"/>
      <c r="KHL75" s="91"/>
      <c r="KHM75" s="91"/>
      <c r="KHN75" s="91"/>
      <c r="KHO75" s="91"/>
      <c r="KHP75" s="91"/>
      <c r="KHQ75" s="91"/>
      <c r="KHR75" s="91"/>
      <c r="KHS75" s="91"/>
      <c r="KHT75" s="91"/>
      <c r="KHU75" s="91"/>
      <c r="KHV75" s="91"/>
      <c r="KHW75" s="91"/>
      <c r="KHX75" s="91"/>
      <c r="KHY75" s="91"/>
      <c r="KHZ75" s="91"/>
      <c r="KIA75" s="91"/>
      <c r="KIB75" s="91"/>
      <c r="KIC75" s="91"/>
      <c r="KID75" s="91"/>
      <c r="KIE75" s="91"/>
      <c r="KIF75" s="91"/>
      <c r="KIG75" s="91"/>
      <c r="KIH75" s="91"/>
      <c r="KII75" s="91"/>
      <c r="KIJ75" s="91"/>
      <c r="KIK75" s="91"/>
      <c r="KIL75" s="91"/>
      <c r="KIM75" s="91"/>
      <c r="KIN75" s="91"/>
      <c r="KIO75" s="91"/>
      <c r="KIP75" s="91"/>
      <c r="KIQ75" s="91"/>
      <c r="KIR75" s="91"/>
      <c r="KIS75" s="91"/>
      <c r="KIT75" s="91"/>
      <c r="KIU75" s="91"/>
      <c r="KIV75" s="91"/>
      <c r="KIW75" s="91"/>
      <c r="KIX75" s="91"/>
      <c r="KIY75" s="91"/>
      <c r="KIZ75" s="91"/>
      <c r="KJA75" s="91"/>
      <c r="KJB75" s="91"/>
      <c r="KJC75" s="91"/>
      <c r="KJD75" s="91"/>
      <c r="KJE75" s="91"/>
      <c r="KJF75" s="91"/>
      <c r="KJG75" s="91"/>
      <c r="KJH75" s="91"/>
      <c r="KJI75" s="91"/>
      <c r="KJJ75" s="91"/>
      <c r="KJK75" s="91"/>
      <c r="KJL75" s="91"/>
      <c r="KJM75" s="91"/>
      <c r="KJN75" s="91"/>
      <c r="KJO75" s="91"/>
      <c r="KJP75" s="91"/>
      <c r="KJQ75" s="91"/>
      <c r="KJR75" s="91"/>
      <c r="KJS75" s="91"/>
      <c r="KJT75" s="91"/>
      <c r="KJU75" s="91"/>
      <c r="KJV75" s="91"/>
      <c r="KJW75" s="91"/>
      <c r="KJX75" s="91"/>
      <c r="KJY75" s="91"/>
      <c r="KJZ75" s="91"/>
      <c r="KKA75" s="91"/>
      <c r="KKB75" s="91"/>
      <c r="KKC75" s="91"/>
      <c r="KKD75" s="91"/>
      <c r="KKE75" s="91"/>
      <c r="KKF75" s="91"/>
      <c r="KKG75" s="91"/>
      <c r="KKH75" s="91"/>
      <c r="KKI75" s="91"/>
      <c r="KKJ75" s="91"/>
      <c r="KKK75" s="91"/>
      <c r="KKL75" s="91"/>
      <c r="KKM75" s="91"/>
      <c r="KKN75" s="91"/>
      <c r="KKO75" s="91"/>
      <c r="KKP75" s="91"/>
      <c r="KKQ75" s="91"/>
      <c r="KKR75" s="91"/>
      <c r="KKS75" s="91"/>
      <c r="KKT75" s="91"/>
      <c r="KKU75" s="91"/>
      <c r="KKV75" s="91"/>
      <c r="KKW75" s="91"/>
      <c r="KKX75" s="91"/>
      <c r="KKY75" s="91"/>
      <c r="KKZ75" s="91"/>
      <c r="KLA75" s="91"/>
      <c r="KLB75" s="91"/>
      <c r="KLC75" s="91"/>
      <c r="KLD75" s="91"/>
      <c r="KLE75" s="91"/>
      <c r="KLF75" s="91"/>
      <c r="KLG75" s="91"/>
      <c r="KLH75" s="91"/>
      <c r="KLI75" s="91"/>
      <c r="KLJ75" s="91"/>
      <c r="KLK75" s="91"/>
      <c r="KLL75" s="91"/>
      <c r="KLM75" s="91"/>
      <c r="KLN75" s="91"/>
      <c r="KLO75" s="91"/>
      <c r="KLP75" s="91"/>
      <c r="KLQ75" s="91"/>
      <c r="KLR75" s="91"/>
      <c r="KLS75" s="91"/>
      <c r="KLT75" s="91"/>
      <c r="KLU75" s="91"/>
      <c r="KLV75" s="91"/>
      <c r="KLW75" s="91"/>
      <c r="KLX75" s="91"/>
      <c r="KLY75" s="91"/>
      <c r="KLZ75" s="91"/>
      <c r="KMA75" s="91"/>
      <c r="KMB75" s="91"/>
      <c r="KMC75" s="91"/>
      <c r="KMD75" s="91"/>
      <c r="KME75" s="91"/>
      <c r="KMF75" s="91"/>
      <c r="KMG75" s="91"/>
      <c r="KMH75" s="91"/>
      <c r="KMI75" s="91"/>
      <c r="KMJ75" s="91"/>
      <c r="KMK75" s="91"/>
      <c r="KML75" s="91"/>
      <c r="KMM75" s="91"/>
      <c r="KMN75" s="91"/>
      <c r="KMO75" s="91"/>
      <c r="KMP75" s="91"/>
      <c r="KMQ75" s="91"/>
      <c r="KMR75" s="91"/>
      <c r="KMS75" s="91"/>
      <c r="KMT75" s="91"/>
      <c r="KMU75" s="91"/>
      <c r="KMV75" s="91"/>
      <c r="KMW75" s="91"/>
      <c r="KMX75" s="91"/>
      <c r="KMY75" s="91"/>
      <c r="KMZ75" s="91"/>
      <c r="KNA75" s="91"/>
      <c r="KNB75" s="91"/>
      <c r="KNC75" s="91"/>
      <c r="KND75" s="91"/>
      <c r="KNE75" s="91"/>
      <c r="KNF75" s="91"/>
      <c r="KNG75" s="91"/>
      <c r="KNH75" s="91"/>
      <c r="KNI75" s="91"/>
      <c r="KNJ75" s="91"/>
      <c r="KNK75" s="91"/>
      <c r="KNL75" s="91"/>
      <c r="KNM75" s="91"/>
      <c r="KNN75" s="91"/>
      <c r="KNO75" s="91"/>
      <c r="KNP75" s="91"/>
      <c r="KNQ75" s="91"/>
      <c r="KNR75" s="91"/>
      <c r="KNS75" s="91"/>
      <c r="KNT75" s="91"/>
      <c r="KNU75" s="91"/>
      <c r="KNV75" s="91"/>
      <c r="KNW75" s="91"/>
      <c r="KNX75" s="91"/>
      <c r="KNY75" s="91"/>
      <c r="KNZ75" s="91"/>
      <c r="KOA75" s="91"/>
      <c r="KOB75" s="91"/>
      <c r="KOC75" s="91"/>
      <c r="KOD75" s="91"/>
      <c r="KOE75" s="91"/>
      <c r="KOF75" s="91"/>
      <c r="KOG75" s="91"/>
      <c r="KOH75" s="91"/>
      <c r="KOI75" s="91"/>
      <c r="KOJ75" s="91"/>
      <c r="KOK75" s="91"/>
      <c r="KOL75" s="91"/>
      <c r="KOM75" s="91"/>
      <c r="KON75" s="91"/>
      <c r="KOO75" s="91"/>
      <c r="KOP75" s="91"/>
      <c r="KOQ75" s="91"/>
      <c r="KOR75" s="91"/>
      <c r="KOS75" s="91"/>
      <c r="KOT75" s="91"/>
      <c r="KOU75" s="91"/>
      <c r="KOV75" s="91"/>
      <c r="KOW75" s="91"/>
      <c r="KOX75" s="91"/>
      <c r="KOY75" s="91"/>
      <c r="KOZ75" s="91"/>
      <c r="KPA75" s="91"/>
      <c r="KPB75" s="91"/>
      <c r="KPC75" s="91"/>
      <c r="KPD75" s="91"/>
      <c r="KPE75" s="91"/>
      <c r="KPF75" s="91"/>
      <c r="KPG75" s="91"/>
      <c r="KPH75" s="91"/>
      <c r="KPI75" s="91"/>
      <c r="KPJ75" s="91"/>
      <c r="KPK75" s="91"/>
      <c r="KPL75" s="91"/>
      <c r="KPM75" s="91"/>
      <c r="KPN75" s="91"/>
      <c r="KPO75" s="91"/>
      <c r="KPP75" s="91"/>
      <c r="KPQ75" s="91"/>
      <c r="KPR75" s="91"/>
      <c r="KPS75" s="91"/>
      <c r="KPT75" s="91"/>
      <c r="KPU75" s="91"/>
      <c r="KPV75" s="91"/>
      <c r="KPW75" s="91"/>
      <c r="KPX75" s="91"/>
      <c r="KPY75" s="91"/>
      <c r="KPZ75" s="91"/>
      <c r="KQA75" s="91"/>
      <c r="KQB75" s="91"/>
      <c r="KQC75" s="91"/>
      <c r="KQD75" s="91"/>
      <c r="KQE75" s="91"/>
      <c r="KQF75" s="91"/>
      <c r="KQG75" s="91"/>
      <c r="KQH75" s="91"/>
      <c r="KQI75" s="91"/>
      <c r="KQJ75" s="91"/>
      <c r="KQK75" s="91"/>
      <c r="KQL75" s="91"/>
      <c r="KQM75" s="91"/>
      <c r="KQN75" s="91"/>
      <c r="KQO75" s="91"/>
      <c r="KQP75" s="91"/>
      <c r="KQQ75" s="91"/>
      <c r="KQR75" s="91"/>
      <c r="KQS75" s="91"/>
      <c r="KQT75" s="91"/>
      <c r="KQU75" s="91"/>
      <c r="KQV75" s="91"/>
      <c r="KQW75" s="91"/>
      <c r="KQX75" s="91"/>
      <c r="KQY75" s="91"/>
      <c r="KQZ75" s="91"/>
      <c r="KRA75" s="91"/>
      <c r="KRB75" s="91"/>
      <c r="KRC75" s="91"/>
      <c r="KRD75" s="91"/>
      <c r="KRE75" s="91"/>
      <c r="KRF75" s="91"/>
      <c r="KRG75" s="91"/>
      <c r="KRH75" s="91"/>
      <c r="KRI75" s="91"/>
      <c r="KRJ75" s="91"/>
      <c r="KRK75" s="91"/>
      <c r="KRL75" s="91"/>
      <c r="KRM75" s="91"/>
      <c r="KRN75" s="91"/>
      <c r="KRO75" s="91"/>
      <c r="KRP75" s="91"/>
      <c r="KRQ75" s="91"/>
      <c r="KRR75" s="91"/>
      <c r="KRS75" s="91"/>
      <c r="KRT75" s="91"/>
      <c r="KRU75" s="91"/>
      <c r="KRV75" s="91"/>
      <c r="KRW75" s="91"/>
      <c r="KRX75" s="91"/>
      <c r="KRY75" s="91"/>
      <c r="KRZ75" s="91"/>
      <c r="KSA75" s="91"/>
      <c r="KSB75" s="91"/>
      <c r="KSC75" s="91"/>
      <c r="KSD75" s="91"/>
      <c r="KSE75" s="91"/>
      <c r="KSF75" s="91"/>
      <c r="KSG75" s="91"/>
      <c r="KSH75" s="91"/>
      <c r="KSI75" s="91"/>
      <c r="KSJ75" s="91"/>
      <c r="KSK75" s="91"/>
      <c r="KSL75" s="91"/>
      <c r="KSM75" s="91"/>
      <c r="KSN75" s="91"/>
      <c r="KSO75" s="91"/>
      <c r="KSP75" s="91"/>
      <c r="KSQ75" s="91"/>
      <c r="KSR75" s="91"/>
      <c r="KSS75" s="91"/>
      <c r="KST75" s="91"/>
      <c r="KSU75" s="91"/>
      <c r="KSV75" s="91"/>
      <c r="KSW75" s="91"/>
      <c r="KSX75" s="91"/>
      <c r="KSY75" s="91"/>
      <c r="KSZ75" s="91"/>
      <c r="KTA75" s="91"/>
      <c r="KTB75" s="91"/>
      <c r="KTC75" s="91"/>
      <c r="KTD75" s="91"/>
      <c r="KTE75" s="91"/>
      <c r="KTF75" s="91"/>
      <c r="KTG75" s="91"/>
      <c r="KTH75" s="91"/>
      <c r="KTI75" s="91"/>
      <c r="KTJ75" s="91"/>
      <c r="KTK75" s="91"/>
      <c r="KTL75" s="91"/>
      <c r="KTM75" s="91"/>
      <c r="KTN75" s="91"/>
      <c r="KTO75" s="91"/>
      <c r="KTP75" s="91"/>
      <c r="KTQ75" s="91"/>
      <c r="KTR75" s="91"/>
      <c r="KTS75" s="91"/>
      <c r="KTT75" s="91"/>
      <c r="KTU75" s="91"/>
      <c r="KTV75" s="91"/>
      <c r="KTW75" s="91"/>
      <c r="KTX75" s="91"/>
      <c r="KTY75" s="91"/>
      <c r="KTZ75" s="91"/>
      <c r="KUA75" s="91"/>
      <c r="KUB75" s="91"/>
      <c r="KUC75" s="91"/>
      <c r="KUD75" s="91"/>
      <c r="KUE75" s="91"/>
      <c r="KUF75" s="91"/>
      <c r="KUG75" s="91"/>
      <c r="KUH75" s="91"/>
      <c r="KUI75" s="91"/>
      <c r="KUJ75" s="91"/>
      <c r="KUK75" s="91"/>
      <c r="KUL75" s="91"/>
      <c r="KUM75" s="91"/>
      <c r="KUN75" s="91"/>
      <c r="KUO75" s="91"/>
      <c r="KUP75" s="91"/>
      <c r="KUQ75" s="91"/>
      <c r="KUR75" s="91"/>
      <c r="KUS75" s="91"/>
      <c r="KUT75" s="91"/>
      <c r="KUU75" s="91"/>
      <c r="KUV75" s="91"/>
      <c r="KUW75" s="91"/>
      <c r="KUX75" s="91"/>
      <c r="KUY75" s="91"/>
      <c r="KUZ75" s="91"/>
      <c r="KVA75" s="91"/>
      <c r="KVB75" s="91"/>
      <c r="KVC75" s="91"/>
      <c r="KVD75" s="91"/>
      <c r="KVE75" s="91"/>
      <c r="KVF75" s="91"/>
      <c r="KVG75" s="91"/>
      <c r="KVH75" s="91"/>
      <c r="KVI75" s="91"/>
      <c r="KVJ75" s="91"/>
      <c r="KVK75" s="91"/>
      <c r="KVL75" s="91"/>
      <c r="KVM75" s="91"/>
      <c r="KVN75" s="91"/>
      <c r="KVO75" s="91"/>
      <c r="KVP75" s="91"/>
      <c r="KVQ75" s="91"/>
      <c r="KVR75" s="91"/>
      <c r="KVS75" s="91"/>
      <c r="KVT75" s="91"/>
      <c r="KVU75" s="91"/>
      <c r="KVV75" s="91"/>
      <c r="KVW75" s="91"/>
      <c r="KVX75" s="91"/>
      <c r="KVY75" s="91"/>
      <c r="KVZ75" s="91"/>
      <c r="KWA75" s="91"/>
      <c r="KWB75" s="91"/>
      <c r="KWC75" s="91"/>
      <c r="KWD75" s="91"/>
      <c r="KWE75" s="91"/>
      <c r="KWF75" s="91"/>
      <c r="KWG75" s="91"/>
      <c r="KWH75" s="91"/>
      <c r="KWI75" s="91"/>
      <c r="KWJ75" s="91"/>
      <c r="KWK75" s="91"/>
      <c r="KWL75" s="91"/>
      <c r="KWM75" s="91"/>
      <c r="KWN75" s="91"/>
      <c r="KWO75" s="91"/>
      <c r="KWP75" s="91"/>
      <c r="KWQ75" s="91"/>
      <c r="KWR75" s="91"/>
      <c r="KWS75" s="91"/>
      <c r="KWT75" s="91"/>
      <c r="KWU75" s="91"/>
      <c r="KWV75" s="91"/>
      <c r="KWW75" s="91"/>
      <c r="KWX75" s="91"/>
      <c r="KWY75" s="91"/>
      <c r="KWZ75" s="91"/>
      <c r="KXA75" s="91"/>
      <c r="KXB75" s="91"/>
      <c r="KXC75" s="91"/>
      <c r="KXD75" s="91"/>
      <c r="KXE75" s="91"/>
      <c r="KXF75" s="91"/>
      <c r="KXG75" s="91"/>
      <c r="KXH75" s="91"/>
      <c r="KXI75" s="91"/>
      <c r="KXJ75" s="91"/>
      <c r="KXK75" s="91"/>
      <c r="KXL75" s="91"/>
      <c r="KXM75" s="91"/>
      <c r="KXN75" s="91"/>
      <c r="KXO75" s="91"/>
      <c r="KXP75" s="91"/>
      <c r="KXQ75" s="91"/>
      <c r="KXR75" s="91"/>
      <c r="KXS75" s="91"/>
      <c r="KXT75" s="91"/>
      <c r="KXU75" s="91"/>
      <c r="KXV75" s="91"/>
      <c r="KXW75" s="91"/>
      <c r="KXX75" s="91"/>
      <c r="KXY75" s="91"/>
      <c r="KXZ75" s="91"/>
      <c r="KYA75" s="91"/>
      <c r="KYB75" s="91"/>
      <c r="KYC75" s="91"/>
      <c r="KYD75" s="91"/>
      <c r="KYE75" s="91"/>
      <c r="KYF75" s="91"/>
      <c r="KYG75" s="91"/>
      <c r="KYH75" s="91"/>
      <c r="KYI75" s="91"/>
      <c r="KYJ75" s="91"/>
      <c r="KYK75" s="91"/>
      <c r="KYL75" s="91"/>
      <c r="KYM75" s="91"/>
      <c r="KYN75" s="91"/>
      <c r="KYO75" s="91"/>
      <c r="KYP75" s="91"/>
      <c r="KYQ75" s="91"/>
      <c r="KYR75" s="91"/>
      <c r="KYS75" s="91"/>
      <c r="KYT75" s="91"/>
      <c r="KYU75" s="91"/>
      <c r="KYV75" s="91"/>
      <c r="KYW75" s="91"/>
      <c r="KYX75" s="91"/>
      <c r="KYY75" s="91"/>
      <c r="KYZ75" s="91"/>
      <c r="KZA75" s="91"/>
      <c r="KZB75" s="91"/>
      <c r="KZC75" s="91"/>
      <c r="KZD75" s="91"/>
      <c r="KZE75" s="91"/>
      <c r="KZF75" s="91"/>
      <c r="KZG75" s="91"/>
      <c r="KZH75" s="91"/>
      <c r="KZI75" s="91"/>
      <c r="KZJ75" s="91"/>
      <c r="KZK75" s="91"/>
      <c r="KZL75" s="91"/>
      <c r="KZM75" s="91"/>
      <c r="KZN75" s="91"/>
      <c r="KZO75" s="91"/>
      <c r="KZP75" s="91"/>
      <c r="KZQ75" s="91"/>
      <c r="KZR75" s="91"/>
      <c r="KZS75" s="91"/>
      <c r="KZT75" s="91"/>
      <c r="KZU75" s="91"/>
      <c r="KZV75" s="91"/>
      <c r="KZW75" s="91"/>
      <c r="KZX75" s="91"/>
      <c r="KZY75" s="91"/>
      <c r="KZZ75" s="91"/>
      <c r="LAA75" s="91"/>
      <c r="LAB75" s="91"/>
      <c r="LAC75" s="91"/>
      <c r="LAD75" s="91"/>
      <c r="LAE75" s="91"/>
      <c r="LAF75" s="91"/>
      <c r="LAG75" s="91"/>
      <c r="LAH75" s="91"/>
      <c r="LAI75" s="91"/>
      <c r="LAJ75" s="91"/>
      <c r="LAK75" s="91"/>
      <c r="LAL75" s="91"/>
      <c r="LAM75" s="91"/>
      <c r="LAN75" s="91"/>
      <c r="LAO75" s="91"/>
      <c r="LAP75" s="91"/>
      <c r="LAQ75" s="91"/>
      <c r="LAR75" s="91"/>
      <c r="LAS75" s="91"/>
      <c r="LAT75" s="91"/>
      <c r="LAU75" s="91"/>
      <c r="LAV75" s="91"/>
      <c r="LAW75" s="91"/>
      <c r="LAX75" s="91"/>
      <c r="LAY75" s="91"/>
      <c r="LAZ75" s="91"/>
      <c r="LBA75" s="91"/>
      <c r="LBB75" s="91"/>
      <c r="LBC75" s="91"/>
      <c r="LBD75" s="91"/>
      <c r="LBE75" s="91"/>
      <c r="LBF75" s="91"/>
      <c r="LBG75" s="91"/>
      <c r="LBH75" s="91"/>
      <c r="LBI75" s="91"/>
      <c r="LBJ75" s="91"/>
      <c r="LBK75" s="91"/>
      <c r="LBL75" s="91"/>
      <c r="LBM75" s="91"/>
      <c r="LBN75" s="91"/>
      <c r="LBO75" s="91"/>
      <c r="LBP75" s="91"/>
      <c r="LBQ75" s="91"/>
      <c r="LBR75" s="91"/>
      <c r="LBS75" s="91"/>
      <c r="LBT75" s="91"/>
      <c r="LBU75" s="91"/>
      <c r="LBV75" s="91"/>
      <c r="LBW75" s="91"/>
      <c r="LBX75" s="91"/>
      <c r="LBY75" s="91"/>
      <c r="LBZ75" s="91"/>
      <c r="LCA75" s="91"/>
      <c r="LCB75" s="91"/>
      <c r="LCC75" s="91"/>
      <c r="LCD75" s="91"/>
      <c r="LCE75" s="91"/>
      <c r="LCF75" s="91"/>
      <c r="LCG75" s="91"/>
      <c r="LCH75" s="91"/>
      <c r="LCI75" s="91"/>
      <c r="LCJ75" s="91"/>
      <c r="LCK75" s="91"/>
      <c r="LCL75" s="91"/>
      <c r="LCM75" s="91"/>
      <c r="LCN75" s="91"/>
      <c r="LCO75" s="91"/>
      <c r="LCP75" s="91"/>
      <c r="LCQ75" s="91"/>
      <c r="LCR75" s="91"/>
      <c r="LCS75" s="91"/>
      <c r="LCT75" s="91"/>
      <c r="LCU75" s="91"/>
      <c r="LCV75" s="91"/>
      <c r="LCW75" s="91"/>
      <c r="LCX75" s="91"/>
      <c r="LCY75" s="91"/>
      <c r="LCZ75" s="91"/>
      <c r="LDA75" s="91"/>
      <c r="LDB75" s="91"/>
      <c r="LDC75" s="91"/>
      <c r="LDD75" s="91"/>
      <c r="LDE75" s="91"/>
      <c r="LDF75" s="91"/>
      <c r="LDG75" s="91"/>
      <c r="LDH75" s="91"/>
      <c r="LDI75" s="91"/>
      <c r="LDJ75" s="91"/>
      <c r="LDK75" s="91"/>
      <c r="LDL75" s="91"/>
      <c r="LDM75" s="91"/>
      <c r="LDN75" s="91"/>
      <c r="LDO75" s="91"/>
      <c r="LDP75" s="91"/>
      <c r="LDQ75" s="91"/>
      <c r="LDR75" s="91"/>
      <c r="LDS75" s="91"/>
      <c r="LDT75" s="91"/>
      <c r="LDU75" s="91"/>
      <c r="LDV75" s="91"/>
      <c r="LDW75" s="91"/>
      <c r="LDX75" s="91"/>
      <c r="LDY75" s="91"/>
      <c r="LDZ75" s="91"/>
      <c r="LEA75" s="91"/>
      <c r="LEB75" s="91"/>
      <c r="LEC75" s="91"/>
      <c r="LED75" s="91"/>
      <c r="LEE75" s="91"/>
      <c r="LEF75" s="91"/>
      <c r="LEG75" s="91"/>
      <c r="LEH75" s="91"/>
      <c r="LEI75" s="91"/>
      <c r="LEJ75" s="91"/>
      <c r="LEK75" s="91"/>
      <c r="LEL75" s="91"/>
      <c r="LEM75" s="91"/>
      <c r="LEN75" s="91"/>
      <c r="LEO75" s="91"/>
      <c r="LEP75" s="91"/>
      <c r="LEQ75" s="91"/>
      <c r="LER75" s="91"/>
      <c r="LES75" s="91"/>
      <c r="LET75" s="91"/>
      <c r="LEU75" s="91"/>
      <c r="LEV75" s="91"/>
      <c r="LEW75" s="91"/>
      <c r="LEX75" s="91"/>
      <c r="LEY75" s="91"/>
      <c r="LEZ75" s="91"/>
      <c r="LFA75" s="91"/>
      <c r="LFB75" s="91"/>
      <c r="LFC75" s="91"/>
      <c r="LFD75" s="91"/>
      <c r="LFE75" s="91"/>
      <c r="LFF75" s="91"/>
      <c r="LFG75" s="91"/>
      <c r="LFH75" s="91"/>
      <c r="LFI75" s="91"/>
      <c r="LFJ75" s="91"/>
      <c r="LFK75" s="91"/>
      <c r="LFL75" s="91"/>
      <c r="LFM75" s="91"/>
      <c r="LFN75" s="91"/>
      <c r="LFO75" s="91"/>
      <c r="LFP75" s="91"/>
      <c r="LFQ75" s="91"/>
      <c r="LFR75" s="91"/>
      <c r="LFS75" s="91"/>
      <c r="LFT75" s="91"/>
      <c r="LFU75" s="91"/>
      <c r="LFV75" s="91"/>
      <c r="LFW75" s="91"/>
      <c r="LFX75" s="91"/>
      <c r="LFY75" s="91"/>
      <c r="LFZ75" s="91"/>
      <c r="LGA75" s="91"/>
      <c r="LGB75" s="91"/>
      <c r="LGC75" s="91"/>
      <c r="LGD75" s="91"/>
      <c r="LGE75" s="91"/>
      <c r="LGF75" s="91"/>
      <c r="LGG75" s="91"/>
      <c r="LGH75" s="91"/>
      <c r="LGI75" s="91"/>
      <c r="LGJ75" s="91"/>
      <c r="LGK75" s="91"/>
      <c r="LGL75" s="91"/>
      <c r="LGM75" s="91"/>
      <c r="LGN75" s="91"/>
      <c r="LGO75" s="91"/>
      <c r="LGP75" s="91"/>
      <c r="LGQ75" s="91"/>
      <c r="LGR75" s="91"/>
      <c r="LGS75" s="91"/>
      <c r="LGT75" s="91"/>
      <c r="LGU75" s="91"/>
      <c r="LGV75" s="91"/>
      <c r="LGW75" s="91"/>
      <c r="LGX75" s="91"/>
      <c r="LGY75" s="91"/>
      <c r="LGZ75" s="91"/>
      <c r="LHA75" s="91"/>
      <c r="LHB75" s="91"/>
      <c r="LHC75" s="91"/>
      <c r="LHD75" s="91"/>
      <c r="LHE75" s="91"/>
      <c r="LHF75" s="91"/>
      <c r="LHG75" s="91"/>
      <c r="LHH75" s="91"/>
      <c r="LHI75" s="91"/>
      <c r="LHJ75" s="91"/>
      <c r="LHK75" s="91"/>
      <c r="LHL75" s="91"/>
      <c r="LHM75" s="91"/>
      <c r="LHN75" s="91"/>
      <c r="LHO75" s="91"/>
      <c r="LHP75" s="91"/>
      <c r="LHQ75" s="91"/>
      <c r="LHR75" s="91"/>
      <c r="LHS75" s="91"/>
      <c r="LHT75" s="91"/>
      <c r="LHU75" s="91"/>
      <c r="LHV75" s="91"/>
      <c r="LHW75" s="91"/>
      <c r="LHX75" s="91"/>
      <c r="LHY75" s="91"/>
      <c r="LHZ75" s="91"/>
      <c r="LIA75" s="91"/>
      <c r="LIB75" s="91"/>
      <c r="LIC75" s="91"/>
      <c r="LID75" s="91"/>
      <c r="LIE75" s="91"/>
      <c r="LIF75" s="91"/>
      <c r="LIG75" s="91"/>
      <c r="LIH75" s="91"/>
      <c r="LII75" s="91"/>
      <c r="LIJ75" s="91"/>
      <c r="LIK75" s="91"/>
      <c r="LIL75" s="91"/>
      <c r="LIM75" s="91"/>
      <c r="LIN75" s="91"/>
      <c r="LIO75" s="91"/>
      <c r="LIP75" s="91"/>
      <c r="LIQ75" s="91"/>
      <c r="LIR75" s="91"/>
      <c r="LIS75" s="91"/>
      <c r="LIT75" s="91"/>
      <c r="LIU75" s="91"/>
      <c r="LIV75" s="91"/>
      <c r="LIW75" s="91"/>
      <c r="LIX75" s="91"/>
      <c r="LIY75" s="91"/>
      <c r="LIZ75" s="91"/>
      <c r="LJA75" s="91"/>
      <c r="LJB75" s="91"/>
      <c r="LJC75" s="91"/>
      <c r="LJD75" s="91"/>
      <c r="LJE75" s="91"/>
      <c r="LJF75" s="91"/>
      <c r="LJG75" s="91"/>
      <c r="LJH75" s="91"/>
      <c r="LJI75" s="91"/>
      <c r="LJJ75" s="91"/>
      <c r="LJK75" s="91"/>
      <c r="LJL75" s="91"/>
      <c r="LJM75" s="91"/>
      <c r="LJN75" s="91"/>
      <c r="LJO75" s="91"/>
      <c r="LJP75" s="91"/>
      <c r="LJQ75" s="91"/>
      <c r="LJR75" s="91"/>
      <c r="LJS75" s="91"/>
      <c r="LJT75" s="91"/>
      <c r="LJU75" s="91"/>
      <c r="LJV75" s="91"/>
      <c r="LJW75" s="91"/>
      <c r="LJX75" s="91"/>
      <c r="LJY75" s="91"/>
      <c r="LJZ75" s="91"/>
      <c r="LKA75" s="91"/>
      <c r="LKB75" s="91"/>
      <c r="LKC75" s="91"/>
      <c r="LKD75" s="91"/>
      <c r="LKE75" s="91"/>
      <c r="LKF75" s="91"/>
      <c r="LKG75" s="91"/>
      <c r="LKH75" s="91"/>
      <c r="LKI75" s="91"/>
      <c r="LKJ75" s="91"/>
      <c r="LKK75" s="91"/>
      <c r="LKL75" s="91"/>
      <c r="LKM75" s="91"/>
      <c r="LKN75" s="91"/>
      <c r="LKO75" s="91"/>
      <c r="LKP75" s="91"/>
      <c r="LKQ75" s="91"/>
      <c r="LKR75" s="91"/>
      <c r="LKS75" s="91"/>
      <c r="LKT75" s="91"/>
      <c r="LKU75" s="91"/>
      <c r="LKV75" s="91"/>
      <c r="LKW75" s="91"/>
      <c r="LKX75" s="91"/>
      <c r="LKY75" s="91"/>
      <c r="LKZ75" s="91"/>
      <c r="LLA75" s="91"/>
      <c r="LLB75" s="91"/>
      <c r="LLC75" s="91"/>
      <c r="LLD75" s="91"/>
      <c r="LLE75" s="91"/>
      <c r="LLF75" s="91"/>
      <c r="LLG75" s="91"/>
      <c r="LLH75" s="91"/>
      <c r="LLI75" s="91"/>
      <c r="LLJ75" s="91"/>
      <c r="LLK75" s="91"/>
      <c r="LLL75" s="91"/>
      <c r="LLM75" s="91"/>
      <c r="LLN75" s="91"/>
      <c r="LLO75" s="91"/>
      <c r="LLP75" s="91"/>
      <c r="LLQ75" s="91"/>
      <c r="LLR75" s="91"/>
      <c r="LLS75" s="91"/>
      <c r="LLT75" s="91"/>
      <c r="LLU75" s="91"/>
      <c r="LLV75" s="91"/>
      <c r="LLW75" s="91"/>
      <c r="LLX75" s="91"/>
      <c r="LLY75" s="91"/>
      <c r="LLZ75" s="91"/>
      <c r="LMA75" s="91"/>
      <c r="LMB75" s="91"/>
      <c r="LMC75" s="91"/>
      <c r="LMD75" s="91"/>
      <c r="LME75" s="91"/>
      <c r="LMF75" s="91"/>
      <c r="LMG75" s="91"/>
      <c r="LMH75" s="91"/>
      <c r="LMI75" s="91"/>
      <c r="LMJ75" s="91"/>
      <c r="LMK75" s="91"/>
      <c r="LML75" s="91"/>
      <c r="LMM75" s="91"/>
      <c r="LMN75" s="91"/>
      <c r="LMO75" s="91"/>
      <c r="LMP75" s="91"/>
      <c r="LMQ75" s="91"/>
      <c r="LMR75" s="91"/>
      <c r="LMS75" s="91"/>
      <c r="LMT75" s="91"/>
      <c r="LMU75" s="91"/>
      <c r="LMV75" s="91"/>
      <c r="LMW75" s="91"/>
      <c r="LMX75" s="91"/>
      <c r="LMY75" s="91"/>
      <c r="LMZ75" s="91"/>
      <c r="LNA75" s="91"/>
      <c r="LNB75" s="91"/>
      <c r="LNC75" s="91"/>
      <c r="LND75" s="91"/>
      <c r="LNE75" s="91"/>
      <c r="LNF75" s="91"/>
      <c r="LNG75" s="91"/>
      <c r="LNH75" s="91"/>
      <c r="LNI75" s="91"/>
      <c r="LNJ75" s="91"/>
      <c r="LNK75" s="91"/>
      <c r="LNL75" s="91"/>
      <c r="LNM75" s="91"/>
      <c r="LNN75" s="91"/>
      <c r="LNO75" s="91"/>
      <c r="LNP75" s="91"/>
      <c r="LNQ75" s="91"/>
      <c r="LNR75" s="91"/>
      <c r="LNS75" s="91"/>
      <c r="LNT75" s="91"/>
      <c r="LNU75" s="91"/>
      <c r="LNV75" s="91"/>
      <c r="LNW75" s="91"/>
      <c r="LNX75" s="91"/>
      <c r="LNY75" s="91"/>
      <c r="LNZ75" s="91"/>
      <c r="LOA75" s="91"/>
      <c r="LOB75" s="91"/>
      <c r="LOC75" s="91"/>
      <c r="LOD75" s="91"/>
      <c r="LOE75" s="91"/>
      <c r="LOF75" s="91"/>
      <c r="LOG75" s="91"/>
      <c r="LOH75" s="91"/>
      <c r="LOI75" s="91"/>
      <c r="LOJ75" s="91"/>
      <c r="LOK75" s="91"/>
      <c r="LOL75" s="91"/>
      <c r="LOM75" s="91"/>
      <c r="LON75" s="91"/>
      <c r="LOO75" s="91"/>
      <c r="LOP75" s="91"/>
      <c r="LOQ75" s="91"/>
      <c r="LOR75" s="91"/>
      <c r="LOS75" s="91"/>
      <c r="LOT75" s="91"/>
      <c r="LOU75" s="91"/>
      <c r="LOV75" s="91"/>
      <c r="LOW75" s="91"/>
      <c r="LOX75" s="91"/>
      <c r="LOY75" s="91"/>
      <c r="LOZ75" s="91"/>
      <c r="LPA75" s="91"/>
      <c r="LPB75" s="91"/>
      <c r="LPC75" s="91"/>
      <c r="LPD75" s="91"/>
      <c r="LPE75" s="91"/>
      <c r="LPF75" s="91"/>
      <c r="LPG75" s="91"/>
      <c r="LPH75" s="91"/>
      <c r="LPI75" s="91"/>
      <c r="LPJ75" s="91"/>
      <c r="LPK75" s="91"/>
      <c r="LPL75" s="91"/>
      <c r="LPM75" s="91"/>
      <c r="LPN75" s="91"/>
      <c r="LPO75" s="91"/>
      <c r="LPP75" s="91"/>
      <c r="LPQ75" s="91"/>
      <c r="LPR75" s="91"/>
      <c r="LPS75" s="91"/>
      <c r="LPT75" s="91"/>
      <c r="LPU75" s="91"/>
      <c r="LPV75" s="91"/>
      <c r="LPW75" s="91"/>
      <c r="LPX75" s="91"/>
      <c r="LPY75" s="91"/>
      <c r="LPZ75" s="91"/>
      <c r="LQA75" s="91"/>
      <c r="LQB75" s="91"/>
      <c r="LQC75" s="91"/>
      <c r="LQD75" s="91"/>
      <c r="LQE75" s="91"/>
      <c r="LQF75" s="91"/>
      <c r="LQG75" s="91"/>
      <c r="LQH75" s="91"/>
      <c r="LQI75" s="91"/>
      <c r="LQJ75" s="91"/>
      <c r="LQK75" s="91"/>
      <c r="LQL75" s="91"/>
      <c r="LQM75" s="91"/>
      <c r="LQN75" s="91"/>
      <c r="LQO75" s="91"/>
      <c r="LQP75" s="91"/>
      <c r="LQQ75" s="91"/>
      <c r="LQR75" s="91"/>
      <c r="LQS75" s="91"/>
      <c r="LQT75" s="91"/>
      <c r="LQU75" s="91"/>
      <c r="LQV75" s="91"/>
      <c r="LQW75" s="91"/>
      <c r="LQX75" s="91"/>
      <c r="LQY75" s="91"/>
      <c r="LQZ75" s="91"/>
      <c r="LRA75" s="91"/>
      <c r="LRB75" s="91"/>
      <c r="LRC75" s="91"/>
      <c r="LRD75" s="91"/>
      <c r="LRE75" s="91"/>
      <c r="LRF75" s="91"/>
      <c r="LRG75" s="91"/>
      <c r="LRH75" s="91"/>
      <c r="LRI75" s="91"/>
      <c r="LRJ75" s="91"/>
      <c r="LRK75" s="91"/>
      <c r="LRL75" s="91"/>
      <c r="LRM75" s="91"/>
      <c r="LRN75" s="91"/>
      <c r="LRO75" s="91"/>
      <c r="LRP75" s="91"/>
      <c r="LRQ75" s="91"/>
      <c r="LRR75" s="91"/>
      <c r="LRS75" s="91"/>
      <c r="LRT75" s="91"/>
      <c r="LRU75" s="91"/>
      <c r="LRV75" s="91"/>
      <c r="LRW75" s="91"/>
      <c r="LRX75" s="91"/>
      <c r="LRY75" s="91"/>
      <c r="LRZ75" s="91"/>
      <c r="LSA75" s="91"/>
      <c r="LSB75" s="91"/>
      <c r="LSC75" s="91"/>
      <c r="LSD75" s="91"/>
      <c r="LSE75" s="91"/>
      <c r="LSF75" s="91"/>
      <c r="LSG75" s="91"/>
      <c r="LSH75" s="91"/>
      <c r="LSI75" s="91"/>
      <c r="LSJ75" s="91"/>
      <c r="LSK75" s="91"/>
      <c r="LSL75" s="91"/>
      <c r="LSM75" s="91"/>
      <c r="LSN75" s="91"/>
      <c r="LSO75" s="91"/>
      <c r="LSP75" s="91"/>
      <c r="LSQ75" s="91"/>
      <c r="LSR75" s="91"/>
      <c r="LSS75" s="91"/>
      <c r="LST75" s="91"/>
      <c r="LSU75" s="91"/>
      <c r="LSV75" s="91"/>
      <c r="LSW75" s="91"/>
      <c r="LSX75" s="91"/>
      <c r="LSY75" s="91"/>
      <c r="LSZ75" s="91"/>
      <c r="LTA75" s="91"/>
      <c r="LTB75" s="91"/>
      <c r="LTC75" s="91"/>
      <c r="LTD75" s="91"/>
      <c r="LTE75" s="91"/>
      <c r="LTF75" s="91"/>
      <c r="LTG75" s="91"/>
      <c r="LTH75" s="91"/>
      <c r="LTI75" s="91"/>
      <c r="LTJ75" s="91"/>
      <c r="LTK75" s="91"/>
      <c r="LTL75" s="91"/>
      <c r="LTM75" s="91"/>
      <c r="LTN75" s="91"/>
      <c r="LTO75" s="91"/>
      <c r="LTP75" s="91"/>
      <c r="LTQ75" s="91"/>
      <c r="LTR75" s="91"/>
      <c r="LTS75" s="91"/>
      <c r="LTT75" s="91"/>
      <c r="LTU75" s="91"/>
      <c r="LTV75" s="91"/>
      <c r="LTW75" s="91"/>
      <c r="LTX75" s="91"/>
      <c r="LTY75" s="91"/>
      <c r="LTZ75" s="91"/>
      <c r="LUA75" s="91"/>
      <c r="LUB75" s="91"/>
      <c r="LUC75" s="91"/>
      <c r="LUD75" s="91"/>
      <c r="LUE75" s="91"/>
      <c r="LUF75" s="91"/>
      <c r="LUG75" s="91"/>
      <c r="LUH75" s="91"/>
      <c r="LUI75" s="91"/>
      <c r="LUJ75" s="91"/>
      <c r="LUK75" s="91"/>
      <c r="LUL75" s="91"/>
      <c r="LUM75" s="91"/>
      <c r="LUN75" s="91"/>
      <c r="LUO75" s="91"/>
      <c r="LUP75" s="91"/>
      <c r="LUQ75" s="91"/>
      <c r="LUR75" s="91"/>
      <c r="LUS75" s="91"/>
      <c r="LUT75" s="91"/>
      <c r="LUU75" s="91"/>
      <c r="LUV75" s="91"/>
      <c r="LUW75" s="91"/>
      <c r="LUX75" s="91"/>
      <c r="LUY75" s="91"/>
      <c r="LUZ75" s="91"/>
      <c r="LVA75" s="91"/>
      <c r="LVB75" s="91"/>
      <c r="LVC75" s="91"/>
      <c r="LVD75" s="91"/>
      <c r="LVE75" s="91"/>
      <c r="LVF75" s="91"/>
      <c r="LVG75" s="91"/>
      <c r="LVH75" s="91"/>
      <c r="LVI75" s="91"/>
      <c r="LVJ75" s="91"/>
      <c r="LVK75" s="91"/>
      <c r="LVL75" s="91"/>
      <c r="LVM75" s="91"/>
      <c r="LVN75" s="91"/>
      <c r="LVO75" s="91"/>
      <c r="LVP75" s="91"/>
      <c r="LVQ75" s="91"/>
      <c r="LVR75" s="91"/>
      <c r="LVS75" s="91"/>
      <c r="LVT75" s="91"/>
      <c r="LVU75" s="91"/>
      <c r="LVV75" s="91"/>
      <c r="LVW75" s="91"/>
      <c r="LVX75" s="91"/>
      <c r="LVY75" s="91"/>
      <c r="LVZ75" s="91"/>
      <c r="LWA75" s="91"/>
      <c r="LWB75" s="91"/>
      <c r="LWC75" s="91"/>
      <c r="LWD75" s="91"/>
      <c r="LWE75" s="91"/>
      <c r="LWF75" s="91"/>
      <c r="LWG75" s="91"/>
      <c r="LWH75" s="91"/>
      <c r="LWI75" s="91"/>
      <c r="LWJ75" s="91"/>
      <c r="LWK75" s="91"/>
      <c r="LWL75" s="91"/>
      <c r="LWM75" s="91"/>
      <c r="LWN75" s="91"/>
      <c r="LWO75" s="91"/>
      <c r="LWP75" s="91"/>
      <c r="LWQ75" s="91"/>
      <c r="LWR75" s="91"/>
      <c r="LWS75" s="91"/>
      <c r="LWT75" s="91"/>
      <c r="LWU75" s="91"/>
      <c r="LWV75" s="91"/>
      <c r="LWW75" s="91"/>
      <c r="LWX75" s="91"/>
      <c r="LWY75" s="91"/>
      <c r="LWZ75" s="91"/>
      <c r="LXA75" s="91"/>
      <c r="LXB75" s="91"/>
      <c r="LXC75" s="91"/>
      <c r="LXD75" s="91"/>
      <c r="LXE75" s="91"/>
      <c r="LXF75" s="91"/>
      <c r="LXG75" s="91"/>
      <c r="LXH75" s="91"/>
      <c r="LXI75" s="91"/>
      <c r="LXJ75" s="91"/>
      <c r="LXK75" s="91"/>
      <c r="LXL75" s="91"/>
      <c r="LXM75" s="91"/>
      <c r="LXN75" s="91"/>
      <c r="LXO75" s="91"/>
      <c r="LXP75" s="91"/>
      <c r="LXQ75" s="91"/>
      <c r="LXR75" s="91"/>
      <c r="LXS75" s="91"/>
      <c r="LXT75" s="91"/>
      <c r="LXU75" s="91"/>
      <c r="LXV75" s="91"/>
      <c r="LXW75" s="91"/>
      <c r="LXX75" s="91"/>
      <c r="LXY75" s="91"/>
      <c r="LXZ75" s="91"/>
      <c r="LYA75" s="91"/>
      <c r="LYB75" s="91"/>
      <c r="LYC75" s="91"/>
      <c r="LYD75" s="91"/>
      <c r="LYE75" s="91"/>
      <c r="LYF75" s="91"/>
      <c r="LYG75" s="91"/>
      <c r="LYH75" s="91"/>
      <c r="LYI75" s="91"/>
      <c r="LYJ75" s="91"/>
      <c r="LYK75" s="91"/>
      <c r="LYL75" s="91"/>
      <c r="LYM75" s="91"/>
      <c r="LYN75" s="91"/>
      <c r="LYO75" s="91"/>
      <c r="LYP75" s="91"/>
      <c r="LYQ75" s="91"/>
      <c r="LYR75" s="91"/>
      <c r="LYS75" s="91"/>
      <c r="LYT75" s="91"/>
      <c r="LYU75" s="91"/>
      <c r="LYV75" s="91"/>
      <c r="LYW75" s="91"/>
      <c r="LYX75" s="91"/>
      <c r="LYY75" s="91"/>
      <c r="LYZ75" s="91"/>
      <c r="LZA75" s="91"/>
      <c r="LZB75" s="91"/>
      <c r="LZC75" s="91"/>
      <c r="LZD75" s="91"/>
      <c r="LZE75" s="91"/>
      <c r="LZF75" s="91"/>
      <c r="LZG75" s="91"/>
      <c r="LZH75" s="91"/>
      <c r="LZI75" s="91"/>
      <c r="LZJ75" s="91"/>
      <c r="LZK75" s="91"/>
      <c r="LZL75" s="91"/>
      <c r="LZM75" s="91"/>
      <c r="LZN75" s="91"/>
      <c r="LZO75" s="91"/>
      <c r="LZP75" s="91"/>
      <c r="LZQ75" s="91"/>
      <c r="LZR75" s="91"/>
      <c r="LZS75" s="91"/>
      <c r="LZT75" s="91"/>
      <c r="LZU75" s="91"/>
      <c r="LZV75" s="91"/>
      <c r="LZW75" s="91"/>
      <c r="LZX75" s="91"/>
      <c r="LZY75" s="91"/>
      <c r="LZZ75" s="91"/>
      <c r="MAA75" s="91"/>
      <c r="MAB75" s="91"/>
      <c r="MAC75" s="91"/>
      <c r="MAD75" s="91"/>
      <c r="MAE75" s="91"/>
      <c r="MAF75" s="91"/>
      <c r="MAG75" s="91"/>
      <c r="MAH75" s="91"/>
      <c r="MAI75" s="91"/>
      <c r="MAJ75" s="91"/>
      <c r="MAK75" s="91"/>
      <c r="MAL75" s="91"/>
      <c r="MAM75" s="91"/>
      <c r="MAN75" s="91"/>
      <c r="MAO75" s="91"/>
      <c r="MAP75" s="91"/>
      <c r="MAQ75" s="91"/>
      <c r="MAR75" s="91"/>
      <c r="MAS75" s="91"/>
      <c r="MAT75" s="91"/>
      <c r="MAU75" s="91"/>
      <c r="MAV75" s="91"/>
      <c r="MAW75" s="91"/>
      <c r="MAX75" s="91"/>
      <c r="MAY75" s="91"/>
      <c r="MAZ75" s="91"/>
      <c r="MBA75" s="91"/>
      <c r="MBB75" s="91"/>
      <c r="MBC75" s="91"/>
      <c r="MBD75" s="91"/>
      <c r="MBE75" s="91"/>
      <c r="MBF75" s="91"/>
      <c r="MBG75" s="91"/>
      <c r="MBH75" s="91"/>
      <c r="MBI75" s="91"/>
      <c r="MBJ75" s="91"/>
      <c r="MBK75" s="91"/>
      <c r="MBL75" s="91"/>
      <c r="MBM75" s="91"/>
      <c r="MBN75" s="91"/>
      <c r="MBO75" s="91"/>
      <c r="MBP75" s="91"/>
      <c r="MBQ75" s="91"/>
      <c r="MBR75" s="91"/>
      <c r="MBS75" s="91"/>
      <c r="MBT75" s="91"/>
      <c r="MBU75" s="91"/>
      <c r="MBV75" s="91"/>
      <c r="MBW75" s="91"/>
      <c r="MBX75" s="91"/>
      <c r="MBY75" s="91"/>
      <c r="MBZ75" s="91"/>
      <c r="MCA75" s="91"/>
      <c r="MCB75" s="91"/>
      <c r="MCC75" s="91"/>
      <c r="MCD75" s="91"/>
      <c r="MCE75" s="91"/>
      <c r="MCF75" s="91"/>
      <c r="MCG75" s="91"/>
      <c r="MCH75" s="91"/>
      <c r="MCI75" s="91"/>
      <c r="MCJ75" s="91"/>
      <c r="MCK75" s="91"/>
      <c r="MCL75" s="91"/>
      <c r="MCM75" s="91"/>
      <c r="MCN75" s="91"/>
      <c r="MCO75" s="91"/>
      <c r="MCP75" s="91"/>
      <c r="MCQ75" s="91"/>
      <c r="MCR75" s="91"/>
      <c r="MCS75" s="91"/>
      <c r="MCT75" s="91"/>
      <c r="MCU75" s="91"/>
      <c r="MCV75" s="91"/>
      <c r="MCW75" s="91"/>
      <c r="MCX75" s="91"/>
      <c r="MCY75" s="91"/>
      <c r="MCZ75" s="91"/>
      <c r="MDA75" s="91"/>
      <c r="MDB75" s="91"/>
      <c r="MDC75" s="91"/>
      <c r="MDD75" s="91"/>
      <c r="MDE75" s="91"/>
      <c r="MDF75" s="91"/>
      <c r="MDG75" s="91"/>
      <c r="MDH75" s="91"/>
      <c r="MDI75" s="91"/>
      <c r="MDJ75" s="91"/>
      <c r="MDK75" s="91"/>
      <c r="MDL75" s="91"/>
      <c r="MDM75" s="91"/>
      <c r="MDN75" s="91"/>
      <c r="MDO75" s="91"/>
      <c r="MDP75" s="91"/>
      <c r="MDQ75" s="91"/>
      <c r="MDR75" s="91"/>
      <c r="MDS75" s="91"/>
      <c r="MDT75" s="91"/>
      <c r="MDU75" s="91"/>
      <c r="MDV75" s="91"/>
      <c r="MDW75" s="91"/>
      <c r="MDX75" s="91"/>
      <c r="MDY75" s="91"/>
      <c r="MDZ75" s="91"/>
      <c r="MEA75" s="91"/>
      <c r="MEB75" s="91"/>
      <c r="MEC75" s="91"/>
      <c r="MED75" s="91"/>
      <c r="MEE75" s="91"/>
      <c r="MEF75" s="91"/>
      <c r="MEG75" s="91"/>
      <c r="MEH75" s="91"/>
      <c r="MEI75" s="91"/>
      <c r="MEJ75" s="91"/>
      <c r="MEK75" s="91"/>
      <c r="MEL75" s="91"/>
      <c r="MEM75" s="91"/>
      <c r="MEN75" s="91"/>
      <c r="MEO75" s="91"/>
      <c r="MEP75" s="91"/>
      <c r="MEQ75" s="91"/>
      <c r="MER75" s="91"/>
      <c r="MES75" s="91"/>
      <c r="MET75" s="91"/>
      <c r="MEU75" s="91"/>
      <c r="MEV75" s="91"/>
      <c r="MEW75" s="91"/>
      <c r="MEX75" s="91"/>
      <c r="MEY75" s="91"/>
      <c r="MEZ75" s="91"/>
      <c r="MFA75" s="91"/>
      <c r="MFB75" s="91"/>
      <c r="MFC75" s="91"/>
      <c r="MFD75" s="91"/>
      <c r="MFE75" s="91"/>
      <c r="MFF75" s="91"/>
      <c r="MFG75" s="91"/>
      <c r="MFH75" s="91"/>
      <c r="MFI75" s="91"/>
      <c r="MFJ75" s="91"/>
      <c r="MFK75" s="91"/>
      <c r="MFL75" s="91"/>
      <c r="MFM75" s="91"/>
      <c r="MFN75" s="91"/>
      <c r="MFO75" s="91"/>
      <c r="MFP75" s="91"/>
      <c r="MFQ75" s="91"/>
      <c r="MFR75" s="91"/>
      <c r="MFS75" s="91"/>
      <c r="MFT75" s="91"/>
      <c r="MFU75" s="91"/>
      <c r="MFV75" s="91"/>
      <c r="MFW75" s="91"/>
      <c r="MFX75" s="91"/>
      <c r="MFY75" s="91"/>
      <c r="MFZ75" s="91"/>
      <c r="MGA75" s="91"/>
      <c r="MGB75" s="91"/>
      <c r="MGC75" s="91"/>
      <c r="MGD75" s="91"/>
      <c r="MGE75" s="91"/>
      <c r="MGF75" s="91"/>
      <c r="MGG75" s="91"/>
      <c r="MGH75" s="91"/>
      <c r="MGI75" s="91"/>
      <c r="MGJ75" s="91"/>
      <c r="MGK75" s="91"/>
      <c r="MGL75" s="91"/>
      <c r="MGM75" s="91"/>
      <c r="MGN75" s="91"/>
      <c r="MGO75" s="91"/>
      <c r="MGP75" s="91"/>
      <c r="MGQ75" s="91"/>
      <c r="MGR75" s="91"/>
      <c r="MGS75" s="91"/>
      <c r="MGT75" s="91"/>
      <c r="MGU75" s="91"/>
      <c r="MGV75" s="91"/>
      <c r="MGW75" s="91"/>
      <c r="MGX75" s="91"/>
      <c r="MGY75" s="91"/>
      <c r="MGZ75" s="91"/>
      <c r="MHA75" s="91"/>
      <c r="MHB75" s="91"/>
      <c r="MHC75" s="91"/>
      <c r="MHD75" s="91"/>
      <c r="MHE75" s="91"/>
      <c r="MHF75" s="91"/>
      <c r="MHG75" s="91"/>
      <c r="MHH75" s="91"/>
      <c r="MHI75" s="91"/>
      <c r="MHJ75" s="91"/>
      <c r="MHK75" s="91"/>
      <c r="MHL75" s="91"/>
      <c r="MHM75" s="91"/>
      <c r="MHN75" s="91"/>
      <c r="MHO75" s="91"/>
      <c r="MHP75" s="91"/>
      <c r="MHQ75" s="91"/>
      <c r="MHR75" s="91"/>
      <c r="MHS75" s="91"/>
      <c r="MHT75" s="91"/>
      <c r="MHU75" s="91"/>
      <c r="MHV75" s="91"/>
      <c r="MHW75" s="91"/>
      <c r="MHX75" s="91"/>
      <c r="MHY75" s="91"/>
      <c r="MHZ75" s="91"/>
      <c r="MIA75" s="91"/>
      <c r="MIB75" s="91"/>
      <c r="MIC75" s="91"/>
      <c r="MID75" s="91"/>
      <c r="MIE75" s="91"/>
      <c r="MIF75" s="91"/>
      <c r="MIG75" s="91"/>
      <c r="MIH75" s="91"/>
      <c r="MII75" s="91"/>
      <c r="MIJ75" s="91"/>
      <c r="MIK75" s="91"/>
      <c r="MIL75" s="91"/>
      <c r="MIM75" s="91"/>
      <c r="MIN75" s="91"/>
      <c r="MIO75" s="91"/>
      <c r="MIP75" s="91"/>
      <c r="MIQ75" s="91"/>
      <c r="MIR75" s="91"/>
      <c r="MIS75" s="91"/>
      <c r="MIT75" s="91"/>
      <c r="MIU75" s="91"/>
      <c r="MIV75" s="91"/>
      <c r="MIW75" s="91"/>
      <c r="MIX75" s="91"/>
      <c r="MIY75" s="91"/>
      <c r="MIZ75" s="91"/>
      <c r="MJA75" s="91"/>
      <c r="MJB75" s="91"/>
      <c r="MJC75" s="91"/>
      <c r="MJD75" s="91"/>
      <c r="MJE75" s="91"/>
      <c r="MJF75" s="91"/>
      <c r="MJG75" s="91"/>
      <c r="MJH75" s="91"/>
      <c r="MJI75" s="91"/>
      <c r="MJJ75" s="91"/>
      <c r="MJK75" s="91"/>
      <c r="MJL75" s="91"/>
      <c r="MJM75" s="91"/>
      <c r="MJN75" s="91"/>
      <c r="MJO75" s="91"/>
      <c r="MJP75" s="91"/>
      <c r="MJQ75" s="91"/>
      <c r="MJR75" s="91"/>
      <c r="MJS75" s="91"/>
      <c r="MJT75" s="91"/>
      <c r="MJU75" s="91"/>
      <c r="MJV75" s="91"/>
      <c r="MJW75" s="91"/>
      <c r="MJX75" s="91"/>
      <c r="MJY75" s="91"/>
      <c r="MJZ75" s="91"/>
      <c r="MKA75" s="91"/>
      <c r="MKB75" s="91"/>
      <c r="MKC75" s="91"/>
      <c r="MKD75" s="91"/>
      <c r="MKE75" s="91"/>
      <c r="MKF75" s="91"/>
      <c r="MKG75" s="91"/>
      <c r="MKH75" s="91"/>
      <c r="MKI75" s="91"/>
      <c r="MKJ75" s="91"/>
      <c r="MKK75" s="91"/>
      <c r="MKL75" s="91"/>
      <c r="MKM75" s="91"/>
      <c r="MKN75" s="91"/>
      <c r="MKO75" s="91"/>
      <c r="MKP75" s="91"/>
      <c r="MKQ75" s="91"/>
      <c r="MKR75" s="91"/>
      <c r="MKS75" s="91"/>
      <c r="MKT75" s="91"/>
      <c r="MKU75" s="91"/>
      <c r="MKV75" s="91"/>
      <c r="MKW75" s="91"/>
      <c r="MKX75" s="91"/>
      <c r="MKY75" s="91"/>
      <c r="MKZ75" s="91"/>
      <c r="MLA75" s="91"/>
      <c r="MLB75" s="91"/>
      <c r="MLC75" s="91"/>
      <c r="MLD75" s="91"/>
      <c r="MLE75" s="91"/>
      <c r="MLF75" s="91"/>
      <c r="MLG75" s="91"/>
      <c r="MLH75" s="91"/>
      <c r="MLI75" s="91"/>
      <c r="MLJ75" s="91"/>
      <c r="MLK75" s="91"/>
      <c r="MLL75" s="91"/>
      <c r="MLM75" s="91"/>
      <c r="MLN75" s="91"/>
      <c r="MLO75" s="91"/>
      <c r="MLP75" s="91"/>
      <c r="MLQ75" s="91"/>
      <c r="MLR75" s="91"/>
      <c r="MLS75" s="91"/>
      <c r="MLT75" s="91"/>
      <c r="MLU75" s="91"/>
      <c r="MLV75" s="91"/>
      <c r="MLW75" s="91"/>
      <c r="MLX75" s="91"/>
      <c r="MLY75" s="91"/>
      <c r="MLZ75" s="91"/>
      <c r="MMA75" s="91"/>
      <c r="MMB75" s="91"/>
      <c r="MMC75" s="91"/>
      <c r="MMD75" s="91"/>
      <c r="MME75" s="91"/>
      <c r="MMF75" s="91"/>
      <c r="MMG75" s="91"/>
      <c r="MMH75" s="91"/>
      <c r="MMI75" s="91"/>
      <c r="MMJ75" s="91"/>
      <c r="MMK75" s="91"/>
      <c r="MML75" s="91"/>
      <c r="MMM75" s="91"/>
      <c r="MMN75" s="91"/>
      <c r="MMO75" s="91"/>
      <c r="MMP75" s="91"/>
      <c r="MMQ75" s="91"/>
      <c r="MMR75" s="91"/>
      <c r="MMS75" s="91"/>
      <c r="MMT75" s="91"/>
      <c r="MMU75" s="91"/>
      <c r="MMV75" s="91"/>
      <c r="MMW75" s="91"/>
      <c r="MMX75" s="91"/>
      <c r="MMY75" s="91"/>
      <c r="MMZ75" s="91"/>
      <c r="MNA75" s="91"/>
      <c r="MNB75" s="91"/>
      <c r="MNC75" s="91"/>
      <c r="MND75" s="91"/>
      <c r="MNE75" s="91"/>
      <c r="MNF75" s="91"/>
      <c r="MNG75" s="91"/>
      <c r="MNH75" s="91"/>
      <c r="MNI75" s="91"/>
      <c r="MNJ75" s="91"/>
      <c r="MNK75" s="91"/>
      <c r="MNL75" s="91"/>
      <c r="MNM75" s="91"/>
      <c r="MNN75" s="91"/>
      <c r="MNO75" s="91"/>
      <c r="MNP75" s="91"/>
      <c r="MNQ75" s="91"/>
      <c r="MNR75" s="91"/>
      <c r="MNS75" s="91"/>
      <c r="MNT75" s="91"/>
      <c r="MNU75" s="91"/>
      <c r="MNV75" s="91"/>
      <c r="MNW75" s="91"/>
      <c r="MNX75" s="91"/>
      <c r="MNY75" s="91"/>
      <c r="MNZ75" s="91"/>
      <c r="MOA75" s="91"/>
      <c r="MOB75" s="91"/>
      <c r="MOC75" s="91"/>
      <c r="MOD75" s="91"/>
      <c r="MOE75" s="91"/>
      <c r="MOF75" s="91"/>
      <c r="MOG75" s="91"/>
      <c r="MOH75" s="91"/>
      <c r="MOI75" s="91"/>
      <c r="MOJ75" s="91"/>
      <c r="MOK75" s="91"/>
      <c r="MOL75" s="91"/>
      <c r="MOM75" s="91"/>
      <c r="MON75" s="91"/>
      <c r="MOO75" s="91"/>
      <c r="MOP75" s="91"/>
      <c r="MOQ75" s="91"/>
      <c r="MOR75" s="91"/>
      <c r="MOS75" s="91"/>
      <c r="MOT75" s="91"/>
      <c r="MOU75" s="91"/>
      <c r="MOV75" s="91"/>
      <c r="MOW75" s="91"/>
      <c r="MOX75" s="91"/>
      <c r="MOY75" s="91"/>
      <c r="MOZ75" s="91"/>
      <c r="MPA75" s="91"/>
      <c r="MPB75" s="91"/>
      <c r="MPC75" s="91"/>
      <c r="MPD75" s="91"/>
      <c r="MPE75" s="91"/>
      <c r="MPF75" s="91"/>
      <c r="MPG75" s="91"/>
      <c r="MPH75" s="91"/>
      <c r="MPI75" s="91"/>
      <c r="MPJ75" s="91"/>
      <c r="MPK75" s="91"/>
      <c r="MPL75" s="91"/>
      <c r="MPM75" s="91"/>
      <c r="MPN75" s="91"/>
      <c r="MPO75" s="91"/>
      <c r="MPP75" s="91"/>
      <c r="MPQ75" s="91"/>
      <c r="MPR75" s="91"/>
      <c r="MPS75" s="91"/>
      <c r="MPT75" s="91"/>
      <c r="MPU75" s="91"/>
      <c r="MPV75" s="91"/>
      <c r="MPW75" s="91"/>
      <c r="MPX75" s="91"/>
      <c r="MPY75" s="91"/>
      <c r="MPZ75" s="91"/>
      <c r="MQA75" s="91"/>
      <c r="MQB75" s="91"/>
      <c r="MQC75" s="91"/>
      <c r="MQD75" s="91"/>
      <c r="MQE75" s="91"/>
      <c r="MQF75" s="91"/>
      <c r="MQG75" s="91"/>
      <c r="MQH75" s="91"/>
      <c r="MQI75" s="91"/>
      <c r="MQJ75" s="91"/>
      <c r="MQK75" s="91"/>
      <c r="MQL75" s="91"/>
      <c r="MQM75" s="91"/>
      <c r="MQN75" s="91"/>
      <c r="MQO75" s="91"/>
      <c r="MQP75" s="91"/>
      <c r="MQQ75" s="91"/>
      <c r="MQR75" s="91"/>
      <c r="MQS75" s="91"/>
      <c r="MQT75" s="91"/>
      <c r="MQU75" s="91"/>
      <c r="MQV75" s="91"/>
      <c r="MQW75" s="91"/>
      <c r="MQX75" s="91"/>
      <c r="MQY75" s="91"/>
      <c r="MQZ75" s="91"/>
      <c r="MRA75" s="91"/>
      <c r="MRB75" s="91"/>
      <c r="MRC75" s="91"/>
      <c r="MRD75" s="91"/>
      <c r="MRE75" s="91"/>
      <c r="MRF75" s="91"/>
      <c r="MRG75" s="91"/>
      <c r="MRH75" s="91"/>
      <c r="MRI75" s="91"/>
      <c r="MRJ75" s="91"/>
      <c r="MRK75" s="91"/>
      <c r="MRL75" s="91"/>
      <c r="MRM75" s="91"/>
      <c r="MRN75" s="91"/>
      <c r="MRO75" s="91"/>
      <c r="MRP75" s="91"/>
      <c r="MRQ75" s="91"/>
      <c r="MRR75" s="91"/>
      <c r="MRS75" s="91"/>
      <c r="MRT75" s="91"/>
      <c r="MRU75" s="91"/>
      <c r="MRV75" s="91"/>
      <c r="MRW75" s="91"/>
      <c r="MRX75" s="91"/>
      <c r="MRY75" s="91"/>
      <c r="MRZ75" s="91"/>
      <c r="MSA75" s="91"/>
      <c r="MSB75" s="91"/>
      <c r="MSC75" s="91"/>
      <c r="MSD75" s="91"/>
      <c r="MSE75" s="91"/>
      <c r="MSF75" s="91"/>
      <c r="MSG75" s="91"/>
      <c r="MSH75" s="91"/>
      <c r="MSI75" s="91"/>
      <c r="MSJ75" s="91"/>
      <c r="MSK75" s="91"/>
      <c r="MSL75" s="91"/>
      <c r="MSM75" s="91"/>
      <c r="MSN75" s="91"/>
      <c r="MSO75" s="91"/>
      <c r="MSP75" s="91"/>
      <c r="MSQ75" s="91"/>
      <c r="MSR75" s="91"/>
      <c r="MSS75" s="91"/>
      <c r="MST75" s="91"/>
      <c r="MSU75" s="91"/>
      <c r="MSV75" s="91"/>
      <c r="MSW75" s="91"/>
      <c r="MSX75" s="91"/>
      <c r="MSY75" s="91"/>
      <c r="MSZ75" s="91"/>
      <c r="MTA75" s="91"/>
      <c r="MTB75" s="91"/>
      <c r="MTC75" s="91"/>
      <c r="MTD75" s="91"/>
      <c r="MTE75" s="91"/>
      <c r="MTF75" s="91"/>
      <c r="MTG75" s="91"/>
      <c r="MTH75" s="91"/>
      <c r="MTI75" s="91"/>
      <c r="MTJ75" s="91"/>
      <c r="MTK75" s="91"/>
      <c r="MTL75" s="91"/>
      <c r="MTM75" s="91"/>
      <c r="MTN75" s="91"/>
      <c r="MTO75" s="91"/>
      <c r="MTP75" s="91"/>
      <c r="MTQ75" s="91"/>
      <c r="MTR75" s="91"/>
      <c r="MTS75" s="91"/>
      <c r="MTT75" s="91"/>
      <c r="MTU75" s="91"/>
      <c r="MTV75" s="91"/>
      <c r="MTW75" s="91"/>
      <c r="MTX75" s="91"/>
      <c r="MTY75" s="91"/>
      <c r="MTZ75" s="91"/>
      <c r="MUA75" s="91"/>
      <c r="MUB75" s="91"/>
      <c r="MUC75" s="91"/>
      <c r="MUD75" s="91"/>
      <c r="MUE75" s="91"/>
      <c r="MUF75" s="91"/>
      <c r="MUG75" s="91"/>
      <c r="MUH75" s="91"/>
      <c r="MUI75" s="91"/>
      <c r="MUJ75" s="91"/>
      <c r="MUK75" s="91"/>
      <c r="MUL75" s="91"/>
      <c r="MUM75" s="91"/>
      <c r="MUN75" s="91"/>
      <c r="MUO75" s="91"/>
      <c r="MUP75" s="91"/>
      <c r="MUQ75" s="91"/>
      <c r="MUR75" s="91"/>
      <c r="MUS75" s="91"/>
      <c r="MUT75" s="91"/>
      <c r="MUU75" s="91"/>
      <c r="MUV75" s="91"/>
      <c r="MUW75" s="91"/>
      <c r="MUX75" s="91"/>
      <c r="MUY75" s="91"/>
      <c r="MUZ75" s="91"/>
      <c r="MVA75" s="91"/>
      <c r="MVB75" s="91"/>
      <c r="MVC75" s="91"/>
      <c r="MVD75" s="91"/>
      <c r="MVE75" s="91"/>
      <c r="MVF75" s="91"/>
      <c r="MVG75" s="91"/>
      <c r="MVH75" s="91"/>
      <c r="MVI75" s="91"/>
      <c r="MVJ75" s="91"/>
      <c r="MVK75" s="91"/>
      <c r="MVL75" s="91"/>
      <c r="MVM75" s="91"/>
      <c r="MVN75" s="91"/>
      <c r="MVO75" s="91"/>
      <c r="MVP75" s="91"/>
      <c r="MVQ75" s="91"/>
      <c r="MVR75" s="91"/>
      <c r="MVS75" s="91"/>
      <c r="MVT75" s="91"/>
      <c r="MVU75" s="91"/>
      <c r="MVV75" s="91"/>
      <c r="MVW75" s="91"/>
      <c r="MVX75" s="91"/>
      <c r="MVY75" s="91"/>
      <c r="MVZ75" s="91"/>
      <c r="MWA75" s="91"/>
      <c r="MWB75" s="91"/>
      <c r="MWC75" s="91"/>
      <c r="MWD75" s="91"/>
      <c r="MWE75" s="91"/>
      <c r="MWF75" s="91"/>
      <c r="MWG75" s="91"/>
      <c r="MWH75" s="91"/>
      <c r="MWI75" s="91"/>
      <c r="MWJ75" s="91"/>
      <c r="MWK75" s="91"/>
      <c r="MWL75" s="91"/>
      <c r="MWM75" s="91"/>
      <c r="MWN75" s="91"/>
      <c r="MWO75" s="91"/>
      <c r="MWP75" s="91"/>
      <c r="MWQ75" s="91"/>
      <c r="MWR75" s="91"/>
      <c r="MWS75" s="91"/>
      <c r="MWT75" s="91"/>
      <c r="MWU75" s="91"/>
      <c r="MWV75" s="91"/>
      <c r="MWW75" s="91"/>
      <c r="MWX75" s="91"/>
      <c r="MWY75" s="91"/>
      <c r="MWZ75" s="91"/>
      <c r="MXA75" s="91"/>
      <c r="MXB75" s="91"/>
      <c r="MXC75" s="91"/>
      <c r="MXD75" s="91"/>
      <c r="MXE75" s="91"/>
      <c r="MXF75" s="91"/>
      <c r="MXG75" s="91"/>
      <c r="MXH75" s="91"/>
      <c r="MXI75" s="91"/>
      <c r="MXJ75" s="91"/>
      <c r="MXK75" s="91"/>
      <c r="MXL75" s="91"/>
      <c r="MXM75" s="91"/>
      <c r="MXN75" s="91"/>
      <c r="MXO75" s="91"/>
      <c r="MXP75" s="91"/>
      <c r="MXQ75" s="91"/>
      <c r="MXR75" s="91"/>
      <c r="MXS75" s="91"/>
      <c r="MXT75" s="91"/>
      <c r="MXU75" s="91"/>
      <c r="MXV75" s="91"/>
      <c r="MXW75" s="91"/>
      <c r="MXX75" s="91"/>
      <c r="MXY75" s="91"/>
      <c r="MXZ75" s="91"/>
      <c r="MYA75" s="91"/>
      <c r="MYB75" s="91"/>
      <c r="MYC75" s="91"/>
      <c r="MYD75" s="91"/>
      <c r="MYE75" s="91"/>
      <c r="MYF75" s="91"/>
      <c r="MYG75" s="91"/>
      <c r="MYH75" s="91"/>
      <c r="MYI75" s="91"/>
      <c r="MYJ75" s="91"/>
      <c r="MYK75" s="91"/>
      <c r="MYL75" s="91"/>
      <c r="MYM75" s="91"/>
      <c r="MYN75" s="91"/>
      <c r="MYO75" s="91"/>
      <c r="MYP75" s="91"/>
      <c r="MYQ75" s="91"/>
      <c r="MYR75" s="91"/>
      <c r="MYS75" s="91"/>
      <c r="MYT75" s="91"/>
      <c r="MYU75" s="91"/>
      <c r="MYV75" s="91"/>
      <c r="MYW75" s="91"/>
      <c r="MYX75" s="91"/>
      <c r="MYY75" s="91"/>
      <c r="MYZ75" s="91"/>
      <c r="MZA75" s="91"/>
      <c r="MZB75" s="91"/>
      <c r="MZC75" s="91"/>
      <c r="MZD75" s="91"/>
      <c r="MZE75" s="91"/>
      <c r="MZF75" s="91"/>
      <c r="MZG75" s="91"/>
      <c r="MZH75" s="91"/>
      <c r="MZI75" s="91"/>
      <c r="MZJ75" s="91"/>
      <c r="MZK75" s="91"/>
      <c r="MZL75" s="91"/>
      <c r="MZM75" s="91"/>
      <c r="MZN75" s="91"/>
      <c r="MZO75" s="91"/>
      <c r="MZP75" s="91"/>
      <c r="MZQ75" s="91"/>
      <c r="MZR75" s="91"/>
      <c r="MZS75" s="91"/>
      <c r="MZT75" s="91"/>
      <c r="MZU75" s="91"/>
      <c r="MZV75" s="91"/>
      <c r="MZW75" s="91"/>
      <c r="MZX75" s="91"/>
      <c r="MZY75" s="91"/>
      <c r="MZZ75" s="91"/>
      <c r="NAA75" s="91"/>
      <c r="NAB75" s="91"/>
      <c r="NAC75" s="91"/>
      <c r="NAD75" s="91"/>
      <c r="NAE75" s="91"/>
      <c r="NAF75" s="91"/>
      <c r="NAG75" s="91"/>
      <c r="NAH75" s="91"/>
      <c r="NAI75" s="91"/>
      <c r="NAJ75" s="91"/>
      <c r="NAK75" s="91"/>
      <c r="NAL75" s="91"/>
      <c r="NAM75" s="91"/>
      <c r="NAN75" s="91"/>
      <c r="NAO75" s="91"/>
      <c r="NAP75" s="91"/>
      <c r="NAQ75" s="91"/>
      <c r="NAR75" s="91"/>
      <c r="NAS75" s="91"/>
      <c r="NAT75" s="91"/>
      <c r="NAU75" s="91"/>
      <c r="NAV75" s="91"/>
      <c r="NAW75" s="91"/>
      <c r="NAX75" s="91"/>
      <c r="NAY75" s="91"/>
      <c r="NAZ75" s="91"/>
      <c r="NBA75" s="91"/>
      <c r="NBB75" s="91"/>
      <c r="NBC75" s="91"/>
      <c r="NBD75" s="91"/>
      <c r="NBE75" s="91"/>
      <c r="NBF75" s="91"/>
      <c r="NBG75" s="91"/>
      <c r="NBH75" s="91"/>
      <c r="NBI75" s="91"/>
      <c r="NBJ75" s="91"/>
      <c r="NBK75" s="91"/>
      <c r="NBL75" s="91"/>
      <c r="NBM75" s="91"/>
      <c r="NBN75" s="91"/>
      <c r="NBO75" s="91"/>
      <c r="NBP75" s="91"/>
      <c r="NBQ75" s="91"/>
      <c r="NBR75" s="91"/>
      <c r="NBS75" s="91"/>
      <c r="NBT75" s="91"/>
      <c r="NBU75" s="91"/>
      <c r="NBV75" s="91"/>
      <c r="NBW75" s="91"/>
      <c r="NBX75" s="91"/>
      <c r="NBY75" s="91"/>
      <c r="NBZ75" s="91"/>
      <c r="NCA75" s="91"/>
      <c r="NCB75" s="91"/>
      <c r="NCC75" s="91"/>
      <c r="NCD75" s="91"/>
      <c r="NCE75" s="91"/>
      <c r="NCF75" s="91"/>
      <c r="NCG75" s="91"/>
      <c r="NCH75" s="91"/>
      <c r="NCI75" s="91"/>
      <c r="NCJ75" s="91"/>
      <c r="NCK75" s="91"/>
      <c r="NCL75" s="91"/>
      <c r="NCM75" s="91"/>
      <c r="NCN75" s="91"/>
      <c r="NCO75" s="91"/>
      <c r="NCP75" s="91"/>
      <c r="NCQ75" s="91"/>
      <c r="NCR75" s="91"/>
      <c r="NCS75" s="91"/>
      <c r="NCT75" s="91"/>
      <c r="NCU75" s="91"/>
      <c r="NCV75" s="91"/>
      <c r="NCW75" s="91"/>
      <c r="NCX75" s="91"/>
      <c r="NCY75" s="91"/>
      <c r="NCZ75" s="91"/>
      <c r="NDA75" s="91"/>
      <c r="NDB75" s="91"/>
      <c r="NDC75" s="91"/>
      <c r="NDD75" s="91"/>
      <c r="NDE75" s="91"/>
      <c r="NDF75" s="91"/>
      <c r="NDG75" s="91"/>
      <c r="NDH75" s="91"/>
      <c r="NDI75" s="91"/>
      <c r="NDJ75" s="91"/>
      <c r="NDK75" s="91"/>
      <c r="NDL75" s="91"/>
      <c r="NDM75" s="91"/>
      <c r="NDN75" s="91"/>
      <c r="NDO75" s="91"/>
      <c r="NDP75" s="91"/>
      <c r="NDQ75" s="91"/>
      <c r="NDR75" s="91"/>
      <c r="NDS75" s="91"/>
      <c r="NDT75" s="91"/>
      <c r="NDU75" s="91"/>
      <c r="NDV75" s="91"/>
      <c r="NDW75" s="91"/>
      <c r="NDX75" s="91"/>
      <c r="NDY75" s="91"/>
      <c r="NDZ75" s="91"/>
      <c r="NEA75" s="91"/>
      <c r="NEB75" s="91"/>
      <c r="NEC75" s="91"/>
      <c r="NED75" s="91"/>
      <c r="NEE75" s="91"/>
      <c r="NEF75" s="91"/>
      <c r="NEG75" s="91"/>
      <c r="NEH75" s="91"/>
      <c r="NEI75" s="91"/>
      <c r="NEJ75" s="91"/>
      <c r="NEK75" s="91"/>
      <c r="NEL75" s="91"/>
      <c r="NEM75" s="91"/>
      <c r="NEN75" s="91"/>
      <c r="NEO75" s="91"/>
      <c r="NEP75" s="91"/>
      <c r="NEQ75" s="91"/>
      <c r="NER75" s="91"/>
      <c r="NES75" s="91"/>
      <c r="NET75" s="91"/>
      <c r="NEU75" s="91"/>
      <c r="NEV75" s="91"/>
      <c r="NEW75" s="91"/>
      <c r="NEX75" s="91"/>
      <c r="NEY75" s="91"/>
      <c r="NEZ75" s="91"/>
      <c r="NFA75" s="91"/>
      <c r="NFB75" s="91"/>
      <c r="NFC75" s="91"/>
      <c r="NFD75" s="91"/>
      <c r="NFE75" s="91"/>
      <c r="NFF75" s="91"/>
      <c r="NFG75" s="91"/>
      <c r="NFH75" s="91"/>
      <c r="NFI75" s="91"/>
      <c r="NFJ75" s="91"/>
      <c r="NFK75" s="91"/>
      <c r="NFL75" s="91"/>
      <c r="NFM75" s="91"/>
      <c r="NFN75" s="91"/>
      <c r="NFO75" s="91"/>
      <c r="NFP75" s="91"/>
      <c r="NFQ75" s="91"/>
      <c r="NFR75" s="91"/>
      <c r="NFS75" s="91"/>
      <c r="NFT75" s="91"/>
      <c r="NFU75" s="91"/>
      <c r="NFV75" s="91"/>
      <c r="NFW75" s="91"/>
      <c r="NFX75" s="91"/>
      <c r="NFY75" s="91"/>
      <c r="NFZ75" s="91"/>
      <c r="NGA75" s="91"/>
      <c r="NGB75" s="91"/>
      <c r="NGC75" s="91"/>
      <c r="NGD75" s="91"/>
      <c r="NGE75" s="91"/>
      <c r="NGF75" s="91"/>
      <c r="NGG75" s="91"/>
      <c r="NGH75" s="91"/>
      <c r="NGI75" s="91"/>
      <c r="NGJ75" s="91"/>
      <c r="NGK75" s="91"/>
      <c r="NGL75" s="91"/>
      <c r="NGM75" s="91"/>
      <c r="NGN75" s="91"/>
      <c r="NGO75" s="91"/>
      <c r="NGP75" s="91"/>
      <c r="NGQ75" s="91"/>
      <c r="NGR75" s="91"/>
      <c r="NGS75" s="91"/>
      <c r="NGT75" s="91"/>
      <c r="NGU75" s="91"/>
      <c r="NGV75" s="91"/>
      <c r="NGW75" s="91"/>
      <c r="NGX75" s="91"/>
      <c r="NGY75" s="91"/>
      <c r="NGZ75" s="91"/>
      <c r="NHA75" s="91"/>
      <c r="NHB75" s="91"/>
      <c r="NHC75" s="91"/>
      <c r="NHD75" s="91"/>
      <c r="NHE75" s="91"/>
      <c r="NHF75" s="91"/>
      <c r="NHG75" s="91"/>
      <c r="NHH75" s="91"/>
      <c r="NHI75" s="91"/>
      <c r="NHJ75" s="91"/>
      <c r="NHK75" s="91"/>
      <c r="NHL75" s="91"/>
      <c r="NHM75" s="91"/>
      <c r="NHN75" s="91"/>
      <c r="NHO75" s="91"/>
      <c r="NHP75" s="91"/>
      <c r="NHQ75" s="91"/>
      <c r="NHR75" s="91"/>
      <c r="NHS75" s="91"/>
      <c r="NHT75" s="91"/>
      <c r="NHU75" s="91"/>
      <c r="NHV75" s="91"/>
      <c r="NHW75" s="91"/>
      <c r="NHX75" s="91"/>
      <c r="NHY75" s="91"/>
      <c r="NHZ75" s="91"/>
      <c r="NIA75" s="91"/>
      <c r="NIB75" s="91"/>
      <c r="NIC75" s="91"/>
      <c r="NID75" s="91"/>
      <c r="NIE75" s="91"/>
      <c r="NIF75" s="91"/>
      <c r="NIG75" s="91"/>
      <c r="NIH75" s="91"/>
      <c r="NII75" s="91"/>
      <c r="NIJ75" s="91"/>
      <c r="NIK75" s="91"/>
      <c r="NIL75" s="91"/>
      <c r="NIM75" s="91"/>
      <c r="NIN75" s="91"/>
      <c r="NIO75" s="91"/>
      <c r="NIP75" s="91"/>
      <c r="NIQ75" s="91"/>
      <c r="NIR75" s="91"/>
      <c r="NIS75" s="91"/>
      <c r="NIT75" s="91"/>
      <c r="NIU75" s="91"/>
      <c r="NIV75" s="91"/>
      <c r="NIW75" s="91"/>
      <c r="NIX75" s="91"/>
      <c r="NIY75" s="91"/>
      <c r="NIZ75" s="91"/>
      <c r="NJA75" s="91"/>
      <c r="NJB75" s="91"/>
      <c r="NJC75" s="91"/>
      <c r="NJD75" s="91"/>
      <c r="NJE75" s="91"/>
      <c r="NJF75" s="91"/>
      <c r="NJG75" s="91"/>
      <c r="NJH75" s="91"/>
      <c r="NJI75" s="91"/>
      <c r="NJJ75" s="91"/>
      <c r="NJK75" s="91"/>
      <c r="NJL75" s="91"/>
      <c r="NJM75" s="91"/>
      <c r="NJN75" s="91"/>
      <c r="NJO75" s="91"/>
      <c r="NJP75" s="91"/>
      <c r="NJQ75" s="91"/>
      <c r="NJR75" s="91"/>
      <c r="NJS75" s="91"/>
      <c r="NJT75" s="91"/>
      <c r="NJU75" s="91"/>
      <c r="NJV75" s="91"/>
      <c r="NJW75" s="91"/>
      <c r="NJX75" s="91"/>
      <c r="NJY75" s="91"/>
      <c r="NJZ75" s="91"/>
      <c r="NKA75" s="91"/>
      <c r="NKB75" s="91"/>
      <c r="NKC75" s="91"/>
      <c r="NKD75" s="91"/>
      <c r="NKE75" s="91"/>
      <c r="NKF75" s="91"/>
      <c r="NKG75" s="91"/>
      <c r="NKH75" s="91"/>
      <c r="NKI75" s="91"/>
      <c r="NKJ75" s="91"/>
      <c r="NKK75" s="91"/>
      <c r="NKL75" s="91"/>
      <c r="NKM75" s="91"/>
      <c r="NKN75" s="91"/>
      <c r="NKO75" s="91"/>
      <c r="NKP75" s="91"/>
      <c r="NKQ75" s="91"/>
      <c r="NKR75" s="91"/>
      <c r="NKS75" s="91"/>
      <c r="NKT75" s="91"/>
      <c r="NKU75" s="91"/>
      <c r="NKV75" s="91"/>
      <c r="NKW75" s="91"/>
      <c r="NKX75" s="91"/>
      <c r="NKY75" s="91"/>
      <c r="NKZ75" s="91"/>
      <c r="NLA75" s="91"/>
      <c r="NLB75" s="91"/>
      <c r="NLC75" s="91"/>
      <c r="NLD75" s="91"/>
      <c r="NLE75" s="91"/>
      <c r="NLF75" s="91"/>
      <c r="NLG75" s="91"/>
      <c r="NLH75" s="91"/>
      <c r="NLI75" s="91"/>
      <c r="NLJ75" s="91"/>
      <c r="NLK75" s="91"/>
      <c r="NLL75" s="91"/>
      <c r="NLM75" s="91"/>
      <c r="NLN75" s="91"/>
      <c r="NLO75" s="91"/>
      <c r="NLP75" s="91"/>
      <c r="NLQ75" s="91"/>
      <c r="NLR75" s="91"/>
      <c r="NLS75" s="91"/>
      <c r="NLT75" s="91"/>
      <c r="NLU75" s="91"/>
      <c r="NLV75" s="91"/>
      <c r="NLW75" s="91"/>
      <c r="NLX75" s="91"/>
      <c r="NLY75" s="91"/>
      <c r="NLZ75" s="91"/>
      <c r="NMA75" s="91"/>
      <c r="NMB75" s="91"/>
      <c r="NMC75" s="91"/>
      <c r="NMD75" s="91"/>
      <c r="NME75" s="91"/>
      <c r="NMF75" s="91"/>
      <c r="NMG75" s="91"/>
      <c r="NMH75" s="91"/>
      <c r="NMI75" s="91"/>
      <c r="NMJ75" s="91"/>
      <c r="NMK75" s="91"/>
      <c r="NML75" s="91"/>
      <c r="NMM75" s="91"/>
      <c r="NMN75" s="91"/>
      <c r="NMO75" s="91"/>
      <c r="NMP75" s="91"/>
      <c r="NMQ75" s="91"/>
      <c r="NMR75" s="91"/>
      <c r="NMS75" s="91"/>
      <c r="NMT75" s="91"/>
      <c r="NMU75" s="91"/>
      <c r="NMV75" s="91"/>
      <c r="NMW75" s="91"/>
      <c r="NMX75" s="91"/>
      <c r="NMY75" s="91"/>
      <c r="NMZ75" s="91"/>
      <c r="NNA75" s="91"/>
      <c r="NNB75" s="91"/>
      <c r="NNC75" s="91"/>
      <c r="NND75" s="91"/>
      <c r="NNE75" s="91"/>
      <c r="NNF75" s="91"/>
      <c r="NNG75" s="91"/>
      <c r="NNH75" s="91"/>
      <c r="NNI75" s="91"/>
      <c r="NNJ75" s="91"/>
      <c r="NNK75" s="91"/>
      <c r="NNL75" s="91"/>
      <c r="NNM75" s="91"/>
      <c r="NNN75" s="91"/>
      <c r="NNO75" s="91"/>
      <c r="NNP75" s="91"/>
      <c r="NNQ75" s="91"/>
      <c r="NNR75" s="91"/>
      <c r="NNS75" s="91"/>
      <c r="NNT75" s="91"/>
      <c r="NNU75" s="91"/>
      <c r="NNV75" s="91"/>
      <c r="NNW75" s="91"/>
      <c r="NNX75" s="91"/>
      <c r="NNY75" s="91"/>
      <c r="NNZ75" s="91"/>
      <c r="NOA75" s="91"/>
      <c r="NOB75" s="91"/>
      <c r="NOC75" s="91"/>
      <c r="NOD75" s="91"/>
      <c r="NOE75" s="91"/>
      <c r="NOF75" s="91"/>
      <c r="NOG75" s="91"/>
      <c r="NOH75" s="91"/>
      <c r="NOI75" s="91"/>
      <c r="NOJ75" s="91"/>
      <c r="NOK75" s="91"/>
      <c r="NOL75" s="91"/>
      <c r="NOM75" s="91"/>
      <c r="NON75" s="91"/>
      <c r="NOO75" s="91"/>
      <c r="NOP75" s="91"/>
      <c r="NOQ75" s="91"/>
      <c r="NOR75" s="91"/>
      <c r="NOS75" s="91"/>
      <c r="NOT75" s="91"/>
      <c r="NOU75" s="91"/>
      <c r="NOV75" s="91"/>
      <c r="NOW75" s="91"/>
      <c r="NOX75" s="91"/>
      <c r="NOY75" s="91"/>
      <c r="NOZ75" s="91"/>
      <c r="NPA75" s="91"/>
      <c r="NPB75" s="91"/>
      <c r="NPC75" s="91"/>
      <c r="NPD75" s="91"/>
      <c r="NPE75" s="91"/>
      <c r="NPF75" s="91"/>
      <c r="NPG75" s="91"/>
      <c r="NPH75" s="91"/>
      <c r="NPI75" s="91"/>
      <c r="NPJ75" s="91"/>
      <c r="NPK75" s="91"/>
      <c r="NPL75" s="91"/>
      <c r="NPM75" s="91"/>
      <c r="NPN75" s="91"/>
      <c r="NPO75" s="91"/>
      <c r="NPP75" s="91"/>
      <c r="NPQ75" s="91"/>
      <c r="NPR75" s="91"/>
      <c r="NPS75" s="91"/>
      <c r="NPT75" s="91"/>
      <c r="NPU75" s="91"/>
      <c r="NPV75" s="91"/>
      <c r="NPW75" s="91"/>
      <c r="NPX75" s="91"/>
      <c r="NPY75" s="91"/>
      <c r="NPZ75" s="91"/>
      <c r="NQA75" s="91"/>
      <c r="NQB75" s="91"/>
      <c r="NQC75" s="91"/>
      <c r="NQD75" s="91"/>
      <c r="NQE75" s="91"/>
      <c r="NQF75" s="91"/>
      <c r="NQG75" s="91"/>
      <c r="NQH75" s="91"/>
      <c r="NQI75" s="91"/>
      <c r="NQJ75" s="91"/>
      <c r="NQK75" s="91"/>
      <c r="NQL75" s="91"/>
      <c r="NQM75" s="91"/>
      <c r="NQN75" s="91"/>
      <c r="NQO75" s="91"/>
      <c r="NQP75" s="91"/>
      <c r="NQQ75" s="91"/>
      <c r="NQR75" s="91"/>
      <c r="NQS75" s="91"/>
      <c r="NQT75" s="91"/>
      <c r="NQU75" s="91"/>
      <c r="NQV75" s="91"/>
      <c r="NQW75" s="91"/>
      <c r="NQX75" s="91"/>
      <c r="NQY75" s="91"/>
      <c r="NQZ75" s="91"/>
      <c r="NRA75" s="91"/>
      <c r="NRB75" s="91"/>
      <c r="NRC75" s="91"/>
      <c r="NRD75" s="91"/>
      <c r="NRE75" s="91"/>
      <c r="NRF75" s="91"/>
      <c r="NRG75" s="91"/>
      <c r="NRH75" s="91"/>
      <c r="NRI75" s="91"/>
      <c r="NRJ75" s="91"/>
      <c r="NRK75" s="91"/>
      <c r="NRL75" s="91"/>
      <c r="NRM75" s="91"/>
      <c r="NRN75" s="91"/>
      <c r="NRO75" s="91"/>
      <c r="NRP75" s="91"/>
      <c r="NRQ75" s="91"/>
      <c r="NRR75" s="91"/>
      <c r="NRS75" s="91"/>
      <c r="NRT75" s="91"/>
      <c r="NRU75" s="91"/>
      <c r="NRV75" s="91"/>
      <c r="NRW75" s="91"/>
      <c r="NRX75" s="91"/>
      <c r="NRY75" s="91"/>
      <c r="NRZ75" s="91"/>
      <c r="NSA75" s="91"/>
      <c r="NSB75" s="91"/>
      <c r="NSC75" s="91"/>
      <c r="NSD75" s="91"/>
      <c r="NSE75" s="91"/>
      <c r="NSF75" s="91"/>
      <c r="NSG75" s="91"/>
      <c r="NSH75" s="91"/>
      <c r="NSI75" s="91"/>
      <c r="NSJ75" s="91"/>
      <c r="NSK75" s="91"/>
      <c r="NSL75" s="91"/>
      <c r="NSM75" s="91"/>
      <c r="NSN75" s="91"/>
      <c r="NSO75" s="91"/>
      <c r="NSP75" s="91"/>
      <c r="NSQ75" s="91"/>
      <c r="NSR75" s="91"/>
      <c r="NSS75" s="91"/>
      <c r="NST75" s="91"/>
      <c r="NSU75" s="91"/>
      <c r="NSV75" s="91"/>
      <c r="NSW75" s="91"/>
      <c r="NSX75" s="91"/>
      <c r="NSY75" s="91"/>
      <c r="NSZ75" s="91"/>
      <c r="NTA75" s="91"/>
      <c r="NTB75" s="91"/>
      <c r="NTC75" s="91"/>
      <c r="NTD75" s="91"/>
      <c r="NTE75" s="91"/>
      <c r="NTF75" s="91"/>
      <c r="NTG75" s="91"/>
      <c r="NTH75" s="91"/>
      <c r="NTI75" s="91"/>
      <c r="NTJ75" s="91"/>
      <c r="NTK75" s="91"/>
      <c r="NTL75" s="91"/>
      <c r="NTM75" s="91"/>
      <c r="NTN75" s="91"/>
      <c r="NTO75" s="91"/>
      <c r="NTP75" s="91"/>
      <c r="NTQ75" s="91"/>
      <c r="NTR75" s="91"/>
      <c r="NTS75" s="91"/>
      <c r="NTT75" s="91"/>
      <c r="NTU75" s="91"/>
      <c r="NTV75" s="91"/>
      <c r="NTW75" s="91"/>
      <c r="NTX75" s="91"/>
      <c r="NTY75" s="91"/>
      <c r="NTZ75" s="91"/>
      <c r="NUA75" s="91"/>
      <c r="NUB75" s="91"/>
      <c r="NUC75" s="91"/>
      <c r="NUD75" s="91"/>
      <c r="NUE75" s="91"/>
      <c r="NUF75" s="91"/>
      <c r="NUG75" s="91"/>
      <c r="NUH75" s="91"/>
      <c r="NUI75" s="91"/>
      <c r="NUJ75" s="91"/>
      <c r="NUK75" s="91"/>
      <c r="NUL75" s="91"/>
      <c r="NUM75" s="91"/>
      <c r="NUN75" s="91"/>
      <c r="NUO75" s="91"/>
      <c r="NUP75" s="91"/>
      <c r="NUQ75" s="91"/>
      <c r="NUR75" s="91"/>
      <c r="NUS75" s="91"/>
      <c r="NUT75" s="91"/>
      <c r="NUU75" s="91"/>
      <c r="NUV75" s="91"/>
      <c r="NUW75" s="91"/>
      <c r="NUX75" s="91"/>
      <c r="NUY75" s="91"/>
      <c r="NUZ75" s="91"/>
      <c r="NVA75" s="91"/>
      <c r="NVB75" s="91"/>
      <c r="NVC75" s="91"/>
      <c r="NVD75" s="91"/>
      <c r="NVE75" s="91"/>
      <c r="NVF75" s="91"/>
      <c r="NVG75" s="91"/>
      <c r="NVH75" s="91"/>
      <c r="NVI75" s="91"/>
      <c r="NVJ75" s="91"/>
      <c r="NVK75" s="91"/>
      <c r="NVL75" s="91"/>
      <c r="NVM75" s="91"/>
      <c r="NVN75" s="91"/>
      <c r="NVO75" s="91"/>
      <c r="NVP75" s="91"/>
      <c r="NVQ75" s="91"/>
      <c r="NVR75" s="91"/>
      <c r="NVS75" s="91"/>
      <c r="NVT75" s="91"/>
      <c r="NVU75" s="91"/>
      <c r="NVV75" s="91"/>
      <c r="NVW75" s="91"/>
      <c r="NVX75" s="91"/>
      <c r="NVY75" s="91"/>
      <c r="NVZ75" s="91"/>
      <c r="NWA75" s="91"/>
      <c r="NWB75" s="91"/>
      <c r="NWC75" s="91"/>
      <c r="NWD75" s="91"/>
      <c r="NWE75" s="91"/>
      <c r="NWF75" s="91"/>
      <c r="NWG75" s="91"/>
      <c r="NWH75" s="91"/>
      <c r="NWI75" s="91"/>
      <c r="NWJ75" s="91"/>
      <c r="NWK75" s="91"/>
      <c r="NWL75" s="91"/>
      <c r="NWM75" s="91"/>
      <c r="NWN75" s="91"/>
      <c r="NWO75" s="91"/>
      <c r="NWP75" s="91"/>
      <c r="NWQ75" s="91"/>
      <c r="NWR75" s="91"/>
      <c r="NWS75" s="91"/>
      <c r="NWT75" s="91"/>
      <c r="NWU75" s="91"/>
      <c r="NWV75" s="91"/>
      <c r="NWW75" s="91"/>
      <c r="NWX75" s="91"/>
      <c r="NWY75" s="91"/>
      <c r="NWZ75" s="91"/>
      <c r="NXA75" s="91"/>
      <c r="NXB75" s="91"/>
      <c r="NXC75" s="91"/>
      <c r="NXD75" s="91"/>
      <c r="NXE75" s="91"/>
      <c r="NXF75" s="91"/>
      <c r="NXG75" s="91"/>
      <c r="NXH75" s="91"/>
      <c r="NXI75" s="91"/>
      <c r="NXJ75" s="91"/>
      <c r="NXK75" s="91"/>
      <c r="NXL75" s="91"/>
      <c r="NXM75" s="91"/>
      <c r="NXN75" s="91"/>
      <c r="NXO75" s="91"/>
      <c r="NXP75" s="91"/>
      <c r="NXQ75" s="91"/>
      <c r="NXR75" s="91"/>
      <c r="NXS75" s="91"/>
      <c r="NXT75" s="91"/>
      <c r="NXU75" s="91"/>
      <c r="NXV75" s="91"/>
      <c r="NXW75" s="91"/>
      <c r="NXX75" s="91"/>
      <c r="NXY75" s="91"/>
      <c r="NXZ75" s="91"/>
      <c r="NYA75" s="91"/>
      <c r="NYB75" s="91"/>
      <c r="NYC75" s="91"/>
      <c r="NYD75" s="91"/>
      <c r="NYE75" s="91"/>
      <c r="NYF75" s="91"/>
      <c r="NYG75" s="91"/>
      <c r="NYH75" s="91"/>
      <c r="NYI75" s="91"/>
      <c r="NYJ75" s="91"/>
      <c r="NYK75" s="91"/>
      <c r="NYL75" s="91"/>
      <c r="NYM75" s="91"/>
      <c r="NYN75" s="91"/>
      <c r="NYO75" s="91"/>
      <c r="NYP75" s="91"/>
      <c r="NYQ75" s="91"/>
      <c r="NYR75" s="91"/>
      <c r="NYS75" s="91"/>
      <c r="NYT75" s="91"/>
      <c r="NYU75" s="91"/>
      <c r="NYV75" s="91"/>
      <c r="NYW75" s="91"/>
      <c r="NYX75" s="91"/>
      <c r="NYY75" s="91"/>
      <c r="NYZ75" s="91"/>
      <c r="NZA75" s="91"/>
      <c r="NZB75" s="91"/>
      <c r="NZC75" s="91"/>
      <c r="NZD75" s="91"/>
      <c r="NZE75" s="91"/>
      <c r="NZF75" s="91"/>
      <c r="NZG75" s="91"/>
      <c r="NZH75" s="91"/>
      <c r="NZI75" s="91"/>
      <c r="NZJ75" s="91"/>
      <c r="NZK75" s="91"/>
      <c r="NZL75" s="91"/>
      <c r="NZM75" s="91"/>
      <c r="NZN75" s="91"/>
      <c r="NZO75" s="91"/>
      <c r="NZP75" s="91"/>
      <c r="NZQ75" s="91"/>
      <c r="NZR75" s="91"/>
      <c r="NZS75" s="91"/>
      <c r="NZT75" s="91"/>
      <c r="NZU75" s="91"/>
      <c r="NZV75" s="91"/>
      <c r="NZW75" s="91"/>
      <c r="NZX75" s="91"/>
      <c r="NZY75" s="91"/>
      <c r="NZZ75" s="91"/>
      <c r="OAA75" s="91"/>
      <c r="OAB75" s="91"/>
      <c r="OAC75" s="91"/>
      <c r="OAD75" s="91"/>
      <c r="OAE75" s="91"/>
      <c r="OAF75" s="91"/>
      <c r="OAG75" s="91"/>
      <c r="OAH75" s="91"/>
      <c r="OAI75" s="91"/>
      <c r="OAJ75" s="91"/>
      <c r="OAK75" s="91"/>
      <c r="OAL75" s="91"/>
      <c r="OAM75" s="91"/>
      <c r="OAN75" s="91"/>
      <c r="OAO75" s="91"/>
      <c r="OAP75" s="91"/>
      <c r="OAQ75" s="91"/>
      <c r="OAR75" s="91"/>
      <c r="OAS75" s="91"/>
      <c r="OAT75" s="91"/>
      <c r="OAU75" s="91"/>
      <c r="OAV75" s="91"/>
      <c r="OAW75" s="91"/>
      <c r="OAX75" s="91"/>
      <c r="OAY75" s="91"/>
      <c r="OAZ75" s="91"/>
      <c r="OBA75" s="91"/>
      <c r="OBB75" s="91"/>
      <c r="OBC75" s="91"/>
      <c r="OBD75" s="91"/>
      <c r="OBE75" s="91"/>
      <c r="OBF75" s="91"/>
      <c r="OBG75" s="91"/>
      <c r="OBH75" s="91"/>
      <c r="OBI75" s="91"/>
      <c r="OBJ75" s="91"/>
      <c r="OBK75" s="91"/>
      <c r="OBL75" s="91"/>
      <c r="OBM75" s="91"/>
      <c r="OBN75" s="91"/>
      <c r="OBO75" s="91"/>
      <c r="OBP75" s="91"/>
      <c r="OBQ75" s="91"/>
      <c r="OBR75" s="91"/>
      <c r="OBS75" s="91"/>
      <c r="OBT75" s="91"/>
      <c r="OBU75" s="91"/>
      <c r="OBV75" s="91"/>
      <c r="OBW75" s="91"/>
      <c r="OBX75" s="91"/>
      <c r="OBY75" s="91"/>
      <c r="OBZ75" s="91"/>
      <c r="OCA75" s="91"/>
      <c r="OCB75" s="91"/>
      <c r="OCC75" s="91"/>
      <c r="OCD75" s="91"/>
      <c r="OCE75" s="91"/>
      <c r="OCF75" s="91"/>
      <c r="OCG75" s="91"/>
      <c r="OCH75" s="91"/>
      <c r="OCI75" s="91"/>
      <c r="OCJ75" s="91"/>
      <c r="OCK75" s="91"/>
      <c r="OCL75" s="91"/>
      <c r="OCM75" s="91"/>
      <c r="OCN75" s="91"/>
      <c r="OCO75" s="91"/>
      <c r="OCP75" s="91"/>
      <c r="OCQ75" s="91"/>
      <c r="OCR75" s="91"/>
      <c r="OCS75" s="91"/>
      <c r="OCT75" s="91"/>
      <c r="OCU75" s="91"/>
      <c r="OCV75" s="91"/>
      <c r="OCW75" s="91"/>
      <c r="OCX75" s="91"/>
      <c r="OCY75" s="91"/>
      <c r="OCZ75" s="91"/>
      <c r="ODA75" s="91"/>
      <c r="ODB75" s="91"/>
      <c r="ODC75" s="91"/>
      <c r="ODD75" s="91"/>
      <c r="ODE75" s="91"/>
      <c r="ODF75" s="91"/>
      <c r="ODG75" s="91"/>
      <c r="ODH75" s="91"/>
      <c r="ODI75" s="91"/>
      <c r="ODJ75" s="91"/>
      <c r="ODK75" s="91"/>
      <c r="ODL75" s="91"/>
      <c r="ODM75" s="91"/>
      <c r="ODN75" s="91"/>
      <c r="ODO75" s="91"/>
      <c r="ODP75" s="91"/>
      <c r="ODQ75" s="91"/>
      <c r="ODR75" s="91"/>
      <c r="ODS75" s="91"/>
      <c r="ODT75" s="91"/>
      <c r="ODU75" s="91"/>
      <c r="ODV75" s="91"/>
      <c r="ODW75" s="91"/>
      <c r="ODX75" s="91"/>
      <c r="ODY75" s="91"/>
      <c r="ODZ75" s="91"/>
      <c r="OEA75" s="91"/>
      <c r="OEB75" s="91"/>
      <c r="OEC75" s="91"/>
      <c r="OED75" s="91"/>
      <c r="OEE75" s="91"/>
      <c r="OEF75" s="91"/>
      <c r="OEG75" s="91"/>
      <c r="OEH75" s="91"/>
      <c r="OEI75" s="91"/>
      <c r="OEJ75" s="91"/>
      <c r="OEK75" s="91"/>
      <c r="OEL75" s="91"/>
      <c r="OEM75" s="91"/>
      <c r="OEN75" s="91"/>
      <c r="OEO75" s="91"/>
      <c r="OEP75" s="91"/>
      <c r="OEQ75" s="91"/>
      <c r="OER75" s="91"/>
      <c r="OES75" s="91"/>
      <c r="OET75" s="91"/>
      <c r="OEU75" s="91"/>
      <c r="OEV75" s="91"/>
      <c r="OEW75" s="91"/>
      <c r="OEX75" s="91"/>
      <c r="OEY75" s="91"/>
      <c r="OEZ75" s="91"/>
      <c r="OFA75" s="91"/>
      <c r="OFB75" s="91"/>
      <c r="OFC75" s="91"/>
      <c r="OFD75" s="91"/>
      <c r="OFE75" s="91"/>
      <c r="OFF75" s="91"/>
      <c r="OFG75" s="91"/>
      <c r="OFH75" s="91"/>
      <c r="OFI75" s="91"/>
      <c r="OFJ75" s="91"/>
      <c r="OFK75" s="91"/>
      <c r="OFL75" s="91"/>
      <c r="OFM75" s="91"/>
      <c r="OFN75" s="91"/>
      <c r="OFO75" s="91"/>
      <c r="OFP75" s="91"/>
      <c r="OFQ75" s="91"/>
      <c r="OFR75" s="91"/>
      <c r="OFS75" s="91"/>
      <c r="OFT75" s="91"/>
      <c r="OFU75" s="91"/>
      <c r="OFV75" s="91"/>
      <c r="OFW75" s="91"/>
      <c r="OFX75" s="91"/>
      <c r="OFY75" s="91"/>
      <c r="OFZ75" s="91"/>
      <c r="OGA75" s="91"/>
      <c r="OGB75" s="91"/>
      <c r="OGC75" s="91"/>
      <c r="OGD75" s="91"/>
      <c r="OGE75" s="91"/>
      <c r="OGF75" s="91"/>
      <c r="OGG75" s="91"/>
      <c r="OGH75" s="91"/>
      <c r="OGI75" s="91"/>
      <c r="OGJ75" s="91"/>
      <c r="OGK75" s="91"/>
      <c r="OGL75" s="91"/>
      <c r="OGM75" s="91"/>
      <c r="OGN75" s="91"/>
      <c r="OGO75" s="91"/>
      <c r="OGP75" s="91"/>
      <c r="OGQ75" s="91"/>
      <c r="OGR75" s="91"/>
      <c r="OGS75" s="91"/>
      <c r="OGT75" s="91"/>
      <c r="OGU75" s="91"/>
      <c r="OGV75" s="91"/>
      <c r="OGW75" s="91"/>
      <c r="OGX75" s="91"/>
      <c r="OGY75" s="91"/>
      <c r="OGZ75" s="91"/>
      <c r="OHA75" s="91"/>
      <c r="OHB75" s="91"/>
      <c r="OHC75" s="91"/>
      <c r="OHD75" s="91"/>
      <c r="OHE75" s="91"/>
      <c r="OHF75" s="91"/>
      <c r="OHG75" s="91"/>
      <c r="OHH75" s="91"/>
      <c r="OHI75" s="91"/>
      <c r="OHJ75" s="91"/>
      <c r="OHK75" s="91"/>
      <c r="OHL75" s="91"/>
      <c r="OHM75" s="91"/>
      <c r="OHN75" s="91"/>
      <c r="OHO75" s="91"/>
      <c r="OHP75" s="91"/>
      <c r="OHQ75" s="91"/>
      <c r="OHR75" s="91"/>
      <c r="OHS75" s="91"/>
      <c r="OHT75" s="91"/>
      <c r="OHU75" s="91"/>
      <c r="OHV75" s="91"/>
      <c r="OHW75" s="91"/>
      <c r="OHX75" s="91"/>
      <c r="OHY75" s="91"/>
      <c r="OHZ75" s="91"/>
      <c r="OIA75" s="91"/>
      <c r="OIB75" s="91"/>
      <c r="OIC75" s="91"/>
      <c r="OID75" s="91"/>
      <c r="OIE75" s="91"/>
      <c r="OIF75" s="91"/>
      <c r="OIG75" s="91"/>
      <c r="OIH75" s="91"/>
      <c r="OII75" s="91"/>
      <c r="OIJ75" s="91"/>
      <c r="OIK75" s="91"/>
      <c r="OIL75" s="91"/>
      <c r="OIM75" s="91"/>
      <c r="OIN75" s="91"/>
      <c r="OIO75" s="91"/>
      <c r="OIP75" s="91"/>
      <c r="OIQ75" s="91"/>
      <c r="OIR75" s="91"/>
      <c r="OIS75" s="91"/>
      <c r="OIT75" s="91"/>
      <c r="OIU75" s="91"/>
      <c r="OIV75" s="91"/>
      <c r="OIW75" s="91"/>
      <c r="OIX75" s="91"/>
      <c r="OIY75" s="91"/>
      <c r="OIZ75" s="91"/>
      <c r="OJA75" s="91"/>
      <c r="OJB75" s="91"/>
      <c r="OJC75" s="91"/>
      <c r="OJD75" s="91"/>
      <c r="OJE75" s="91"/>
      <c r="OJF75" s="91"/>
      <c r="OJG75" s="91"/>
      <c r="OJH75" s="91"/>
      <c r="OJI75" s="91"/>
      <c r="OJJ75" s="91"/>
      <c r="OJK75" s="91"/>
      <c r="OJL75" s="91"/>
      <c r="OJM75" s="91"/>
      <c r="OJN75" s="91"/>
      <c r="OJO75" s="91"/>
      <c r="OJP75" s="91"/>
      <c r="OJQ75" s="91"/>
      <c r="OJR75" s="91"/>
      <c r="OJS75" s="91"/>
      <c r="OJT75" s="91"/>
      <c r="OJU75" s="91"/>
      <c r="OJV75" s="91"/>
      <c r="OJW75" s="91"/>
      <c r="OJX75" s="91"/>
      <c r="OJY75" s="91"/>
      <c r="OJZ75" s="91"/>
      <c r="OKA75" s="91"/>
      <c r="OKB75" s="91"/>
      <c r="OKC75" s="91"/>
      <c r="OKD75" s="91"/>
      <c r="OKE75" s="91"/>
      <c r="OKF75" s="91"/>
      <c r="OKG75" s="91"/>
      <c r="OKH75" s="91"/>
      <c r="OKI75" s="91"/>
      <c r="OKJ75" s="91"/>
      <c r="OKK75" s="91"/>
      <c r="OKL75" s="91"/>
      <c r="OKM75" s="91"/>
      <c r="OKN75" s="91"/>
      <c r="OKO75" s="91"/>
      <c r="OKP75" s="91"/>
      <c r="OKQ75" s="91"/>
      <c r="OKR75" s="91"/>
      <c r="OKS75" s="91"/>
      <c r="OKT75" s="91"/>
      <c r="OKU75" s="91"/>
      <c r="OKV75" s="91"/>
      <c r="OKW75" s="91"/>
      <c r="OKX75" s="91"/>
      <c r="OKY75" s="91"/>
      <c r="OKZ75" s="91"/>
      <c r="OLA75" s="91"/>
      <c r="OLB75" s="91"/>
      <c r="OLC75" s="91"/>
      <c r="OLD75" s="91"/>
      <c r="OLE75" s="91"/>
      <c r="OLF75" s="91"/>
      <c r="OLG75" s="91"/>
      <c r="OLH75" s="91"/>
      <c r="OLI75" s="91"/>
      <c r="OLJ75" s="91"/>
      <c r="OLK75" s="91"/>
      <c r="OLL75" s="91"/>
      <c r="OLM75" s="91"/>
      <c r="OLN75" s="91"/>
      <c r="OLO75" s="91"/>
      <c r="OLP75" s="91"/>
      <c r="OLQ75" s="91"/>
      <c r="OLR75" s="91"/>
      <c r="OLS75" s="91"/>
      <c r="OLT75" s="91"/>
      <c r="OLU75" s="91"/>
      <c r="OLV75" s="91"/>
      <c r="OLW75" s="91"/>
      <c r="OLX75" s="91"/>
      <c r="OLY75" s="91"/>
      <c r="OLZ75" s="91"/>
      <c r="OMA75" s="91"/>
      <c r="OMB75" s="91"/>
      <c r="OMC75" s="91"/>
      <c r="OMD75" s="91"/>
      <c r="OME75" s="91"/>
      <c r="OMF75" s="91"/>
      <c r="OMG75" s="91"/>
      <c r="OMH75" s="91"/>
      <c r="OMI75" s="91"/>
      <c r="OMJ75" s="91"/>
      <c r="OMK75" s="91"/>
      <c r="OML75" s="91"/>
      <c r="OMM75" s="91"/>
      <c r="OMN75" s="91"/>
      <c r="OMO75" s="91"/>
      <c r="OMP75" s="91"/>
      <c r="OMQ75" s="91"/>
      <c r="OMR75" s="91"/>
      <c r="OMS75" s="91"/>
      <c r="OMT75" s="91"/>
      <c r="OMU75" s="91"/>
      <c r="OMV75" s="91"/>
      <c r="OMW75" s="91"/>
      <c r="OMX75" s="91"/>
      <c r="OMY75" s="91"/>
      <c r="OMZ75" s="91"/>
      <c r="ONA75" s="91"/>
      <c r="ONB75" s="91"/>
      <c r="ONC75" s="91"/>
      <c r="OND75" s="91"/>
      <c r="ONE75" s="91"/>
      <c r="ONF75" s="91"/>
      <c r="ONG75" s="91"/>
      <c r="ONH75" s="91"/>
      <c r="ONI75" s="91"/>
      <c r="ONJ75" s="91"/>
      <c r="ONK75" s="91"/>
      <c r="ONL75" s="91"/>
      <c r="ONM75" s="91"/>
      <c r="ONN75" s="91"/>
      <c r="ONO75" s="91"/>
      <c r="ONP75" s="91"/>
      <c r="ONQ75" s="91"/>
      <c r="ONR75" s="91"/>
      <c r="ONS75" s="91"/>
      <c r="ONT75" s="91"/>
      <c r="ONU75" s="91"/>
      <c r="ONV75" s="91"/>
      <c r="ONW75" s="91"/>
      <c r="ONX75" s="91"/>
      <c r="ONY75" s="91"/>
      <c r="ONZ75" s="91"/>
      <c r="OOA75" s="91"/>
      <c r="OOB75" s="91"/>
      <c r="OOC75" s="91"/>
      <c r="OOD75" s="91"/>
      <c r="OOE75" s="91"/>
      <c r="OOF75" s="91"/>
      <c r="OOG75" s="91"/>
      <c r="OOH75" s="91"/>
      <c r="OOI75" s="91"/>
      <c r="OOJ75" s="91"/>
      <c r="OOK75" s="91"/>
      <c r="OOL75" s="91"/>
      <c r="OOM75" s="91"/>
      <c r="OON75" s="91"/>
      <c r="OOO75" s="91"/>
      <c r="OOP75" s="91"/>
      <c r="OOQ75" s="91"/>
      <c r="OOR75" s="91"/>
      <c r="OOS75" s="91"/>
      <c r="OOT75" s="91"/>
      <c r="OOU75" s="91"/>
      <c r="OOV75" s="91"/>
      <c r="OOW75" s="91"/>
      <c r="OOX75" s="91"/>
      <c r="OOY75" s="91"/>
      <c r="OOZ75" s="91"/>
      <c r="OPA75" s="91"/>
      <c r="OPB75" s="91"/>
      <c r="OPC75" s="91"/>
      <c r="OPD75" s="91"/>
      <c r="OPE75" s="91"/>
      <c r="OPF75" s="91"/>
      <c r="OPG75" s="91"/>
      <c r="OPH75" s="91"/>
      <c r="OPI75" s="91"/>
      <c r="OPJ75" s="91"/>
      <c r="OPK75" s="91"/>
      <c r="OPL75" s="91"/>
      <c r="OPM75" s="91"/>
      <c r="OPN75" s="91"/>
      <c r="OPO75" s="91"/>
      <c r="OPP75" s="91"/>
      <c r="OPQ75" s="91"/>
      <c r="OPR75" s="91"/>
      <c r="OPS75" s="91"/>
      <c r="OPT75" s="91"/>
      <c r="OPU75" s="91"/>
      <c r="OPV75" s="91"/>
      <c r="OPW75" s="91"/>
      <c r="OPX75" s="91"/>
      <c r="OPY75" s="91"/>
      <c r="OPZ75" s="91"/>
      <c r="OQA75" s="91"/>
      <c r="OQB75" s="91"/>
      <c r="OQC75" s="91"/>
      <c r="OQD75" s="91"/>
      <c r="OQE75" s="91"/>
      <c r="OQF75" s="91"/>
      <c r="OQG75" s="91"/>
      <c r="OQH75" s="91"/>
      <c r="OQI75" s="91"/>
      <c r="OQJ75" s="91"/>
      <c r="OQK75" s="91"/>
      <c r="OQL75" s="91"/>
      <c r="OQM75" s="91"/>
      <c r="OQN75" s="91"/>
      <c r="OQO75" s="91"/>
      <c r="OQP75" s="91"/>
      <c r="OQQ75" s="91"/>
      <c r="OQR75" s="91"/>
      <c r="OQS75" s="91"/>
      <c r="OQT75" s="91"/>
      <c r="OQU75" s="91"/>
      <c r="OQV75" s="91"/>
      <c r="OQW75" s="91"/>
      <c r="OQX75" s="91"/>
      <c r="OQY75" s="91"/>
      <c r="OQZ75" s="91"/>
      <c r="ORA75" s="91"/>
      <c r="ORB75" s="91"/>
      <c r="ORC75" s="91"/>
      <c r="ORD75" s="91"/>
      <c r="ORE75" s="91"/>
      <c r="ORF75" s="91"/>
      <c r="ORG75" s="91"/>
      <c r="ORH75" s="91"/>
      <c r="ORI75" s="91"/>
      <c r="ORJ75" s="91"/>
      <c r="ORK75" s="91"/>
      <c r="ORL75" s="91"/>
      <c r="ORM75" s="91"/>
      <c r="ORN75" s="91"/>
      <c r="ORO75" s="91"/>
      <c r="ORP75" s="91"/>
      <c r="ORQ75" s="91"/>
      <c r="ORR75" s="91"/>
      <c r="ORS75" s="91"/>
      <c r="ORT75" s="91"/>
      <c r="ORU75" s="91"/>
      <c r="ORV75" s="91"/>
      <c r="ORW75" s="91"/>
      <c r="ORX75" s="91"/>
      <c r="ORY75" s="91"/>
      <c r="ORZ75" s="91"/>
      <c r="OSA75" s="91"/>
      <c r="OSB75" s="91"/>
      <c r="OSC75" s="91"/>
      <c r="OSD75" s="91"/>
      <c r="OSE75" s="91"/>
      <c r="OSF75" s="91"/>
      <c r="OSG75" s="91"/>
      <c r="OSH75" s="91"/>
      <c r="OSI75" s="91"/>
      <c r="OSJ75" s="91"/>
      <c r="OSK75" s="91"/>
      <c r="OSL75" s="91"/>
      <c r="OSM75" s="91"/>
      <c r="OSN75" s="91"/>
      <c r="OSO75" s="91"/>
      <c r="OSP75" s="91"/>
      <c r="OSQ75" s="91"/>
      <c r="OSR75" s="91"/>
      <c r="OSS75" s="91"/>
      <c r="OST75" s="91"/>
      <c r="OSU75" s="91"/>
      <c r="OSV75" s="91"/>
      <c r="OSW75" s="91"/>
      <c r="OSX75" s="91"/>
      <c r="OSY75" s="91"/>
      <c r="OSZ75" s="91"/>
      <c r="OTA75" s="91"/>
      <c r="OTB75" s="91"/>
      <c r="OTC75" s="91"/>
      <c r="OTD75" s="91"/>
      <c r="OTE75" s="91"/>
      <c r="OTF75" s="91"/>
      <c r="OTG75" s="91"/>
      <c r="OTH75" s="91"/>
      <c r="OTI75" s="91"/>
      <c r="OTJ75" s="91"/>
      <c r="OTK75" s="91"/>
      <c r="OTL75" s="91"/>
      <c r="OTM75" s="91"/>
      <c r="OTN75" s="91"/>
      <c r="OTO75" s="91"/>
      <c r="OTP75" s="91"/>
      <c r="OTQ75" s="91"/>
      <c r="OTR75" s="91"/>
      <c r="OTS75" s="91"/>
      <c r="OTT75" s="91"/>
      <c r="OTU75" s="91"/>
      <c r="OTV75" s="91"/>
      <c r="OTW75" s="91"/>
      <c r="OTX75" s="91"/>
      <c r="OTY75" s="91"/>
      <c r="OTZ75" s="91"/>
      <c r="OUA75" s="91"/>
      <c r="OUB75" s="91"/>
      <c r="OUC75" s="91"/>
      <c r="OUD75" s="91"/>
      <c r="OUE75" s="91"/>
      <c r="OUF75" s="91"/>
      <c r="OUG75" s="91"/>
      <c r="OUH75" s="91"/>
      <c r="OUI75" s="91"/>
      <c r="OUJ75" s="91"/>
      <c r="OUK75" s="91"/>
      <c r="OUL75" s="91"/>
      <c r="OUM75" s="91"/>
      <c r="OUN75" s="91"/>
      <c r="OUO75" s="91"/>
      <c r="OUP75" s="91"/>
      <c r="OUQ75" s="91"/>
      <c r="OUR75" s="91"/>
      <c r="OUS75" s="91"/>
      <c r="OUT75" s="91"/>
      <c r="OUU75" s="91"/>
      <c r="OUV75" s="91"/>
      <c r="OUW75" s="91"/>
      <c r="OUX75" s="91"/>
      <c r="OUY75" s="91"/>
      <c r="OUZ75" s="91"/>
      <c r="OVA75" s="91"/>
      <c r="OVB75" s="91"/>
      <c r="OVC75" s="91"/>
      <c r="OVD75" s="91"/>
      <c r="OVE75" s="91"/>
      <c r="OVF75" s="91"/>
      <c r="OVG75" s="91"/>
      <c r="OVH75" s="91"/>
      <c r="OVI75" s="91"/>
      <c r="OVJ75" s="91"/>
      <c r="OVK75" s="91"/>
      <c r="OVL75" s="91"/>
      <c r="OVM75" s="91"/>
      <c r="OVN75" s="91"/>
      <c r="OVO75" s="91"/>
      <c r="OVP75" s="91"/>
      <c r="OVQ75" s="91"/>
      <c r="OVR75" s="91"/>
      <c r="OVS75" s="91"/>
      <c r="OVT75" s="91"/>
      <c r="OVU75" s="91"/>
      <c r="OVV75" s="91"/>
      <c r="OVW75" s="91"/>
      <c r="OVX75" s="91"/>
      <c r="OVY75" s="91"/>
      <c r="OVZ75" s="91"/>
      <c r="OWA75" s="91"/>
      <c r="OWB75" s="91"/>
      <c r="OWC75" s="91"/>
      <c r="OWD75" s="91"/>
      <c r="OWE75" s="91"/>
      <c r="OWF75" s="91"/>
      <c r="OWG75" s="91"/>
      <c r="OWH75" s="91"/>
      <c r="OWI75" s="91"/>
      <c r="OWJ75" s="91"/>
      <c r="OWK75" s="91"/>
      <c r="OWL75" s="91"/>
      <c r="OWM75" s="91"/>
      <c r="OWN75" s="91"/>
      <c r="OWO75" s="91"/>
      <c r="OWP75" s="91"/>
      <c r="OWQ75" s="91"/>
      <c r="OWR75" s="91"/>
      <c r="OWS75" s="91"/>
      <c r="OWT75" s="91"/>
      <c r="OWU75" s="91"/>
      <c r="OWV75" s="91"/>
      <c r="OWW75" s="91"/>
      <c r="OWX75" s="91"/>
      <c r="OWY75" s="91"/>
      <c r="OWZ75" s="91"/>
      <c r="OXA75" s="91"/>
      <c r="OXB75" s="91"/>
      <c r="OXC75" s="91"/>
      <c r="OXD75" s="91"/>
      <c r="OXE75" s="91"/>
      <c r="OXF75" s="91"/>
      <c r="OXG75" s="91"/>
      <c r="OXH75" s="91"/>
      <c r="OXI75" s="91"/>
      <c r="OXJ75" s="91"/>
      <c r="OXK75" s="91"/>
      <c r="OXL75" s="91"/>
      <c r="OXM75" s="91"/>
      <c r="OXN75" s="91"/>
      <c r="OXO75" s="91"/>
      <c r="OXP75" s="91"/>
      <c r="OXQ75" s="91"/>
      <c r="OXR75" s="91"/>
      <c r="OXS75" s="91"/>
      <c r="OXT75" s="91"/>
      <c r="OXU75" s="91"/>
      <c r="OXV75" s="91"/>
      <c r="OXW75" s="91"/>
      <c r="OXX75" s="91"/>
      <c r="OXY75" s="91"/>
      <c r="OXZ75" s="91"/>
      <c r="OYA75" s="91"/>
      <c r="OYB75" s="91"/>
      <c r="OYC75" s="91"/>
      <c r="OYD75" s="91"/>
      <c r="OYE75" s="91"/>
      <c r="OYF75" s="91"/>
      <c r="OYG75" s="91"/>
      <c r="OYH75" s="91"/>
      <c r="OYI75" s="91"/>
      <c r="OYJ75" s="91"/>
      <c r="OYK75" s="91"/>
      <c r="OYL75" s="91"/>
      <c r="OYM75" s="91"/>
      <c r="OYN75" s="91"/>
      <c r="OYO75" s="91"/>
      <c r="OYP75" s="91"/>
      <c r="OYQ75" s="91"/>
      <c r="OYR75" s="91"/>
      <c r="OYS75" s="91"/>
      <c r="OYT75" s="91"/>
      <c r="OYU75" s="91"/>
      <c r="OYV75" s="91"/>
      <c r="OYW75" s="91"/>
      <c r="OYX75" s="91"/>
      <c r="OYY75" s="91"/>
      <c r="OYZ75" s="91"/>
      <c r="OZA75" s="91"/>
      <c r="OZB75" s="91"/>
      <c r="OZC75" s="91"/>
      <c r="OZD75" s="91"/>
      <c r="OZE75" s="91"/>
      <c r="OZF75" s="91"/>
      <c r="OZG75" s="91"/>
      <c r="OZH75" s="91"/>
      <c r="OZI75" s="91"/>
      <c r="OZJ75" s="91"/>
      <c r="OZK75" s="91"/>
      <c r="OZL75" s="91"/>
      <c r="OZM75" s="91"/>
      <c r="OZN75" s="91"/>
      <c r="OZO75" s="91"/>
      <c r="OZP75" s="91"/>
      <c r="OZQ75" s="91"/>
      <c r="OZR75" s="91"/>
      <c r="OZS75" s="91"/>
      <c r="OZT75" s="91"/>
      <c r="OZU75" s="91"/>
      <c r="OZV75" s="91"/>
      <c r="OZW75" s="91"/>
      <c r="OZX75" s="91"/>
      <c r="OZY75" s="91"/>
      <c r="OZZ75" s="91"/>
      <c r="PAA75" s="91"/>
      <c r="PAB75" s="91"/>
      <c r="PAC75" s="91"/>
      <c r="PAD75" s="91"/>
      <c r="PAE75" s="91"/>
      <c r="PAF75" s="91"/>
      <c r="PAG75" s="91"/>
      <c r="PAH75" s="91"/>
      <c r="PAI75" s="91"/>
      <c r="PAJ75" s="91"/>
      <c r="PAK75" s="91"/>
      <c r="PAL75" s="91"/>
      <c r="PAM75" s="91"/>
      <c r="PAN75" s="91"/>
      <c r="PAO75" s="91"/>
      <c r="PAP75" s="91"/>
      <c r="PAQ75" s="91"/>
      <c r="PAR75" s="91"/>
      <c r="PAS75" s="91"/>
      <c r="PAT75" s="91"/>
      <c r="PAU75" s="91"/>
      <c r="PAV75" s="91"/>
      <c r="PAW75" s="91"/>
      <c r="PAX75" s="91"/>
      <c r="PAY75" s="91"/>
      <c r="PAZ75" s="91"/>
      <c r="PBA75" s="91"/>
      <c r="PBB75" s="91"/>
      <c r="PBC75" s="91"/>
      <c r="PBD75" s="91"/>
      <c r="PBE75" s="91"/>
      <c r="PBF75" s="91"/>
      <c r="PBG75" s="91"/>
      <c r="PBH75" s="91"/>
      <c r="PBI75" s="91"/>
      <c r="PBJ75" s="91"/>
      <c r="PBK75" s="91"/>
      <c r="PBL75" s="91"/>
      <c r="PBM75" s="91"/>
      <c r="PBN75" s="91"/>
      <c r="PBO75" s="91"/>
      <c r="PBP75" s="91"/>
      <c r="PBQ75" s="91"/>
      <c r="PBR75" s="91"/>
      <c r="PBS75" s="91"/>
      <c r="PBT75" s="91"/>
      <c r="PBU75" s="91"/>
      <c r="PBV75" s="91"/>
      <c r="PBW75" s="91"/>
      <c r="PBX75" s="91"/>
      <c r="PBY75" s="91"/>
      <c r="PBZ75" s="91"/>
      <c r="PCA75" s="91"/>
      <c r="PCB75" s="91"/>
      <c r="PCC75" s="91"/>
      <c r="PCD75" s="91"/>
      <c r="PCE75" s="91"/>
      <c r="PCF75" s="91"/>
      <c r="PCG75" s="91"/>
      <c r="PCH75" s="91"/>
      <c r="PCI75" s="91"/>
      <c r="PCJ75" s="91"/>
      <c r="PCK75" s="91"/>
      <c r="PCL75" s="91"/>
      <c r="PCM75" s="91"/>
      <c r="PCN75" s="91"/>
      <c r="PCO75" s="91"/>
      <c r="PCP75" s="91"/>
      <c r="PCQ75" s="91"/>
      <c r="PCR75" s="91"/>
      <c r="PCS75" s="91"/>
      <c r="PCT75" s="91"/>
      <c r="PCU75" s="91"/>
      <c r="PCV75" s="91"/>
      <c r="PCW75" s="91"/>
      <c r="PCX75" s="91"/>
      <c r="PCY75" s="91"/>
      <c r="PCZ75" s="91"/>
      <c r="PDA75" s="91"/>
      <c r="PDB75" s="91"/>
      <c r="PDC75" s="91"/>
      <c r="PDD75" s="91"/>
      <c r="PDE75" s="91"/>
      <c r="PDF75" s="91"/>
      <c r="PDG75" s="91"/>
      <c r="PDH75" s="91"/>
      <c r="PDI75" s="91"/>
      <c r="PDJ75" s="91"/>
      <c r="PDK75" s="91"/>
      <c r="PDL75" s="91"/>
      <c r="PDM75" s="91"/>
      <c r="PDN75" s="91"/>
      <c r="PDO75" s="91"/>
      <c r="PDP75" s="91"/>
      <c r="PDQ75" s="91"/>
      <c r="PDR75" s="91"/>
      <c r="PDS75" s="91"/>
      <c r="PDT75" s="91"/>
      <c r="PDU75" s="91"/>
      <c r="PDV75" s="91"/>
      <c r="PDW75" s="91"/>
      <c r="PDX75" s="91"/>
      <c r="PDY75" s="91"/>
      <c r="PDZ75" s="91"/>
      <c r="PEA75" s="91"/>
      <c r="PEB75" s="91"/>
      <c r="PEC75" s="91"/>
      <c r="PED75" s="91"/>
      <c r="PEE75" s="91"/>
      <c r="PEF75" s="91"/>
      <c r="PEG75" s="91"/>
      <c r="PEH75" s="91"/>
      <c r="PEI75" s="91"/>
      <c r="PEJ75" s="91"/>
      <c r="PEK75" s="91"/>
      <c r="PEL75" s="91"/>
      <c r="PEM75" s="91"/>
      <c r="PEN75" s="91"/>
      <c r="PEO75" s="91"/>
      <c r="PEP75" s="91"/>
      <c r="PEQ75" s="91"/>
      <c r="PER75" s="91"/>
      <c r="PES75" s="91"/>
      <c r="PET75" s="91"/>
      <c r="PEU75" s="91"/>
      <c r="PEV75" s="91"/>
      <c r="PEW75" s="91"/>
      <c r="PEX75" s="91"/>
      <c r="PEY75" s="91"/>
      <c r="PEZ75" s="91"/>
      <c r="PFA75" s="91"/>
      <c r="PFB75" s="91"/>
      <c r="PFC75" s="91"/>
      <c r="PFD75" s="91"/>
      <c r="PFE75" s="91"/>
      <c r="PFF75" s="91"/>
      <c r="PFG75" s="91"/>
      <c r="PFH75" s="91"/>
      <c r="PFI75" s="91"/>
      <c r="PFJ75" s="91"/>
      <c r="PFK75" s="91"/>
      <c r="PFL75" s="91"/>
      <c r="PFM75" s="91"/>
      <c r="PFN75" s="91"/>
      <c r="PFO75" s="91"/>
      <c r="PFP75" s="91"/>
      <c r="PFQ75" s="91"/>
      <c r="PFR75" s="91"/>
      <c r="PFS75" s="91"/>
      <c r="PFT75" s="91"/>
      <c r="PFU75" s="91"/>
      <c r="PFV75" s="91"/>
      <c r="PFW75" s="91"/>
      <c r="PFX75" s="91"/>
      <c r="PFY75" s="91"/>
      <c r="PFZ75" s="91"/>
      <c r="PGA75" s="91"/>
      <c r="PGB75" s="91"/>
      <c r="PGC75" s="91"/>
      <c r="PGD75" s="91"/>
      <c r="PGE75" s="91"/>
      <c r="PGF75" s="91"/>
      <c r="PGG75" s="91"/>
      <c r="PGH75" s="91"/>
      <c r="PGI75" s="91"/>
      <c r="PGJ75" s="91"/>
      <c r="PGK75" s="91"/>
      <c r="PGL75" s="91"/>
      <c r="PGM75" s="91"/>
      <c r="PGN75" s="91"/>
      <c r="PGO75" s="91"/>
      <c r="PGP75" s="91"/>
      <c r="PGQ75" s="91"/>
      <c r="PGR75" s="91"/>
      <c r="PGS75" s="91"/>
      <c r="PGT75" s="91"/>
      <c r="PGU75" s="91"/>
      <c r="PGV75" s="91"/>
      <c r="PGW75" s="91"/>
      <c r="PGX75" s="91"/>
      <c r="PGY75" s="91"/>
      <c r="PGZ75" s="91"/>
      <c r="PHA75" s="91"/>
      <c r="PHB75" s="91"/>
      <c r="PHC75" s="91"/>
      <c r="PHD75" s="91"/>
      <c r="PHE75" s="91"/>
      <c r="PHF75" s="91"/>
      <c r="PHG75" s="91"/>
      <c r="PHH75" s="91"/>
      <c r="PHI75" s="91"/>
      <c r="PHJ75" s="91"/>
      <c r="PHK75" s="91"/>
      <c r="PHL75" s="91"/>
      <c r="PHM75" s="91"/>
      <c r="PHN75" s="91"/>
      <c r="PHO75" s="91"/>
      <c r="PHP75" s="91"/>
      <c r="PHQ75" s="91"/>
      <c r="PHR75" s="91"/>
      <c r="PHS75" s="91"/>
      <c r="PHT75" s="91"/>
      <c r="PHU75" s="91"/>
      <c r="PHV75" s="91"/>
      <c r="PHW75" s="91"/>
      <c r="PHX75" s="91"/>
      <c r="PHY75" s="91"/>
      <c r="PHZ75" s="91"/>
      <c r="PIA75" s="91"/>
      <c r="PIB75" s="91"/>
      <c r="PIC75" s="91"/>
      <c r="PID75" s="91"/>
      <c r="PIE75" s="91"/>
      <c r="PIF75" s="91"/>
      <c r="PIG75" s="91"/>
      <c r="PIH75" s="91"/>
      <c r="PII75" s="91"/>
      <c r="PIJ75" s="91"/>
      <c r="PIK75" s="91"/>
      <c r="PIL75" s="91"/>
      <c r="PIM75" s="91"/>
      <c r="PIN75" s="91"/>
      <c r="PIO75" s="91"/>
      <c r="PIP75" s="91"/>
      <c r="PIQ75" s="91"/>
      <c r="PIR75" s="91"/>
      <c r="PIS75" s="91"/>
      <c r="PIT75" s="91"/>
      <c r="PIU75" s="91"/>
      <c r="PIV75" s="91"/>
      <c r="PIW75" s="91"/>
      <c r="PIX75" s="91"/>
      <c r="PIY75" s="91"/>
      <c r="PIZ75" s="91"/>
      <c r="PJA75" s="91"/>
      <c r="PJB75" s="91"/>
      <c r="PJC75" s="91"/>
      <c r="PJD75" s="91"/>
      <c r="PJE75" s="91"/>
      <c r="PJF75" s="91"/>
      <c r="PJG75" s="91"/>
      <c r="PJH75" s="91"/>
      <c r="PJI75" s="91"/>
      <c r="PJJ75" s="91"/>
      <c r="PJK75" s="91"/>
      <c r="PJL75" s="91"/>
      <c r="PJM75" s="91"/>
      <c r="PJN75" s="91"/>
      <c r="PJO75" s="91"/>
      <c r="PJP75" s="91"/>
      <c r="PJQ75" s="91"/>
      <c r="PJR75" s="91"/>
      <c r="PJS75" s="91"/>
      <c r="PJT75" s="91"/>
      <c r="PJU75" s="91"/>
      <c r="PJV75" s="91"/>
      <c r="PJW75" s="91"/>
      <c r="PJX75" s="91"/>
      <c r="PJY75" s="91"/>
      <c r="PJZ75" s="91"/>
      <c r="PKA75" s="91"/>
      <c r="PKB75" s="91"/>
      <c r="PKC75" s="91"/>
      <c r="PKD75" s="91"/>
      <c r="PKE75" s="91"/>
      <c r="PKF75" s="91"/>
      <c r="PKG75" s="91"/>
      <c r="PKH75" s="91"/>
      <c r="PKI75" s="91"/>
      <c r="PKJ75" s="91"/>
      <c r="PKK75" s="91"/>
      <c r="PKL75" s="91"/>
      <c r="PKM75" s="91"/>
      <c r="PKN75" s="91"/>
      <c r="PKO75" s="91"/>
      <c r="PKP75" s="91"/>
      <c r="PKQ75" s="91"/>
      <c r="PKR75" s="91"/>
      <c r="PKS75" s="91"/>
      <c r="PKT75" s="91"/>
      <c r="PKU75" s="91"/>
      <c r="PKV75" s="91"/>
      <c r="PKW75" s="91"/>
      <c r="PKX75" s="91"/>
      <c r="PKY75" s="91"/>
      <c r="PKZ75" s="91"/>
      <c r="PLA75" s="91"/>
      <c r="PLB75" s="91"/>
      <c r="PLC75" s="91"/>
      <c r="PLD75" s="91"/>
      <c r="PLE75" s="91"/>
      <c r="PLF75" s="91"/>
      <c r="PLG75" s="91"/>
      <c r="PLH75" s="91"/>
      <c r="PLI75" s="91"/>
      <c r="PLJ75" s="91"/>
      <c r="PLK75" s="91"/>
      <c r="PLL75" s="91"/>
      <c r="PLM75" s="91"/>
      <c r="PLN75" s="91"/>
      <c r="PLO75" s="91"/>
      <c r="PLP75" s="91"/>
      <c r="PLQ75" s="91"/>
      <c r="PLR75" s="91"/>
      <c r="PLS75" s="91"/>
      <c r="PLT75" s="91"/>
      <c r="PLU75" s="91"/>
      <c r="PLV75" s="91"/>
      <c r="PLW75" s="91"/>
      <c r="PLX75" s="91"/>
      <c r="PLY75" s="91"/>
      <c r="PLZ75" s="91"/>
      <c r="PMA75" s="91"/>
      <c r="PMB75" s="91"/>
      <c r="PMC75" s="91"/>
      <c r="PMD75" s="91"/>
      <c r="PME75" s="91"/>
      <c r="PMF75" s="91"/>
      <c r="PMG75" s="91"/>
      <c r="PMH75" s="91"/>
      <c r="PMI75" s="91"/>
      <c r="PMJ75" s="91"/>
      <c r="PMK75" s="91"/>
      <c r="PML75" s="91"/>
      <c r="PMM75" s="91"/>
      <c r="PMN75" s="91"/>
      <c r="PMO75" s="91"/>
      <c r="PMP75" s="91"/>
      <c r="PMQ75" s="91"/>
      <c r="PMR75" s="91"/>
      <c r="PMS75" s="91"/>
      <c r="PMT75" s="91"/>
      <c r="PMU75" s="91"/>
      <c r="PMV75" s="91"/>
      <c r="PMW75" s="91"/>
      <c r="PMX75" s="91"/>
      <c r="PMY75" s="91"/>
      <c r="PMZ75" s="91"/>
      <c r="PNA75" s="91"/>
      <c r="PNB75" s="91"/>
      <c r="PNC75" s="91"/>
      <c r="PND75" s="91"/>
      <c r="PNE75" s="91"/>
      <c r="PNF75" s="91"/>
      <c r="PNG75" s="91"/>
      <c r="PNH75" s="91"/>
      <c r="PNI75" s="91"/>
      <c r="PNJ75" s="91"/>
      <c r="PNK75" s="91"/>
      <c r="PNL75" s="91"/>
      <c r="PNM75" s="91"/>
      <c r="PNN75" s="91"/>
      <c r="PNO75" s="91"/>
      <c r="PNP75" s="91"/>
      <c r="PNQ75" s="91"/>
      <c r="PNR75" s="91"/>
      <c r="PNS75" s="91"/>
      <c r="PNT75" s="91"/>
      <c r="PNU75" s="91"/>
      <c r="PNV75" s="91"/>
      <c r="PNW75" s="91"/>
      <c r="PNX75" s="91"/>
      <c r="PNY75" s="91"/>
      <c r="PNZ75" s="91"/>
      <c r="POA75" s="91"/>
      <c r="POB75" s="91"/>
      <c r="POC75" s="91"/>
      <c r="POD75" s="91"/>
      <c r="POE75" s="91"/>
      <c r="POF75" s="91"/>
      <c r="POG75" s="91"/>
      <c r="POH75" s="91"/>
      <c r="POI75" s="91"/>
      <c r="POJ75" s="91"/>
      <c r="POK75" s="91"/>
      <c r="POL75" s="91"/>
      <c r="POM75" s="91"/>
      <c r="PON75" s="91"/>
      <c r="POO75" s="91"/>
      <c r="POP75" s="91"/>
      <c r="POQ75" s="91"/>
      <c r="POR75" s="91"/>
      <c r="POS75" s="91"/>
      <c r="POT75" s="91"/>
      <c r="POU75" s="91"/>
      <c r="POV75" s="91"/>
      <c r="POW75" s="91"/>
      <c r="POX75" s="91"/>
      <c r="POY75" s="91"/>
      <c r="POZ75" s="91"/>
      <c r="PPA75" s="91"/>
      <c r="PPB75" s="91"/>
      <c r="PPC75" s="91"/>
      <c r="PPD75" s="91"/>
      <c r="PPE75" s="91"/>
      <c r="PPF75" s="91"/>
      <c r="PPG75" s="91"/>
      <c r="PPH75" s="91"/>
      <c r="PPI75" s="91"/>
      <c r="PPJ75" s="91"/>
      <c r="PPK75" s="91"/>
      <c r="PPL75" s="91"/>
      <c r="PPM75" s="91"/>
      <c r="PPN75" s="91"/>
      <c r="PPO75" s="91"/>
      <c r="PPP75" s="91"/>
      <c r="PPQ75" s="91"/>
      <c r="PPR75" s="91"/>
      <c r="PPS75" s="91"/>
      <c r="PPT75" s="91"/>
      <c r="PPU75" s="91"/>
      <c r="PPV75" s="91"/>
      <c r="PPW75" s="91"/>
      <c r="PPX75" s="91"/>
      <c r="PPY75" s="91"/>
      <c r="PPZ75" s="91"/>
      <c r="PQA75" s="91"/>
      <c r="PQB75" s="91"/>
      <c r="PQC75" s="91"/>
      <c r="PQD75" s="91"/>
      <c r="PQE75" s="91"/>
      <c r="PQF75" s="91"/>
      <c r="PQG75" s="91"/>
      <c r="PQH75" s="91"/>
      <c r="PQI75" s="91"/>
      <c r="PQJ75" s="91"/>
      <c r="PQK75" s="91"/>
      <c r="PQL75" s="91"/>
      <c r="PQM75" s="91"/>
      <c r="PQN75" s="91"/>
      <c r="PQO75" s="91"/>
      <c r="PQP75" s="91"/>
      <c r="PQQ75" s="91"/>
      <c r="PQR75" s="91"/>
      <c r="PQS75" s="91"/>
      <c r="PQT75" s="91"/>
      <c r="PQU75" s="91"/>
      <c r="PQV75" s="91"/>
      <c r="PQW75" s="91"/>
      <c r="PQX75" s="91"/>
      <c r="PQY75" s="91"/>
      <c r="PQZ75" s="91"/>
      <c r="PRA75" s="91"/>
      <c r="PRB75" s="91"/>
      <c r="PRC75" s="91"/>
      <c r="PRD75" s="91"/>
      <c r="PRE75" s="91"/>
      <c r="PRF75" s="91"/>
      <c r="PRG75" s="91"/>
      <c r="PRH75" s="91"/>
      <c r="PRI75" s="91"/>
      <c r="PRJ75" s="91"/>
      <c r="PRK75" s="91"/>
      <c r="PRL75" s="91"/>
      <c r="PRM75" s="91"/>
      <c r="PRN75" s="91"/>
      <c r="PRO75" s="91"/>
      <c r="PRP75" s="91"/>
      <c r="PRQ75" s="91"/>
      <c r="PRR75" s="91"/>
      <c r="PRS75" s="91"/>
      <c r="PRT75" s="91"/>
      <c r="PRU75" s="91"/>
      <c r="PRV75" s="91"/>
      <c r="PRW75" s="91"/>
      <c r="PRX75" s="91"/>
      <c r="PRY75" s="91"/>
      <c r="PRZ75" s="91"/>
      <c r="PSA75" s="91"/>
      <c r="PSB75" s="91"/>
      <c r="PSC75" s="91"/>
      <c r="PSD75" s="91"/>
      <c r="PSE75" s="91"/>
      <c r="PSF75" s="91"/>
      <c r="PSG75" s="91"/>
      <c r="PSH75" s="91"/>
      <c r="PSI75" s="91"/>
      <c r="PSJ75" s="91"/>
      <c r="PSK75" s="91"/>
      <c r="PSL75" s="91"/>
      <c r="PSM75" s="91"/>
      <c r="PSN75" s="91"/>
      <c r="PSO75" s="91"/>
      <c r="PSP75" s="91"/>
      <c r="PSQ75" s="91"/>
      <c r="PSR75" s="91"/>
      <c r="PSS75" s="91"/>
      <c r="PST75" s="91"/>
      <c r="PSU75" s="91"/>
      <c r="PSV75" s="91"/>
      <c r="PSW75" s="91"/>
      <c r="PSX75" s="91"/>
      <c r="PSY75" s="91"/>
      <c r="PSZ75" s="91"/>
      <c r="PTA75" s="91"/>
      <c r="PTB75" s="91"/>
      <c r="PTC75" s="91"/>
      <c r="PTD75" s="91"/>
      <c r="PTE75" s="91"/>
      <c r="PTF75" s="91"/>
      <c r="PTG75" s="91"/>
      <c r="PTH75" s="91"/>
      <c r="PTI75" s="91"/>
      <c r="PTJ75" s="91"/>
      <c r="PTK75" s="91"/>
      <c r="PTL75" s="91"/>
      <c r="PTM75" s="91"/>
      <c r="PTN75" s="91"/>
      <c r="PTO75" s="91"/>
      <c r="PTP75" s="91"/>
      <c r="PTQ75" s="91"/>
      <c r="PTR75" s="91"/>
      <c r="PTS75" s="91"/>
      <c r="PTT75" s="91"/>
      <c r="PTU75" s="91"/>
      <c r="PTV75" s="91"/>
      <c r="PTW75" s="91"/>
      <c r="PTX75" s="91"/>
      <c r="PTY75" s="91"/>
      <c r="PTZ75" s="91"/>
      <c r="PUA75" s="91"/>
      <c r="PUB75" s="91"/>
      <c r="PUC75" s="91"/>
      <c r="PUD75" s="91"/>
      <c r="PUE75" s="91"/>
      <c r="PUF75" s="91"/>
      <c r="PUG75" s="91"/>
      <c r="PUH75" s="91"/>
      <c r="PUI75" s="91"/>
      <c r="PUJ75" s="91"/>
      <c r="PUK75" s="91"/>
      <c r="PUL75" s="91"/>
      <c r="PUM75" s="91"/>
      <c r="PUN75" s="91"/>
      <c r="PUO75" s="91"/>
      <c r="PUP75" s="91"/>
      <c r="PUQ75" s="91"/>
      <c r="PUR75" s="91"/>
      <c r="PUS75" s="91"/>
      <c r="PUT75" s="91"/>
      <c r="PUU75" s="91"/>
      <c r="PUV75" s="91"/>
      <c r="PUW75" s="91"/>
      <c r="PUX75" s="91"/>
      <c r="PUY75" s="91"/>
      <c r="PUZ75" s="91"/>
      <c r="PVA75" s="91"/>
      <c r="PVB75" s="91"/>
      <c r="PVC75" s="91"/>
      <c r="PVD75" s="91"/>
      <c r="PVE75" s="91"/>
      <c r="PVF75" s="91"/>
      <c r="PVG75" s="91"/>
      <c r="PVH75" s="91"/>
      <c r="PVI75" s="91"/>
      <c r="PVJ75" s="91"/>
      <c r="PVK75" s="91"/>
      <c r="PVL75" s="91"/>
      <c r="PVM75" s="91"/>
      <c r="PVN75" s="91"/>
      <c r="PVO75" s="91"/>
      <c r="PVP75" s="91"/>
      <c r="PVQ75" s="91"/>
      <c r="PVR75" s="91"/>
      <c r="PVS75" s="91"/>
      <c r="PVT75" s="91"/>
      <c r="PVU75" s="91"/>
      <c r="PVV75" s="91"/>
      <c r="PVW75" s="91"/>
      <c r="PVX75" s="91"/>
      <c r="PVY75" s="91"/>
      <c r="PVZ75" s="91"/>
      <c r="PWA75" s="91"/>
      <c r="PWB75" s="91"/>
      <c r="PWC75" s="91"/>
      <c r="PWD75" s="91"/>
      <c r="PWE75" s="91"/>
      <c r="PWF75" s="91"/>
      <c r="PWG75" s="91"/>
      <c r="PWH75" s="91"/>
      <c r="PWI75" s="91"/>
      <c r="PWJ75" s="91"/>
      <c r="PWK75" s="91"/>
      <c r="PWL75" s="91"/>
      <c r="PWM75" s="91"/>
      <c r="PWN75" s="91"/>
      <c r="PWO75" s="91"/>
      <c r="PWP75" s="91"/>
      <c r="PWQ75" s="91"/>
      <c r="PWR75" s="91"/>
      <c r="PWS75" s="91"/>
      <c r="PWT75" s="91"/>
      <c r="PWU75" s="91"/>
      <c r="PWV75" s="91"/>
      <c r="PWW75" s="91"/>
      <c r="PWX75" s="91"/>
      <c r="PWY75" s="91"/>
      <c r="PWZ75" s="91"/>
      <c r="PXA75" s="91"/>
      <c r="PXB75" s="91"/>
      <c r="PXC75" s="91"/>
      <c r="PXD75" s="91"/>
      <c r="PXE75" s="91"/>
      <c r="PXF75" s="91"/>
      <c r="PXG75" s="91"/>
      <c r="PXH75" s="91"/>
      <c r="PXI75" s="91"/>
      <c r="PXJ75" s="91"/>
      <c r="PXK75" s="91"/>
      <c r="PXL75" s="91"/>
      <c r="PXM75" s="91"/>
      <c r="PXN75" s="91"/>
      <c r="PXO75" s="91"/>
      <c r="PXP75" s="91"/>
      <c r="PXQ75" s="91"/>
      <c r="PXR75" s="91"/>
      <c r="PXS75" s="91"/>
      <c r="PXT75" s="91"/>
      <c r="PXU75" s="91"/>
      <c r="PXV75" s="91"/>
      <c r="PXW75" s="91"/>
      <c r="PXX75" s="91"/>
      <c r="PXY75" s="91"/>
      <c r="PXZ75" s="91"/>
      <c r="PYA75" s="91"/>
      <c r="PYB75" s="91"/>
      <c r="PYC75" s="91"/>
      <c r="PYD75" s="91"/>
      <c r="PYE75" s="91"/>
      <c r="PYF75" s="91"/>
      <c r="PYG75" s="91"/>
      <c r="PYH75" s="91"/>
      <c r="PYI75" s="91"/>
      <c r="PYJ75" s="91"/>
      <c r="PYK75" s="91"/>
      <c r="PYL75" s="91"/>
      <c r="PYM75" s="91"/>
      <c r="PYN75" s="91"/>
      <c r="PYO75" s="91"/>
      <c r="PYP75" s="91"/>
      <c r="PYQ75" s="91"/>
      <c r="PYR75" s="91"/>
      <c r="PYS75" s="91"/>
      <c r="PYT75" s="91"/>
      <c r="PYU75" s="91"/>
      <c r="PYV75" s="91"/>
      <c r="PYW75" s="91"/>
      <c r="PYX75" s="91"/>
      <c r="PYY75" s="91"/>
      <c r="PYZ75" s="91"/>
      <c r="PZA75" s="91"/>
      <c r="PZB75" s="91"/>
      <c r="PZC75" s="91"/>
      <c r="PZD75" s="91"/>
      <c r="PZE75" s="91"/>
      <c r="PZF75" s="91"/>
      <c r="PZG75" s="91"/>
      <c r="PZH75" s="91"/>
      <c r="PZI75" s="91"/>
      <c r="PZJ75" s="91"/>
      <c r="PZK75" s="91"/>
      <c r="PZL75" s="91"/>
      <c r="PZM75" s="91"/>
      <c r="PZN75" s="91"/>
      <c r="PZO75" s="91"/>
      <c r="PZP75" s="91"/>
      <c r="PZQ75" s="91"/>
      <c r="PZR75" s="91"/>
      <c r="PZS75" s="91"/>
      <c r="PZT75" s="91"/>
      <c r="PZU75" s="91"/>
      <c r="PZV75" s="91"/>
      <c r="PZW75" s="91"/>
      <c r="PZX75" s="91"/>
      <c r="PZY75" s="91"/>
      <c r="PZZ75" s="91"/>
      <c r="QAA75" s="91"/>
      <c r="QAB75" s="91"/>
      <c r="QAC75" s="91"/>
      <c r="QAD75" s="91"/>
      <c r="QAE75" s="91"/>
      <c r="QAF75" s="91"/>
      <c r="QAG75" s="91"/>
      <c r="QAH75" s="91"/>
      <c r="QAI75" s="91"/>
      <c r="QAJ75" s="91"/>
      <c r="QAK75" s="91"/>
      <c r="QAL75" s="91"/>
      <c r="QAM75" s="91"/>
      <c r="QAN75" s="91"/>
      <c r="QAO75" s="91"/>
      <c r="QAP75" s="91"/>
      <c r="QAQ75" s="91"/>
      <c r="QAR75" s="91"/>
      <c r="QAS75" s="91"/>
      <c r="QAT75" s="91"/>
      <c r="QAU75" s="91"/>
      <c r="QAV75" s="91"/>
      <c r="QAW75" s="91"/>
      <c r="QAX75" s="91"/>
      <c r="QAY75" s="91"/>
      <c r="QAZ75" s="91"/>
      <c r="QBA75" s="91"/>
      <c r="QBB75" s="91"/>
      <c r="QBC75" s="91"/>
      <c r="QBD75" s="91"/>
      <c r="QBE75" s="91"/>
      <c r="QBF75" s="91"/>
      <c r="QBG75" s="91"/>
      <c r="QBH75" s="91"/>
      <c r="QBI75" s="91"/>
      <c r="QBJ75" s="91"/>
      <c r="QBK75" s="91"/>
      <c r="QBL75" s="91"/>
      <c r="QBM75" s="91"/>
      <c r="QBN75" s="91"/>
      <c r="QBO75" s="91"/>
      <c r="QBP75" s="91"/>
      <c r="QBQ75" s="91"/>
      <c r="QBR75" s="91"/>
      <c r="QBS75" s="91"/>
      <c r="QBT75" s="91"/>
      <c r="QBU75" s="91"/>
      <c r="QBV75" s="91"/>
      <c r="QBW75" s="91"/>
      <c r="QBX75" s="91"/>
      <c r="QBY75" s="91"/>
      <c r="QBZ75" s="91"/>
      <c r="QCA75" s="91"/>
      <c r="QCB75" s="91"/>
      <c r="QCC75" s="91"/>
      <c r="QCD75" s="91"/>
      <c r="QCE75" s="91"/>
      <c r="QCF75" s="91"/>
      <c r="QCG75" s="91"/>
      <c r="QCH75" s="91"/>
      <c r="QCI75" s="91"/>
      <c r="QCJ75" s="91"/>
      <c r="QCK75" s="91"/>
      <c r="QCL75" s="91"/>
      <c r="QCM75" s="91"/>
      <c r="QCN75" s="91"/>
      <c r="QCO75" s="91"/>
      <c r="QCP75" s="91"/>
      <c r="QCQ75" s="91"/>
      <c r="QCR75" s="91"/>
      <c r="QCS75" s="91"/>
      <c r="QCT75" s="91"/>
      <c r="QCU75" s="91"/>
      <c r="QCV75" s="91"/>
      <c r="QCW75" s="91"/>
      <c r="QCX75" s="91"/>
      <c r="QCY75" s="91"/>
      <c r="QCZ75" s="91"/>
      <c r="QDA75" s="91"/>
      <c r="QDB75" s="91"/>
      <c r="QDC75" s="91"/>
      <c r="QDD75" s="91"/>
      <c r="QDE75" s="91"/>
      <c r="QDF75" s="91"/>
      <c r="QDG75" s="91"/>
      <c r="QDH75" s="91"/>
      <c r="QDI75" s="91"/>
      <c r="QDJ75" s="91"/>
      <c r="QDK75" s="91"/>
      <c r="QDL75" s="91"/>
      <c r="QDM75" s="91"/>
      <c r="QDN75" s="91"/>
      <c r="QDO75" s="91"/>
      <c r="QDP75" s="91"/>
      <c r="QDQ75" s="91"/>
      <c r="QDR75" s="91"/>
      <c r="QDS75" s="91"/>
      <c r="QDT75" s="91"/>
      <c r="QDU75" s="91"/>
      <c r="QDV75" s="91"/>
      <c r="QDW75" s="91"/>
      <c r="QDX75" s="91"/>
      <c r="QDY75" s="91"/>
      <c r="QDZ75" s="91"/>
      <c r="QEA75" s="91"/>
      <c r="QEB75" s="91"/>
      <c r="QEC75" s="91"/>
      <c r="QED75" s="91"/>
      <c r="QEE75" s="91"/>
      <c r="QEF75" s="91"/>
      <c r="QEG75" s="91"/>
      <c r="QEH75" s="91"/>
      <c r="QEI75" s="91"/>
      <c r="QEJ75" s="91"/>
      <c r="QEK75" s="91"/>
      <c r="QEL75" s="91"/>
      <c r="QEM75" s="91"/>
      <c r="QEN75" s="91"/>
      <c r="QEO75" s="91"/>
      <c r="QEP75" s="91"/>
      <c r="QEQ75" s="91"/>
      <c r="QER75" s="91"/>
      <c r="QES75" s="91"/>
      <c r="QET75" s="91"/>
      <c r="QEU75" s="91"/>
      <c r="QEV75" s="91"/>
      <c r="QEW75" s="91"/>
      <c r="QEX75" s="91"/>
      <c r="QEY75" s="91"/>
      <c r="QEZ75" s="91"/>
      <c r="QFA75" s="91"/>
      <c r="QFB75" s="91"/>
      <c r="QFC75" s="91"/>
      <c r="QFD75" s="91"/>
      <c r="QFE75" s="91"/>
      <c r="QFF75" s="91"/>
      <c r="QFG75" s="91"/>
      <c r="QFH75" s="91"/>
      <c r="QFI75" s="91"/>
      <c r="QFJ75" s="91"/>
      <c r="QFK75" s="91"/>
      <c r="QFL75" s="91"/>
      <c r="QFM75" s="91"/>
      <c r="QFN75" s="91"/>
      <c r="QFO75" s="91"/>
      <c r="QFP75" s="91"/>
      <c r="QFQ75" s="91"/>
      <c r="QFR75" s="91"/>
      <c r="QFS75" s="91"/>
      <c r="QFT75" s="91"/>
      <c r="QFU75" s="91"/>
      <c r="QFV75" s="91"/>
      <c r="QFW75" s="91"/>
      <c r="QFX75" s="91"/>
      <c r="QFY75" s="91"/>
      <c r="QFZ75" s="91"/>
      <c r="QGA75" s="91"/>
      <c r="QGB75" s="91"/>
      <c r="QGC75" s="91"/>
      <c r="QGD75" s="91"/>
      <c r="QGE75" s="91"/>
      <c r="QGF75" s="91"/>
      <c r="QGG75" s="91"/>
      <c r="QGH75" s="91"/>
      <c r="QGI75" s="91"/>
      <c r="QGJ75" s="91"/>
      <c r="QGK75" s="91"/>
      <c r="QGL75" s="91"/>
      <c r="QGM75" s="91"/>
      <c r="QGN75" s="91"/>
      <c r="QGO75" s="91"/>
      <c r="QGP75" s="91"/>
      <c r="QGQ75" s="91"/>
      <c r="QGR75" s="91"/>
      <c r="QGS75" s="91"/>
      <c r="QGT75" s="91"/>
      <c r="QGU75" s="91"/>
      <c r="QGV75" s="91"/>
      <c r="QGW75" s="91"/>
      <c r="QGX75" s="91"/>
      <c r="QGY75" s="91"/>
      <c r="QGZ75" s="91"/>
      <c r="QHA75" s="91"/>
      <c r="QHB75" s="91"/>
      <c r="QHC75" s="91"/>
      <c r="QHD75" s="91"/>
      <c r="QHE75" s="91"/>
      <c r="QHF75" s="91"/>
      <c r="QHG75" s="91"/>
      <c r="QHH75" s="91"/>
      <c r="QHI75" s="91"/>
      <c r="QHJ75" s="91"/>
      <c r="QHK75" s="91"/>
      <c r="QHL75" s="91"/>
      <c r="QHM75" s="91"/>
      <c r="QHN75" s="91"/>
      <c r="QHO75" s="91"/>
      <c r="QHP75" s="91"/>
      <c r="QHQ75" s="91"/>
      <c r="QHR75" s="91"/>
      <c r="QHS75" s="91"/>
      <c r="QHT75" s="91"/>
      <c r="QHU75" s="91"/>
      <c r="QHV75" s="91"/>
      <c r="QHW75" s="91"/>
      <c r="QHX75" s="91"/>
      <c r="QHY75" s="91"/>
      <c r="QHZ75" s="91"/>
      <c r="QIA75" s="91"/>
      <c r="QIB75" s="91"/>
      <c r="QIC75" s="91"/>
      <c r="QID75" s="91"/>
      <c r="QIE75" s="91"/>
      <c r="QIF75" s="91"/>
      <c r="QIG75" s="91"/>
      <c r="QIH75" s="91"/>
      <c r="QII75" s="91"/>
      <c r="QIJ75" s="91"/>
      <c r="QIK75" s="91"/>
      <c r="QIL75" s="91"/>
      <c r="QIM75" s="91"/>
      <c r="QIN75" s="91"/>
      <c r="QIO75" s="91"/>
      <c r="QIP75" s="91"/>
      <c r="QIQ75" s="91"/>
      <c r="QIR75" s="91"/>
      <c r="QIS75" s="91"/>
      <c r="QIT75" s="91"/>
      <c r="QIU75" s="91"/>
      <c r="QIV75" s="91"/>
      <c r="QIW75" s="91"/>
      <c r="QIX75" s="91"/>
      <c r="QIY75" s="91"/>
      <c r="QIZ75" s="91"/>
      <c r="QJA75" s="91"/>
      <c r="QJB75" s="91"/>
      <c r="QJC75" s="91"/>
      <c r="QJD75" s="91"/>
      <c r="QJE75" s="91"/>
      <c r="QJF75" s="91"/>
      <c r="QJG75" s="91"/>
      <c r="QJH75" s="91"/>
      <c r="QJI75" s="91"/>
      <c r="QJJ75" s="91"/>
      <c r="QJK75" s="91"/>
      <c r="QJL75" s="91"/>
      <c r="QJM75" s="91"/>
      <c r="QJN75" s="91"/>
      <c r="QJO75" s="91"/>
      <c r="QJP75" s="91"/>
      <c r="QJQ75" s="91"/>
      <c r="QJR75" s="91"/>
      <c r="QJS75" s="91"/>
      <c r="QJT75" s="91"/>
      <c r="QJU75" s="91"/>
      <c r="QJV75" s="91"/>
      <c r="QJW75" s="91"/>
      <c r="QJX75" s="91"/>
      <c r="QJY75" s="91"/>
      <c r="QJZ75" s="91"/>
      <c r="QKA75" s="91"/>
      <c r="QKB75" s="91"/>
      <c r="QKC75" s="91"/>
      <c r="QKD75" s="91"/>
      <c r="QKE75" s="91"/>
      <c r="QKF75" s="91"/>
      <c r="QKG75" s="91"/>
      <c r="QKH75" s="91"/>
      <c r="QKI75" s="91"/>
      <c r="QKJ75" s="91"/>
      <c r="QKK75" s="91"/>
      <c r="QKL75" s="91"/>
      <c r="QKM75" s="91"/>
      <c r="QKN75" s="91"/>
      <c r="QKO75" s="91"/>
      <c r="QKP75" s="91"/>
      <c r="QKQ75" s="91"/>
      <c r="QKR75" s="91"/>
      <c r="QKS75" s="91"/>
      <c r="QKT75" s="91"/>
      <c r="QKU75" s="91"/>
      <c r="QKV75" s="91"/>
      <c r="QKW75" s="91"/>
      <c r="QKX75" s="91"/>
      <c r="QKY75" s="91"/>
      <c r="QKZ75" s="91"/>
      <c r="QLA75" s="91"/>
      <c r="QLB75" s="91"/>
      <c r="QLC75" s="91"/>
      <c r="QLD75" s="91"/>
      <c r="QLE75" s="91"/>
      <c r="QLF75" s="91"/>
      <c r="QLG75" s="91"/>
      <c r="QLH75" s="91"/>
      <c r="QLI75" s="91"/>
      <c r="QLJ75" s="91"/>
      <c r="QLK75" s="91"/>
      <c r="QLL75" s="91"/>
      <c r="QLM75" s="91"/>
      <c r="QLN75" s="91"/>
      <c r="QLO75" s="91"/>
      <c r="QLP75" s="91"/>
      <c r="QLQ75" s="91"/>
      <c r="QLR75" s="91"/>
      <c r="QLS75" s="91"/>
      <c r="QLT75" s="91"/>
      <c r="QLU75" s="91"/>
      <c r="QLV75" s="91"/>
      <c r="QLW75" s="91"/>
      <c r="QLX75" s="91"/>
      <c r="QLY75" s="91"/>
      <c r="QLZ75" s="91"/>
      <c r="QMA75" s="91"/>
      <c r="QMB75" s="91"/>
      <c r="QMC75" s="91"/>
      <c r="QMD75" s="91"/>
      <c r="QME75" s="91"/>
      <c r="QMF75" s="91"/>
      <c r="QMG75" s="91"/>
      <c r="QMH75" s="91"/>
      <c r="QMI75" s="91"/>
      <c r="QMJ75" s="91"/>
      <c r="QMK75" s="91"/>
      <c r="QML75" s="91"/>
      <c r="QMM75" s="91"/>
      <c r="QMN75" s="91"/>
      <c r="QMO75" s="91"/>
      <c r="QMP75" s="91"/>
      <c r="QMQ75" s="91"/>
      <c r="QMR75" s="91"/>
      <c r="QMS75" s="91"/>
      <c r="QMT75" s="91"/>
      <c r="QMU75" s="91"/>
      <c r="QMV75" s="91"/>
      <c r="QMW75" s="91"/>
      <c r="QMX75" s="91"/>
      <c r="QMY75" s="91"/>
      <c r="QMZ75" s="91"/>
      <c r="QNA75" s="91"/>
      <c r="QNB75" s="91"/>
      <c r="QNC75" s="91"/>
      <c r="QND75" s="91"/>
      <c r="QNE75" s="91"/>
      <c r="QNF75" s="91"/>
      <c r="QNG75" s="91"/>
      <c r="QNH75" s="91"/>
      <c r="QNI75" s="91"/>
      <c r="QNJ75" s="91"/>
      <c r="QNK75" s="91"/>
      <c r="QNL75" s="91"/>
      <c r="QNM75" s="91"/>
      <c r="QNN75" s="91"/>
      <c r="QNO75" s="91"/>
      <c r="QNP75" s="91"/>
      <c r="QNQ75" s="91"/>
      <c r="QNR75" s="91"/>
      <c r="QNS75" s="91"/>
      <c r="QNT75" s="91"/>
      <c r="QNU75" s="91"/>
      <c r="QNV75" s="91"/>
      <c r="QNW75" s="91"/>
      <c r="QNX75" s="91"/>
      <c r="QNY75" s="91"/>
      <c r="QNZ75" s="91"/>
      <c r="QOA75" s="91"/>
      <c r="QOB75" s="91"/>
      <c r="QOC75" s="91"/>
      <c r="QOD75" s="91"/>
      <c r="QOE75" s="91"/>
      <c r="QOF75" s="91"/>
      <c r="QOG75" s="91"/>
      <c r="QOH75" s="91"/>
      <c r="QOI75" s="91"/>
      <c r="QOJ75" s="91"/>
      <c r="QOK75" s="91"/>
      <c r="QOL75" s="91"/>
      <c r="QOM75" s="91"/>
      <c r="QON75" s="91"/>
      <c r="QOO75" s="91"/>
      <c r="QOP75" s="91"/>
      <c r="QOQ75" s="91"/>
      <c r="QOR75" s="91"/>
      <c r="QOS75" s="91"/>
      <c r="QOT75" s="91"/>
      <c r="QOU75" s="91"/>
      <c r="QOV75" s="91"/>
      <c r="QOW75" s="91"/>
      <c r="QOX75" s="91"/>
      <c r="QOY75" s="91"/>
      <c r="QOZ75" s="91"/>
      <c r="QPA75" s="91"/>
      <c r="QPB75" s="91"/>
      <c r="QPC75" s="91"/>
      <c r="QPD75" s="91"/>
      <c r="QPE75" s="91"/>
      <c r="QPF75" s="91"/>
      <c r="QPG75" s="91"/>
      <c r="QPH75" s="91"/>
      <c r="QPI75" s="91"/>
      <c r="QPJ75" s="91"/>
      <c r="QPK75" s="91"/>
      <c r="QPL75" s="91"/>
      <c r="QPM75" s="91"/>
      <c r="QPN75" s="91"/>
      <c r="QPO75" s="91"/>
      <c r="QPP75" s="91"/>
      <c r="QPQ75" s="91"/>
      <c r="QPR75" s="91"/>
      <c r="QPS75" s="91"/>
      <c r="QPT75" s="91"/>
      <c r="QPU75" s="91"/>
      <c r="QPV75" s="91"/>
      <c r="QPW75" s="91"/>
      <c r="QPX75" s="91"/>
      <c r="QPY75" s="91"/>
      <c r="QPZ75" s="91"/>
      <c r="QQA75" s="91"/>
      <c r="QQB75" s="91"/>
      <c r="QQC75" s="91"/>
      <c r="QQD75" s="91"/>
      <c r="QQE75" s="91"/>
      <c r="QQF75" s="91"/>
      <c r="QQG75" s="91"/>
      <c r="QQH75" s="91"/>
      <c r="QQI75" s="91"/>
      <c r="QQJ75" s="91"/>
      <c r="QQK75" s="91"/>
      <c r="QQL75" s="91"/>
      <c r="QQM75" s="91"/>
      <c r="QQN75" s="91"/>
      <c r="QQO75" s="91"/>
      <c r="QQP75" s="91"/>
      <c r="QQQ75" s="91"/>
      <c r="QQR75" s="91"/>
      <c r="QQS75" s="91"/>
      <c r="QQT75" s="91"/>
      <c r="QQU75" s="91"/>
      <c r="QQV75" s="91"/>
      <c r="QQW75" s="91"/>
      <c r="QQX75" s="91"/>
      <c r="QQY75" s="91"/>
      <c r="QQZ75" s="91"/>
      <c r="QRA75" s="91"/>
      <c r="QRB75" s="91"/>
      <c r="QRC75" s="91"/>
      <c r="QRD75" s="91"/>
      <c r="QRE75" s="91"/>
      <c r="QRF75" s="91"/>
      <c r="QRG75" s="91"/>
      <c r="QRH75" s="91"/>
      <c r="QRI75" s="91"/>
      <c r="QRJ75" s="91"/>
      <c r="QRK75" s="91"/>
      <c r="QRL75" s="91"/>
      <c r="QRM75" s="91"/>
      <c r="QRN75" s="91"/>
      <c r="QRO75" s="91"/>
      <c r="QRP75" s="91"/>
      <c r="QRQ75" s="91"/>
      <c r="QRR75" s="91"/>
      <c r="QRS75" s="91"/>
      <c r="QRT75" s="91"/>
      <c r="QRU75" s="91"/>
      <c r="QRV75" s="91"/>
      <c r="QRW75" s="91"/>
      <c r="QRX75" s="91"/>
      <c r="QRY75" s="91"/>
      <c r="QRZ75" s="91"/>
      <c r="QSA75" s="91"/>
      <c r="QSB75" s="91"/>
      <c r="QSC75" s="91"/>
      <c r="QSD75" s="91"/>
      <c r="QSE75" s="91"/>
      <c r="QSF75" s="91"/>
      <c r="QSG75" s="91"/>
      <c r="QSH75" s="91"/>
      <c r="QSI75" s="91"/>
      <c r="QSJ75" s="91"/>
      <c r="QSK75" s="91"/>
      <c r="QSL75" s="91"/>
      <c r="QSM75" s="91"/>
      <c r="QSN75" s="91"/>
      <c r="QSO75" s="91"/>
      <c r="QSP75" s="91"/>
      <c r="QSQ75" s="91"/>
      <c r="QSR75" s="91"/>
      <c r="QSS75" s="91"/>
      <c r="QST75" s="91"/>
      <c r="QSU75" s="91"/>
      <c r="QSV75" s="91"/>
      <c r="QSW75" s="91"/>
      <c r="QSX75" s="91"/>
      <c r="QSY75" s="91"/>
      <c r="QSZ75" s="91"/>
      <c r="QTA75" s="91"/>
      <c r="QTB75" s="91"/>
      <c r="QTC75" s="91"/>
      <c r="QTD75" s="91"/>
      <c r="QTE75" s="91"/>
      <c r="QTF75" s="91"/>
      <c r="QTG75" s="91"/>
      <c r="QTH75" s="91"/>
      <c r="QTI75" s="91"/>
      <c r="QTJ75" s="91"/>
      <c r="QTK75" s="91"/>
      <c r="QTL75" s="91"/>
      <c r="QTM75" s="91"/>
      <c r="QTN75" s="91"/>
      <c r="QTO75" s="91"/>
      <c r="QTP75" s="91"/>
      <c r="QTQ75" s="91"/>
      <c r="QTR75" s="91"/>
      <c r="QTS75" s="91"/>
      <c r="QTT75" s="91"/>
      <c r="QTU75" s="91"/>
      <c r="QTV75" s="91"/>
      <c r="QTW75" s="91"/>
      <c r="QTX75" s="91"/>
      <c r="QTY75" s="91"/>
      <c r="QTZ75" s="91"/>
      <c r="QUA75" s="91"/>
      <c r="QUB75" s="91"/>
      <c r="QUC75" s="91"/>
      <c r="QUD75" s="91"/>
      <c r="QUE75" s="91"/>
      <c r="QUF75" s="91"/>
      <c r="QUG75" s="91"/>
      <c r="QUH75" s="91"/>
      <c r="QUI75" s="91"/>
      <c r="QUJ75" s="91"/>
      <c r="QUK75" s="91"/>
      <c r="QUL75" s="91"/>
      <c r="QUM75" s="91"/>
      <c r="QUN75" s="91"/>
      <c r="QUO75" s="91"/>
      <c r="QUP75" s="91"/>
      <c r="QUQ75" s="91"/>
      <c r="QUR75" s="91"/>
      <c r="QUS75" s="91"/>
      <c r="QUT75" s="91"/>
      <c r="QUU75" s="91"/>
      <c r="QUV75" s="91"/>
      <c r="QUW75" s="91"/>
      <c r="QUX75" s="91"/>
      <c r="QUY75" s="91"/>
      <c r="QUZ75" s="91"/>
      <c r="QVA75" s="91"/>
      <c r="QVB75" s="91"/>
      <c r="QVC75" s="91"/>
      <c r="QVD75" s="91"/>
      <c r="QVE75" s="91"/>
      <c r="QVF75" s="91"/>
      <c r="QVG75" s="91"/>
      <c r="QVH75" s="91"/>
      <c r="QVI75" s="91"/>
      <c r="QVJ75" s="91"/>
      <c r="QVK75" s="91"/>
      <c r="QVL75" s="91"/>
      <c r="QVM75" s="91"/>
      <c r="QVN75" s="91"/>
      <c r="QVO75" s="91"/>
      <c r="QVP75" s="91"/>
      <c r="QVQ75" s="91"/>
      <c r="QVR75" s="91"/>
      <c r="QVS75" s="91"/>
      <c r="QVT75" s="91"/>
      <c r="QVU75" s="91"/>
      <c r="QVV75" s="91"/>
      <c r="QVW75" s="91"/>
      <c r="QVX75" s="91"/>
      <c r="QVY75" s="91"/>
      <c r="QVZ75" s="91"/>
      <c r="QWA75" s="91"/>
      <c r="QWB75" s="91"/>
      <c r="QWC75" s="91"/>
      <c r="QWD75" s="91"/>
      <c r="QWE75" s="91"/>
      <c r="QWF75" s="91"/>
      <c r="QWG75" s="91"/>
      <c r="QWH75" s="91"/>
      <c r="QWI75" s="91"/>
      <c r="QWJ75" s="91"/>
      <c r="QWK75" s="91"/>
      <c r="QWL75" s="91"/>
      <c r="QWM75" s="91"/>
      <c r="QWN75" s="91"/>
      <c r="QWO75" s="91"/>
      <c r="QWP75" s="91"/>
      <c r="QWQ75" s="91"/>
      <c r="QWR75" s="91"/>
      <c r="QWS75" s="91"/>
      <c r="QWT75" s="91"/>
      <c r="QWU75" s="91"/>
      <c r="QWV75" s="91"/>
      <c r="QWW75" s="91"/>
      <c r="QWX75" s="91"/>
      <c r="QWY75" s="91"/>
      <c r="QWZ75" s="91"/>
      <c r="QXA75" s="91"/>
      <c r="QXB75" s="91"/>
      <c r="QXC75" s="91"/>
      <c r="QXD75" s="91"/>
      <c r="QXE75" s="91"/>
      <c r="QXF75" s="91"/>
      <c r="QXG75" s="91"/>
      <c r="QXH75" s="91"/>
      <c r="QXI75" s="91"/>
      <c r="QXJ75" s="91"/>
      <c r="QXK75" s="91"/>
      <c r="QXL75" s="91"/>
      <c r="QXM75" s="91"/>
      <c r="QXN75" s="91"/>
      <c r="QXO75" s="91"/>
      <c r="QXP75" s="91"/>
      <c r="QXQ75" s="91"/>
      <c r="QXR75" s="91"/>
      <c r="QXS75" s="91"/>
      <c r="QXT75" s="91"/>
      <c r="QXU75" s="91"/>
      <c r="QXV75" s="91"/>
      <c r="QXW75" s="91"/>
      <c r="QXX75" s="91"/>
      <c r="QXY75" s="91"/>
      <c r="QXZ75" s="91"/>
      <c r="QYA75" s="91"/>
      <c r="QYB75" s="91"/>
      <c r="QYC75" s="91"/>
      <c r="QYD75" s="91"/>
      <c r="QYE75" s="91"/>
      <c r="QYF75" s="91"/>
      <c r="QYG75" s="91"/>
      <c r="QYH75" s="91"/>
      <c r="QYI75" s="91"/>
      <c r="QYJ75" s="91"/>
      <c r="QYK75" s="91"/>
      <c r="QYL75" s="91"/>
      <c r="QYM75" s="91"/>
      <c r="QYN75" s="91"/>
      <c r="QYO75" s="91"/>
      <c r="QYP75" s="91"/>
      <c r="QYQ75" s="91"/>
      <c r="QYR75" s="91"/>
      <c r="QYS75" s="91"/>
      <c r="QYT75" s="91"/>
      <c r="QYU75" s="91"/>
      <c r="QYV75" s="91"/>
      <c r="QYW75" s="91"/>
      <c r="QYX75" s="91"/>
      <c r="QYY75" s="91"/>
      <c r="QYZ75" s="91"/>
      <c r="QZA75" s="91"/>
      <c r="QZB75" s="91"/>
      <c r="QZC75" s="91"/>
      <c r="QZD75" s="91"/>
      <c r="QZE75" s="91"/>
      <c r="QZF75" s="91"/>
      <c r="QZG75" s="91"/>
      <c r="QZH75" s="91"/>
      <c r="QZI75" s="91"/>
      <c r="QZJ75" s="91"/>
      <c r="QZK75" s="91"/>
      <c r="QZL75" s="91"/>
      <c r="QZM75" s="91"/>
      <c r="QZN75" s="91"/>
      <c r="QZO75" s="91"/>
      <c r="QZP75" s="91"/>
      <c r="QZQ75" s="91"/>
      <c r="QZR75" s="91"/>
      <c r="QZS75" s="91"/>
      <c r="QZT75" s="91"/>
      <c r="QZU75" s="91"/>
      <c r="QZV75" s="91"/>
      <c r="QZW75" s="91"/>
      <c r="QZX75" s="91"/>
      <c r="QZY75" s="91"/>
      <c r="QZZ75" s="91"/>
      <c r="RAA75" s="91"/>
      <c r="RAB75" s="91"/>
      <c r="RAC75" s="91"/>
      <c r="RAD75" s="91"/>
      <c r="RAE75" s="91"/>
      <c r="RAF75" s="91"/>
      <c r="RAG75" s="91"/>
      <c r="RAH75" s="91"/>
      <c r="RAI75" s="91"/>
      <c r="RAJ75" s="91"/>
      <c r="RAK75" s="91"/>
      <c r="RAL75" s="91"/>
      <c r="RAM75" s="91"/>
      <c r="RAN75" s="91"/>
      <c r="RAO75" s="91"/>
      <c r="RAP75" s="91"/>
      <c r="RAQ75" s="91"/>
      <c r="RAR75" s="91"/>
      <c r="RAS75" s="91"/>
      <c r="RAT75" s="91"/>
      <c r="RAU75" s="91"/>
      <c r="RAV75" s="91"/>
      <c r="RAW75" s="91"/>
      <c r="RAX75" s="91"/>
      <c r="RAY75" s="91"/>
      <c r="RAZ75" s="91"/>
      <c r="RBA75" s="91"/>
      <c r="RBB75" s="91"/>
      <c r="RBC75" s="91"/>
      <c r="RBD75" s="91"/>
      <c r="RBE75" s="91"/>
      <c r="RBF75" s="91"/>
      <c r="RBG75" s="91"/>
      <c r="RBH75" s="91"/>
      <c r="RBI75" s="91"/>
      <c r="RBJ75" s="91"/>
      <c r="RBK75" s="91"/>
      <c r="RBL75" s="91"/>
      <c r="RBM75" s="91"/>
      <c r="RBN75" s="91"/>
      <c r="RBO75" s="91"/>
      <c r="RBP75" s="91"/>
      <c r="RBQ75" s="91"/>
      <c r="RBR75" s="91"/>
      <c r="RBS75" s="91"/>
      <c r="RBT75" s="91"/>
      <c r="RBU75" s="91"/>
      <c r="RBV75" s="91"/>
      <c r="RBW75" s="91"/>
      <c r="RBX75" s="91"/>
      <c r="RBY75" s="91"/>
      <c r="RBZ75" s="91"/>
      <c r="RCA75" s="91"/>
      <c r="RCB75" s="91"/>
      <c r="RCC75" s="91"/>
      <c r="RCD75" s="91"/>
      <c r="RCE75" s="91"/>
      <c r="RCF75" s="91"/>
      <c r="RCG75" s="91"/>
      <c r="RCH75" s="91"/>
      <c r="RCI75" s="91"/>
      <c r="RCJ75" s="91"/>
      <c r="RCK75" s="91"/>
      <c r="RCL75" s="91"/>
      <c r="RCM75" s="91"/>
      <c r="RCN75" s="91"/>
      <c r="RCO75" s="91"/>
      <c r="RCP75" s="91"/>
      <c r="RCQ75" s="91"/>
      <c r="RCR75" s="91"/>
      <c r="RCS75" s="91"/>
      <c r="RCT75" s="91"/>
      <c r="RCU75" s="91"/>
      <c r="RCV75" s="91"/>
      <c r="RCW75" s="91"/>
      <c r="RCX75" s="91"/>
      <c r="RCY75" s="91"/>
      <c r="RCZ75" s="91"/>
      <c r="RDA75" s="91"/>
      <c r="RDB75" s="91"/>
      <c r="RDC75" s="91"/>
      <c r="RDD75" s="91"/>
      <c r="RDE75" s="91"/>
      <c r="RDF75" s="91"/>
      <c r="RDG75" s="91"/>
      <c r="RDH75" s="91"/>
      <c r="RDI75" s="91"/>
      <c r="RDJ75" s="91"/>
      <c r="RDK75" s="91"/>
      <c r="RDL75" s="91"/>
      <c r="RDM75" s="91"/>
      <c r="RDN75" s="91"/>
      <c r="RDO75" s="91"/>
      <c r="RDP75" s="91"/>
      <c r="RDQ75" s="91"/>
      <c r="RDR75" s="91"/>
      <c r="RDS75" s="91"/>
      <c r="RDT75" s="91"/>
      <c r="RDU75" s="91"/>
      <c r="RDV75" s="91"/>
      <c r="RDW75" s="91"/>
      <c r="RDX75" s="91"/>
      <c r="RDY75" s="91"/>
      <c r="RDZ75" s="91"/>
      <c r="REA75" s="91"/>
      <c r="REB75" s="91"/>
      <c r="REC75" s="91"/>
      <c r="RED75" s="91"/>
      <c r="REE75" s="91"/>
      <c r="REF75" s="91"/>
      <c r="REG75" s="91"/>
      <c r="REH75" s="91"/>
      <c r="REI75" s="91"/>
      <c r="REJ75" s="91"/>
      <c r="REK75" s="91"/>
      <c r="REL75" s="91"/>
      <c r="REM75" s="91"/>
      <c r="REN75" s="91"/>
      <c r="REO75" s="91"/>
      <c r="REP75" s="91"/>
      <c r="REQ75" s="91"/>
      <c r="RER75" s="91"/>
      <c r="RES75" s="91"/>
      <c r="RET75" s="91"/>
      <c r="REU75" s="91"/>
      <c r="REV75" s="91"/>
      <c r="REW75" s="91"/>
      <c r="REX75" s="91"/>
      <c r="REY75" s="91"/>
      <c r="REZ75" s="91"/>
      <c r="RFA75" s="91"/>
      <c r="RFB75" s="91"/>
      <c r="RFC75" s="91"/>
      <c r="RFD75" s="91"/>
      <c r="RFE75" s="91"/>
      <c r="RFF75" s="91"/>
      <c r="RFG75" s="91"/>
      <c r="RFH75" s="91"/>
      <c r="RFI75" s="91"/>
      <c r="RFJ75" s="91"/>
      <c r="RFK75" s="91"/>
      <c r="RFL75" s="91"/>
      <c r="RFM75" s="91"/>
      <c r="RFN75" s="91"/>
      <c r="RFO75" s="91"/>
      <c r="RFP75" s="91"/>
      <c r="RFQ75" s="91"/>
      <c r="RFR75" s="91"/>
      <c r="RFS75" s="91"/>
      <c r="RFT75" s="91"/>
      <c r="RFU75" s="91"/>
      <c r="RFV75" s="91"/>
      <c r="RFW75" s="91"/>
      <c r="RFX75" s="91"/>
      <c r="RFY75" s="91"/>
      <c r="RFZ75" s="91"/>
      <c r="RGA75" s="91"/>
      <c r="RGB75" s="91"/>
      <c r="RGC75" s="91"/>
      <c r="RGD75" s="91"/>
      <c r="RGE75" s="91"/>
      <c r="RGF75" s="91"/>
      <c r="RGG75" s="91"/>
      <c r="RGH75" s="91"/>
      <c r="RGI75" s="91"/>
      <c r="RGJ75" s="91"/>
      <c r="RGK75" s="91"/>
      <c r="RGL75" s="91"/>
      <c r="RGM75" s="91"/>
      <c r="RGN75" s="91"/>
      <c r="RGO75" s="91"/>
      <c r="RGP75" s="91"/>
      <c r="RGQ75" s="91"/>
      <c r="RGR75" s="91"/>
      <c r="RGS75" s="91"/>
      <c r="RGT75" s="91"/>
      <c r="RGU75" s="91"/>
      <c r="RGV75" s="91"/>
      <c r="RGW75" s="91"/>
      <c r="RGX75" s="91"/>
      <c r="RGY75" s="91"/>
      <c r="RGZ75" s="91"/>
      <c r="RHA75" s="91"/>
      <c r="RHB75" s="91"/>
      <c r="RHC75" s="91"/>
      <c r="RHD75" s="91"/>
      <c r="RHE75" s="91"/>
      <c r="RHF75" s="91"/>
      <c r="RHG75" s="91"/>
      <c r="RHH75" s="91"/>
      <c r="RHI75" s="91"/>
      <c r="RHJ75" s="91"/>
      <c r="RHK75" s="91"/>
      <c r="RHL75" s="91"/>
      <c r="RHM75" s="91"/>
      <c r="RHN75" s="91"/>
      <c r="RHO75" s="91"/>
      <c r="RHP75" s="91"/>
      <c r="RHQ75" s="91"/>
      <c r="RHR75" s="91"/>
      <c r="RHS75" s="91"/>
      <c r="RHT75" s="91"/>
      <c r="RHU75" s="91"/>
      <c r="RHV75" s="91"/>
      <c r="RHW75" s="91"/>
      <c r="RHX75" s="91"/>
      <c r="RHY75" s="91"/>
      <c r="RHZ75" s="91"/>
      <c r="RIA75" s="91"/>
      <c r="RIB75" s="91"/>
      <c r="RIC75" s="91"/>
      <c r="RID75" s="91"/>
      <c r="RIE75" s="91"/>
      <c r="RIF75" s="91"/>
      <c r="RIG75" s="91"/>
      <c r="RIH75" s="91"/>
      <c r="RII75" s="91"/>
      <c r="RIJ75" s="91"/>
      <c r="RIK75" s="91"/>
      <c r="RIL75" s="91"/>
      <c r="RIM75" s="91"/>
      <c r="RIN75" s="91"/>
      <c r="RIO75" s="91"/>
      <c r="RIP75" s="91"/>
      <c r="RIQ75" s="91"/>
      <c r="RIR75" s="91"/>
      <c r="RIS75" s="91"/>
      <c r="RIT75" s="91"/>
      <c r="RIU75" s="91"/>
      <c r="RIV75" s="91"/>
      <c r="RIW75" s="91"/>
      <c r="RIX75" s="91"/>
      <c r="RIY75" s="91"/>
      <c r="RIZ75" s="91"/>
      <c r="RJA75" s="91"/>
      <c r="RJB75" s="91"/>
      <c r="RJC75" s="91"/>
      <c r="RJD75" s="91"/>
      <c r="RJE75" s="91"/>
      <c r="RJF75" s="91"/>
      <c r="RJG75" s="91"/>
      <c r="RJH75" s="91"/>
      <c r="RJI75" s="91"/>
      <c r="RJJ75" s="91"/>
      <c r="RJK75" s="91"/>
      <c r="RJL75" s="91"/>
      <c r="RJM75" s="91"/>
      <c r="RJN75" s="91"/>
      <c r="RJO75" s="91"/>
      <c r="RJP75" s="91"/>
      <c r="RJQ75" s="91"/>
      <c r="RJR75" s="91"/>
      <c r="RJS75" s="91"/>
      <c r="RJT75" s="91"/>
      <c r="RJU75" s="91"/>
      <c r="RJV75" s="91"/>
      <c r="RJW75" s="91"/>
      <c r="RJX75" s="91"/>
      <c r="RJY75" s="91"/>
      <c r="RJZ75" s="91"/>
      <c r="RKA75" s="91"/>
      <c r="RKB75" s="91"/>
      <c r="RKC75" s="91"/>
      <c r="RKD75" s="91"/>
      <c r="RKE75" s="91"/>
      <c r="RKF75" s="91"/>
      <c r="RKG75" s="91"/>
      <c r="RKH75" s="91"/>
      <c r="RKI75" s="91"/>
      <c r="RKJ75" s="91"/>
      <c r="RKK75" s="91"/>
      <c r="RKL75" s="91"/>
      <c r="RKM75" s="91"/>
      <c r="RKN75" s="91"/>
      <c r="RKO75" s="91"/>
      <c r="RKP75" s="91"/>
      <c r="RKQ75" s="91"/>
      <c r="RKR75" s="91"/>
      <c r="RKS75" s="91"/>
      <c r="RKT75" s="91"/>
      <c r="RKU75" s="91"/>
      <c r="RKV75" s="91"/>
      <c r="RKW75" s="91"/>
      <c r="RKX75" s="91"/>
      <c r="RKY75" s="91"/>
      <c r="RKZ75" s="91"/>
      <c r="RLA75" s="91"/>
      <c r="RLB75" s="91"/>
      <c r="RLC75" s="91"/>
      <c r="RLD75" s="91"/>
      <c r="RLE75" s="91"/>
      <c r="RLF75" s="91"/>
      <c r="RLG75" s="91"/>
      <c r="RLH75" s="91"/>
      <c r="RLI75" s="91"/>
      <c r="RLJ75" s="91"/>
      <c r="RLK75" s="91"/>
      <c r="RLL75" s="91"/>
      <c r="RLM75" s="91"/>
      <c r="RLN75" s="91"/>
      <c r="RLO75" s="91"/>
      <c r="RLP75" s="91"/>
      <c r="RLQ75" s="91"/>
      <c r="RLR75" s="91"/>
      <c r="RLS75" s="91"/>
      <c r="RLT75" s="91"/>
      <c r="RLU75" s="91"/>
      <c r="RLV75" s="91"/>
      <c r="RLW75" s="91"/>
      <c r="RLX75" s="91"/>
      <c r="RLY75" s="91"/>
      <c r="RLZ75" s="91"/>
      <c r="RMA75" s="91"/>
      <c r="RMB75" s="91"/>
      <c r="RMC75" s="91"/>
      <c r="RMD75" s="91"/>
      <c r="RME75" s="91"/>
      <c r="RMF75" s="91"/>
      <c r="RMG75" s="91"/>
      <c r="RMH75" s="91"/>
      <c r="RMI75" s="91"/>
      <c r="RMJ75" s="91"/>
      <c r="RMK75" s="91"/>
      <c r="RML75" s="91"/>
      <c r="RMM75" s="91"/>
      <c r="RMN75" s="91"/>
      <c r="RMO75" s="91"/>
      <c r="RMP75" s="91"/>
      <c r="RMQ75" s="91"/>
      <c r="RMR75" s="91"/>
      <c r="RMS75" s="91"/>
      <c r="RMT75" s="91"/>
      <c r="RMU75" s="91"/>
      <c r="RMV75" s="91"/>
      <c r="RMW75" s="91"/>
      <c r="RMX75" s="91"/>
      <c r="RMY75" s="91"/>
      <c r="RMZ75" s="91"/>
      <c r="RNA75" s="91"/>
      <c r="RNB75" s="91"/>
      <c r="RNC75" s="91"/>
      <c r="RND75" s="91"/>
      <c r="RNE75" s="91"/>
      <c r="RNF75" s="91"/>
      <c r="RNG75" s="91"/>
      <c r="RNH75" s="91"/>
      <c r="RNI75" s="91"/>
      <c r="RNJ75" s="91"/>
      <c r="RNK75" s="91"/>
      <c r="RNL75" s="91"/>
      <c r="RNM75" s="91"/>
      <c r="RNN75" s="91"/>
      <c r="RNO75" s="91"/>
      <c r="RNP75" s="91"/>
      <c r="RNQ75" s="91"/>
      <c r="RNR75" s="91"/>
      <c r="RNS75" s="91"/>
      <c r="RNT75" s="91"/>
      <c r="RNU75" s="91"/>
      <c r="RNV75" s="91"/>
      <c r="RNW75" s="91"/>
      <c r="RNX75" s="91"/>
      <c r="RNY75" s="91"/>
      <c r="RNZ75" s="91"/>
      <c r="ROA75" s="91"/>
      <c r="ROB75" s="91"/>
      <c r="ROC75" s="91"/>
      <c r="ROD75" s="91"/>
      <c r="ROE75" s="91"/>
      <c r="ROF75" s="91"/>
      <c r="ROG75" s="91"/>
      <c r="ROH75" s="91"/>
      <c r="ROI75" s="91"/>
      <c r="ROJ75" s="91"/>
      <c r="ROK75" s="91"/>
      <c r="ROL75" s="91"/>
      <c r="ROM75" s="91"/>
      <c r="RON75" s="91"/>
      <c r="ROO75" s="91"/>
      <c r="ROP75" s="91"/>
      <c r="ROQ75" s="91"/>
      <c r="ROR75" s="91"/>
      <c r="ROS75" s="91"/>
      <c r="ROT75" s="91"/>
      <c r="ROU75" s="91"/>
      <c r="ROV75" s="91"/>
      <c r="ROW75" s="91"/>
      <c r="ROX75" s="91"/>
      <c r="ROY75" s="91"/>
      <c r="ROZ75" s="91"/>
      <c r="RPA75" s="91"/>
      <c r="RPB75" s="91"/>
      <c r="RPC75" s="91"/>
      <c r="RPD75" s="91"/>
      <c r="RPE75" s="91"/>
      <c r="RPF75" s="91"/>
      <c r="RPG75" s="91"/>
      <c r="RPH75" s="91"/>
      <c r="RPI75" s="91"/>
      <c r="RPJ75" s="91"/>
      <c r="RPK75" s="91"/>
      <c r="RPL75" s="91"/>
      <c r="RPM75" s="91"/>
      <c r="RPN75" s="91"/>
      <c r="RPO75" s="91"/>
      <c r="RPP75" s="91"/>
      <c r="RPQ75" s="91"/>
      <c r="RPR75" s="91"/>
      <c r="RPS75" s="91"/>
      <c r="RPT75" s="91"/>
      <c r="RPU75" s="91"/>
      <c r="RPV75" s="91"/>
      <c r="RPW75" s="91"/>
      <c r="RPX75" s="91"/>
      <c r="RPY75" s="91"/>
      <c r="RPZ75" s="91"/>
      <c r="RQA75" s="91"/>
      <c r="RQB75" s="91"/>
      <c r="RQC75" s="91"/>
      <c r="RQD75" s="91"/>
      <c r="RQE75" s="91"/>
      <c r="RQF75" s="91"/>
      <c r="RQG75" s="91"/>
      <c r="RQH75" s="91"/>
      <c r="RQI75" s="91"/>
      <c r="RQJ75" s="91"/>
      <c r="RQK75" s="91"/>
      <c r="RQL75" s="91"/>
      <c r="RQM75" s="91"/>
      <c r="RQN75" s="91"/>
      <c r="RQO75" s="91"/>
      <c r="RQP75" s="91"/>
      <c r="RQQ75" s="91"/>
      <c r="RQR75" s="91"/>
      <c r="RQS75" s="91"/>
      <c r="RQT75" s="91"/>
      <c r="RQU75" s="91"/>
      <c r="RQV75" s="91"/>
      <c r="RQW75" s="91"/>
      <c r="RQX75" s="91"/>
      <c r="RQY75" s="91"/>
      <c r="RQZ75" s="91"/>
      <c r="RRA75" s="91"/>
      <c r="RRB75" s="91"/>
      <c r="RRC75" s="91"/>
      <c r="RRD75" s="91"/>
      <c r="RRE75" s="91"/>
      <c r="RRF75" s="91"/>
      <c r="RRG75" s="91"/>
      <c r="RRH75" s="91"/>
      <c r="RRI75" s="91"/>
      <c r="RRJ75" s="91"/>
      <c r="RRK75" s="91"/>
      <c r="RRL75" s="91"/>
      <c r="RRM75" s="91"/>
      <c r="RRN75" s="91"/>
      <c r="RRO75" s="91"/>
      <c r="RRP75" s="91"/>
      <c r="RRQ75" s="91"/>
      <c r="RRR75" s="91"/>
      <c r="RRS75" s="91"/>
      <c r="RRT75" s="91"/>
      <c r="RRU75" s="91"/>
      <c r="RRV75" s="91"/>
      <c r="RRW75" s="91"/>
      <c r="RRX75" s="91"/>
      <c r="RRY75" s="91"/>
      <c r="RRZ75" s="91"/>
      <c r="RSA75" s="91"/>
      <c r="RSB75" s="91"/>
      <c r="RSC75" s="91"/>
      <c r="RSD75" s="91"/>
      <c r="RSE75" s="91"/>
      <c r="RSF75" s="91"/>
      <c r="RSG75" s="91"/>
      <c r="RSH75" s="91"/>
      <c r="RSI75" s="91"/>
      <c r="RSJ75" s="91"/>
      <c r="RSK75" s="91"/>
      <c r="RSL75" s="91"/>
      <c r="RSM75" s="91"/>
      <c r="RSN75" s="91"/>
      <c r="RSO75" s="91"/>
      <c r="RSP75" s="91"/>
      <c r="RSQ75" s="91"/>
      <c r="RSR75" s="91"/>
      <c r="RSS75" s="91"/>
      <c r="RST75" s="91"/>
      <c r="RSU75" s="91"/>
      <c r="RSV75" s="91"/>
      <c r="RSW75" s="91"/>
      <c r="RSX75" s="91"/>
      <c r="RSY75" s="91"/>
      <c r="RSZ75" s="91"/>
      <c r="RTA75" s="91"/>
      <c r="RTB75" s="91"/>
      <c r="RTC75" s="91"/>
      <c r="RTD75" s="91"/>
      <c r="RTE75" s="91"/>
      <c r="RTF75" s="91"/>
      <c r="RTG75" s="91"/>
      <c r="RTH75" s="91"/>
      <c r="RTI75" s="91"/>
      <c r="RTJ75" s="91"/>
      <c r="RTK75" s="91"/>
      <c r="RTL75" s="91"/>
      <c r="RTM75" s="91"/>
      <c r="RTN75" s="91"/>
      <c r="RTO75" s="91"/>
      <c r="RTP75" s="91"/>
      <c r="RTQ75" s="91"/>
      <c r="RTR75" s="91"/>
      <c r="RTS75" s="91"/>
      <c r="RTT75" s="91"/>
      <c r="RTU75" s="91"/>
      <c r="RTV75" s="91"/>
      <c r="RTW75" s="91"/>
      <c r="RTX75" s="91"/>
      <c r="RTY75" s="91"/>
      <c r="RTZ75" s="91"/>
      <c r="RUA75" s="91"/>
      <c r="RUB75" s="91"/>
      <c r="RUC75" s="91"/>
      <c r="RUD75" s="91"/>
      <c r="RUE75" s="91"/>
      <c r="RUF75" s="91"/>
      <c r="RUG75" s="91"/>
      <c r="RUH75" s="91"/>
      <c r="RUI75" s="91"/>
      <c r="RUJ75" s="91"/>
      <c r="RUK75" s="91"/>
      <c r="RUL75" s="91"/>
      <c r="RUM75" s="91"/>
      <c r="RUN75" s="91"/>
      <c r="RUO75" s="91"/>
      <c r="RUP75" s="91"/>
      <c r="RUQ75" s="91"/>
      <c r="RUR75" s="91"/>
      <c r="RUS75" s="91"/>
      <c r="RUT75" s="91"/>
      <c r="RUU75" s="91"/>
      <c r="RUV75" s="91"/>
      <c r="RUW75" s="91"/>
      <c r="RUX75" s="91"/>
      <c r="RUY75" s="91"/>
      <c r="RUZ75" s="91"/>
      <c r="RVA75" s="91"/>
      <c r="RVB75" s="91"/>
      <c r="RVC75" s="91"/>
      <c r="RVD75" s="91"/>
      <c r="RVE75" s="91"/>
      <c r="RVF75" s="91"/>
      <c r="RVG75" s="91"/>
      <c r="RVH75" s="91"/>
      <c r="RVI75" s="91"/>
      <c r="RVJ75" s="91"/>
      <c r="RVK75" s="91"/>
      <c r="RVL75" s="91"/>
      <c r="RVM75" s="91"/>
      <c r="RVN75" s="91"/>
      <c r="RVO75" s="91"/>
      <c r="RVP75" s="91"/>
      <c r="RVQ75" s="91"/>
      <c r="RVR75" s="91"/>
      <c r="RVS75" s="91"/>
      <c r="RVT75" s="91"/>
      <c r="RVU75" s="91"/>
      <c r="RVV75" s="91"/>
      <c r="RVW75" s="91"/>
      <c r="RVX75" s="91"/>
      <c r="RVY75" s="91"/>
      <c r="RVZ75" s="91"/>
      <c r="RWA75" s="91"/>
      <c r="RWB75" s="91"/>
      <c r="RWC75" s="91"/>
      <c r="RWD75" s="91"/>
      <c r="RWE75" s="91"/>
      <c r="RWF75" s="91"/>
      <c r="RWG75" s="91"/>
      <c r="RWH75" s="91"/>
      <c r="RWI75" s="91"/>
      <c r="RWJ75" s="91"/>
      <c r="RWK75" s="91"/>
      <c r="RWL75" s="91"/>
      <c r="RWM75" s="91"/>
      <c r="RWN75" s="91"/>
      <c r="RWO75" s="91"/>
      <c r="RWP75" s="91"/>
      <c r="RWQ75" s="91"/>
      <c r="RWR75" s="91"/>
      <c r="RWS75" s="91"/>
      <c r="RWT75" s="91"/>
      <c r="RWU75" s="91"/>
      <c r="RWV75" s="91"/>
      <c r="RWW75" s="91"/>
      <c r="RWX75" s="91"/>
      <c r="RWY75" s="91"/>
      <c r="RWZ75" s="91"/>
      <c r="RXA75" s="91"/>
      <c r="RXB75" s="91"/>
      <c r="RXC75" s="91"/>
      <c r="RXD75" s="91"/>
      <c r="RXE75" s="91"/>
      <c r="RXF75" s="91"/>
      <c r="RXG75" s="91"/>
      <c r="RXH75" s="91"/>
      <c r="RXI75" s="91"/>
      <c r="RXJ75" s="91"/>
      <c r="RXK75" s="91"/>
      <c r="RXL75" s="91"/>
      <c r="RXM75" s="91"/>
      <c r="RXN75" s="91"/>
      <c r="RXO75" s="91"/>
      <c r="RXP75" s="91"/>
      <c r="RXQ75" s="91"/>
      <c r="RXR75" s="91"/>
      <c r="RXS75" s="91"/>
      <c r="RXT75" s="91"/>
      <c r="RXU75" s="91"/>
      <c r="RXV75" s="91"/>
      <c r="RXW75" s="91"/>
      <c r="RXX75" s="91"/>
      <c r="RXY75" s="91"/>
      <c r="RXZ75" s="91"/>
      <c r="RYA75" s="91"/>
      <c r="RYB75" s="91"/>
      <c r="RYC75" s="91"/>
      <c r="RYD75" s="91"/>
      <c r="RYE75" s="91"/>
      <c r="RYF75" s="91"/>
      <c r="RYG75" s="91"/>
      <c r="RYH75" s="91"/>
      <c r="RYI75" s="91"/>
      <c r="RYJ75" s="91"/>
      <c r="RYK75" s="91"/>
      <c r="RYL75" s="91"/>
      <c r="RYM75" s="91"/>
      <c r="RYN75" s="91"/>
      <c r="RYO75" s="91"/>
      <c r="RYP75" s="91"/>
      <c r="RYQ75" s="91"/>
      <c r="RYR75" s="91"/>
      <c r="RYS75" s="91"/>
      <c r="RYT75" s="91"/>
      <c r="RYU75" s="91"/>
      <c r="RYV75" s="91"/>
      <c r="RYW75" s="91"/>
      <c r="RYX75" s="91"/>
      <c r="RYY75" s="91"/>
      <c r="RYZ75" s="91"/>
      <c r="RZA75" s="91"/>
      <c r="RZB75" s="91"/>
      <c r="RZC75" s="91"/>
      <c r="RZD75" s="91"/>
      <c r="RZE75" s="91"/>
      <c r="RZF75" s="91"/>
      <c r="RZG75" s="91"/>
      <c r="RZH75" s="91"/>
      <c r="RZI75" s="91"/>
      <c r="RZJ75" s="91"/>
      <c r="RZK75" s="91"/>
      <c r="RZL75" s="91"/>
      <c r="RZM75" s="91"/>
      <c r="RZN75" s="91"/>
      <c r="RZO75" s="91"/>
      <c r="RZP75" s="91"/>
      <c r="RZQ75" s="91"/>
      <c r="RZR75" s="91"/>
      <c r="RZS75" s="91"/>
      <c r="RZT75" s="91"/>
      <c r="RZU75" s="91"/>
      <c r="RZV75" s="91"/>
      <c r="RZW75" s="91"/>
      <c r="RZX75" s="91"/>
      <c r="RZY75" s="91"/>
      <c r="RZZ75" s="91"/>
      <c r="SAA75" s="91"/>
      <c r="SAB75" s="91"/>
      <c r="SAC75" s="91"/>
      <c r="SAD75" s="91"/>
      <c r="SAE75" s="91"/>
      <c r="SAF75" s="91"/>
      <c r="SAG75" s="91"/>
      <c r="SAH75" s="91"/>
      <c r="SAI75" s="91"/>
      <c r="SAJ75" s="91"/>
      <c r="SAK75" s="91"/>
      <c r="SAL75" s="91"/>
      <c r="SAM75" s="91"/>
      <c r="SAN75" s="91"/>
      <c r="SAO75" s="91"/>
      <c r="SAP75" s="91"/>
      <c r="SAQ75" s="91"/>
      <c r="SAR75" s="91"/>
      <c r="SAS75" s="91"/>
      <c r="SAT75" s="91"/>
      <c r="SAU75" s="91"/>
      <c r="SAV75" s="91"/>
      <c r="SAW75" s="91"/>
      <c r="SAX75" s="91"/>
      <c r="SAY75" s="91"/>
      <c r="SAZ75" s="91"/>
      <c r="SBA75" s="91"/>
      <c r="SBB75" s="91"/>
      <c r="SBC75" s="91"/>
      <c r="SBD75" s="91"/>
      <c r="SBE75" s="91"/>
      <c r="SBF75" s="91"/>
      <c r="SBG75" s="91"/>
      <c r="SBH75" s="91"/>
      <c r="SBI75" s="91"/>
      <c r="SBJ75" s="91"/>
      <c r="SBK75" s="91"/>
      <c r="SBL75" s="91"/>
      <c r="SBM75" s="91"/>
      <c r="SBN75" s="91"/>
      <c r="SBO75" s="91"/>
      <c r="SBP75" s="91"/>
      <c r="SBQ75" s="91"/>
      <c r="SBR75" s="91"/>
      <c r="SBS75" s="91"/>
      <c r="SBT75" s="91"/>
      <c r="SBU75" s="91"/>
      <c r="SBV75" s="91"/>
      <c r="SBW75" s="91"/>
      <c r="SBX75" s="91"/>
      <c r="SBY75" s="91"/>
      <c r="SBZ75" s="91"/>
      <c r="SCA75" s="91"/>
      <c r="SCB75" s="91"/>
      <c r="SCC75" s="91"/>
      <c r="SCD75" s="91"/>
      <c r="SCE75" s="91"/>
      <c r="SCF75" s="91"/>
      <c r="SCG75" s="91"/>
      <c r="SCH75" s="91"/>
      <c r="SCI75" s="91"/>
      <c r="SCJ75" s="91"/>
      <c r="SCK75" s="91"/>
      <c r="SCL75" s="91"/>
      <c r="SCM75" s="91"/>
      <c r="SCN75" s="91"/>
      <c r="SCO75" s="91"/>
      <c r="SCP75" s="91"/>
      <c r="SCQ75" s="91"/>
      <c r="SCR75" s="91"/>
      <c r="SCS75" s="91"/>
      <c r="SCT75" s="91"/>
      <c r="SCU75" s="91"/>
      <c r="SCV75" s="91"/>
      <c r="SCW75" s="91"/>
      <c r="SCX75" s="91"/>
      <c r="SCY75" s="91"/>
      <c r="SCZ75" s="91"/>
      <c r="SDA75" s="91"/>
      <c r="SDB75" s="91"/>
      <c r="SDC75" s="91"/>
      <c r="SDD75" s="91"/>
      <c r="SDE75" s="91"/>
      <c r="SDF75" s="91"/>
      <c r="SDG75" s="91"/>
      <c r="SDH75" s="91"/>
      <c r="SDI75" s="91"/>
      <c r="SDJ75" s="91"/>
      <c r="SDK75" s="91"/>
      <c r="SDL75" s="91"/>
      <c r="SDM75" s="91"/>
      <c r="SDN75" s="91"/>
      <c r="SDO75" s="91"/>
      <c r="SDP75" s="91"/>
      <c r="SDQ75" s="91"/>
      <c r="SDR75" s="91"/>
      <c r="SDS75" s="91"/>
      <c r="SDT75" s="91"/>
      <c r="SDU75" s="91"/>
      <c r="SDV75" s="91"/>
      <c r="SDW75" s="91"/>
      <c r="SDX75" s="91"/>
      <c r="SDY75" s="91"/>
      <c r="SDZ75" s="91"/>
      <c r="SEA75" s="91"/>
      <c r="SEB75" s="91"/>
      <c r="SEC75" s="91"/>
      <c r="SED75" s="91"/>
      <c r="SEE75" s="91"/>
      <c r="SEF75" s="91"/>
      <c r="SEG75" s="91"/>
      <c r="SEH75" s="91"/>
      <c r="SEI75" s="91"/>
      <c r="SEJ75" s="91"/>
      <c r="SEK75" s="91"/>
      <c r="SEL75" s="91"/>
      <c r="SEM75" s="91"/>
      <c r="SEN75" s="91"/>
      <c r="SEO75" s="91"/>
      <c r="SEP75" s="91"/>
      <c r="SEQ75" s="91"/>
      <c r="SER75" s="91"/>
      <c r="SES75" s="91"/>
      <c r="SET75" s="91"/>
      <c r="SEU75" s="91"/>
      <c r="SEV75" s="91"/>
      <c r="SEW75" s="91"/>
      <c r="SEX75" s="91"/>
      <c r="SEY75" s="91"/>
      <c r="SEZ75" s="91"/>
      <c r="SFA75" s="91"/>
      <c r="SFB75" s="91"/>
      <c r="SFC75" s="91"/>
      <c r="SFD75" s="91"/>
      <c r="SFE75" s="91"/>
      <c r="SFF75" s="91"/>
      <c r="SFG75" s="91"/>
      <c r="SFH75" s="91"/>
      <c r="SFI75" s="91"/>
      <c r="SFJ75" s="91"/>
      <c r="SFK75" s="91"/>
      <c r="SFL75" s="91"/>
      <c r="SFM75" s="91"/>
      <c r="SFN75" s="91"/>
      <c r="SFO75" s="91"/>
      <c r="SFP75" s="91"/>
      <c r="SFQ75" s="91"/>
      <c r="SFR75" s="91"/>
      <c r="SFS75" s="91"/>
      <c r="SFT75" s="91"/>
      <c r="SFU75" s="91"/>
      <c r="SFV75" s="91"/>
      <c r="SFW75" s="91"/>
      <c r="SFX75" s="91"/>
      <c r="SFY75" s="91"/>
      <c r="SFZ75" s="91"/>
      <c r="SGA75" s="91"/>
      <c r="SGB75" s="91"/>
      <c r="SGC75" s="91"/>
      <c r="SGD75" s="91"/>
      <c r="SGE75" s="91"/>
      <c r="SGF75" s="91"/>
      <c r="SGG75" s="91"/>
      <c r="SGH75" s="91"/>
      <c r="SGI75" s="91"/>
      <c r="SGJ75" s="91"/>
      <c r="SGK75" s="91"/>
      <c r="SGL75" s="91"/>
      <c r="SGM75" s="91"/>
      <c r="SGN75" s="91"/>
      <c r="SGO75" s="91"/>
      <c r="SGP75" s="91"/>
      <c r="SGQ75" s="91"/>
      <c r="SGR75" s="91"/>
      <c r="SGS75" s="91"/>
      <c r="SGT75" s="91"/>
      <c r="SGU75" s="91"/>
      <c r="SGV75" s="91"/>
      <c r="SGW75" s="91"/>
      <c r="SGX75" s="91"/>
      <c r="SGY75" s="91"/>
      <c r="SGZ75" s="91"/>
      <c r="SHA75" s="91"/>
      <c r="SHB75" s="91"/>
      <c r="SHC75" s="91"/>
      <c r="SHD75" s="91"/>
      <c r="SHE75" s="91"/>
      <c r="SHF75" s="91"/>
      <c r="SHG75" s="91"/>
      <c r="SHH75" s="91"/>
      <c r="SHI75" s="91"/>
      <c r="SHJ75" s="91"/>
      <c r="SHK75" s="91"/>
      <c r="SHL75" s="91"/>
      <c r="SHM75" s="91"/>
      <c r="SHN75" s="91"/>
      <c r="SHO75" s="91"/>
      <c r="SHP75" s="91"/>
      <c r="SHQ75" s="91"/>
      <c r="SHR75" s="91"/>
      <c r="SHS75" s="91"/>
      <c r="SHT75" s="91"/>
      <c r="SHU75" s="91"/>
      <c r="SHV75" s="91"/>
      <c r="SHW75" s="91"/>
      <c r="SHX75" s="91"/>
      <c r="SHY75" s="91"/>
      <c r="SHZ75" s="91"/>
      <c r="SIA75" s="91"/>
      <c r="SIB75" s="91"/>
      <c r="SIC75" s="91"/>
      <c r="SID75" s="91"/>
      <c r="SIE75" s="91"/>
      <c r="SIF75" s="91"/>
      <c r="SIG75" s="91"/>
      <c r="SIH75" s="91"/>
      <c r="SII75" s="91"/>
      <c r="SIJ75" s="91"/>
      <c r="SIK75" s="91"/>
      <c r="SIL75" s="91"/>
      <c r="SIM75" s="91"/>
      <c r="SIN75" s="91"/>
      <c r="SIO75" s="91"/>
      <c r="SIP75" s="91"/>
      <c r="SIQ75" s="91"/>
      <c r="SIR75" s="91"/>
      <c r="SIS75" s="91"/>
      <c r="SIT75" s="91"/>
      <c r="SIU75" s="91"/>
      <c r="SIV75" s="91"/>
      <c r="SIW75" s="91"/>
      <c r="SIX75" s="91"/>
      <c r="SIY75" s="91"/>
      <c r="SIZ75" s="91"/>
      <c r="SJA75" s="91"/>
      <c r="SJB75" s="91"/>
      <c r="SJC75" s="91"/>
      <c r="SJD75" s="91"/>
      <c r="SJE75" s="91"/>
      <c r="SJF75" s="91"/>
      <c r="SJG75" s="91"/>
      <c r="SJH75" s="91"/>
      <c r="SJI75" s="91"/>
      <c r="SJJ75" s="91"/>
      <c r="SJK75" s="91"/>
      <c r="SJL75" s="91"/>
      <c r="SJM75" s="91"/>
      <c r="SJN75" s="91"/>
      <c r="SJO75" s="91"/>
      <c r="SJP75" s="91"/>
      <c r="SJQ75" s="91"/>
      <c r="SJR75" s="91"/>
      <c r="SJS75" s="91"/>
      <c r="SJT75" s="91"/>
      <c r="SJU75" s="91"/>
      <c r="SJV75" s="91"/>
      <c r="SJW75" s="91"/>
      <c r="SJX75" s="91"/>
      <c r="SJY75" s="91"/>
      <c r="SJZ75" s="91"/>
      <c r="SKA75" s="91"/>
      <c r="SKB75" s="91"/>
      <c r="SKC75" s="91"/>
      <c r="SKD75" s="91"/>
      <c r="SKE75" s="91"/>
      <c r="SKF75" s="91"/>
      <c r="SKG75" s="91"/>
      <c r="SKH75" s="91"/>
      <c r="SKI75" s="91"/>
      <c r="SKJ75" s="91"/>
      <c r="SKK75" s="91"/>
      <c r="SKL75" s="91"/>
      <c r="SKM75" s="91"/>
      <c r="SKN75" s="91"/>
      <c r="SKO75" s="91"/>
      <c r="SKP75" s="91"/>
      <c r="SKQ75" s="91"/>
      <c r="SKR75" s="91"/>
      <c r="SKS75" s="91"/>
      <c r="SKT75" s="91"/>
      <c r="SKU75" s="91"/>
      <c r="SKV75" s="91"/>
      <c r="SKW75" s="91"/>
      <c r="SKX75" s="91"/>
      <c r="SKY75" s="91"/>
      <c r="SKZ75" s="91"/>
      <c r="SLA75" s="91"/>
      <c r="SLB75" s="91"/>
      <c r="SLC75" s="91"/>
      <c r="SLD75" s="91"/>
      <c r="SLE75" s="91"/>
      <c r="SLF75" s="91"/>
      <c r="SLG75" s="91"/>
      <c r="SLH75" s="91"/>
      <c r="SLI75" s="91"/>
      <c r="SLJ75" s="91"/>
      <c r="SLK75" s="91"/>
      <c r="SLL75" s="91"/>
      <c r="SLM75" s="91"/>
      <c r="SLN75" s="91"/>
      <c r="SLO75" s="91"/>
      <c r="SLP75" s="91"/>
      <c r="SLQ75" s="91"/>
      <c r="SLR75" s="91"/>
      <c r="SLS75" s="91"/>
      <c r="SLT75" s="91"/>
      <c r="SLU75" s="91"/>
      <c r="SLV75" s="91"/>
      <c r="SLW75" s="91"/>
      <c r="SLX75" s="91"/>
      <c r="SLY75" s="91"/>
      <c r="SLZ75" s="91"/>
      <c r="SMA75" s="91"/>
      <c r="SMB75" s="91"/>
      <c r="SMC75" s="91"/>
      <c r="SMD75" s="91"/>
      <c r="SME75" s="91"/>
      <c r="SMF75" s="91"/>
      <c r="SMG75" s="91"/>
      <c r="SMH75" s="91"/>
      <c r="SMI75" s="91"/>
      <c r="SMJ75" s="91"/>
      <c r="SMK75" s="91"/>
      <c r="SML75" s="91"/>
      <c r="SMM75" s="91"/>
      <c r="SMN75" s="91"/>
      <c r="SMO75" s="91"/>
      <c r="SMP75" s="91"/>
      <c r="SMQ75" s="91"/>
      <c r="SMR75" s="91"/>
      <c r="SMS75" s="91"/>
      <c r="SMT75" s="91"/>
      <c r="SMU75" s="91"/>
      <c r="SMV75" s="91"/>
      <c r="SMW75" s="91"/>
      <c r="SMX75" s="91"/>
      <c r="SMY75" s="91"/>
      <c r="SMZ75" s="91"/>
      <c r="SNA75" s="91"/>
      <c r="SNB75" s="91"/>
      <c r="SNC75" s="91"/>
      <c r="SND75" s="91"/>
      <c r="SNE75" s="91"/>
      <c r="SNF75" s="91"/>
      <c r="SNG75" s="91"/>
      <c r="SNH75" s="91"/>
      <c r="SNI75" s="91"/>
      <c r="SNJ75" s="91"/>
      <c r="SNK75" s="91"/>
      <c r="SNL75" s="91"/>
      <c r="SNM75" s="91"/>
      <c r="SNN75" s="91"/>
      <c r="SNO75" s="91"/>
      <c r="SNP75" s="91"/>
      <c r="SNQ75" s="91"/>
      <c r="SNR75" s="91"/>
      <c r="SNS75" s="91"/>
      <c r="SNT75" s="91"/>
      <c r="SNU75" s="91"/>
      <c r="SNV75" s="91"/>
      <c r="SNW75" s="91"/>
      <c r="SNX75" s="91"/>
      <c r="SNY75" s="91"/>
      <c r="SNZ75" s="91"/>
      <c r="SOA75" s="91"/>
      <c r="SOB75" s="91"/>
      <c r="SOC75" s="91"/>
      <c r="SOD75" s="91"/>
      <c r="SOE75" s="91"/>
      <c r="SOF75" s="91"/>
      <c r="SOG75" s="91"/>
      <c r="SOH75" s="91"/>
      <c r="SOI75" s="91"/>
      <c r="SOJ75" s="91"/>
      <c r="SOK75" s="91"/>
      <c r="SOL75" s="91"/>
      <c r="SOM75" s="91"/>
      <c r="SON75" s="91"/>
      <c r="SOO75" s="91"/>
      <c r="SOP75" s="91"/>
      <c r="SOQ75" s="91"/>
      <c r="SOR75" s="91"/>
      <c r="SOS75" s="91"/>
      <c r="SOT75" s="91"/>
      <c r="SOU75" s="91"/>
      <c r="SOV75" s="91"/>
      <c r="SOW75" s="91"/>
      <c r="SOX75" s="91"/>
      <c r="SOY75" s="91"/>
      <c r="SOZ75" s="91"/>
      <c r="SPA75" s="91"/>
      <c r="SPB75" s="91"/>
      <c r="SPC75" s="91"/>
      <c r="SPD75" s="91"/>
      <c r="SPE75" s="91"/>
      <c r="SPF75" s="91"/>
      <c r="SPG75" s="91"/>
      <c r="SPH75" s="91"/>
      <c r="SPI75" s="91"/>
      <c r="SPJ75" s="91"/>
      <c r="SPK75" s="91"/>
      <c r="SPL75" s="91"/>
      <c r="SPM75" s="91"/>
      <c r="SPN75" s="91"/>
      <c r="SPO75" s="91"/>
      <c r="SPP75" s="91"/>
      <c r="SPQ75" s="91"/>
      <c r="SPR75" s="91"/>
      <c r="SPS75" s="91"/>
      <c r="SPT75" s="91"/>
      <c r="SPU75" s="91"/>
      <c r="SPV75" s="91"/>
      <c r="SPW75" s="91"/>
      <c r="SPX75" s="91"/>
      <c r="SPY75" s="91"/>
      <c r="SPZ75" s="91"/>
      <c r="SQA75" s="91"/>
      <c r="SQB75" s="91"/>
      <c r="SQC75" s="91"/>
      <c r="SQD75" s="91"/>
      <c r="SQE75" s="91"/>
      <c r="SQF75" s="91"/>
      <c r="SQG75" s="91"/>
      <c r="SQH75" s="91"/>
      <c r="SQI75" s="91"/>
      <c r="SQJ75" s="91"/>
      <c r="SQK75" s="91"/>
      <c r="SQL75" s="91"/>
      <c r="SQM75" s="91"/>
      <c r="SQN75" s="91"/>
      <c r="SQO75" s="91"/>
      <c r="SQP75" s="91"/>
      <c r="SQQ75" s="91"/>
      <c r="SQR75" s="91"/>
      <c r="SQS75" s="91"/>
      <c r="SQT75" s="91"/>
      <c r="SQU75" s="91"/>
      <c r="SQV75" s="91"/>
      <c r="SQW75" s="91"/>
      <c r="SQX75" s="91"/>
      <c r="SQY75" s="91"/>
      <c r="SQZ75" s="91"/>
      <c r="SRA75" s="91"/>
      <c r="SRB75" s="91"/>
      <c r="SRC75" s="91"/>
      <c r="SRD75" s="91"/>
      <c r="SRE75" s="91"/>
      <c r="SRF75" s="91"/>
      <c r="SRG75" s="91"/>
      <c r="SRH75" s="91"/>
      <c r="SRI75" s="91"/>
      <c r="SRJ75" s="91"/>
      <c r="SRK75" s="91"/>
      <c r="SRL75" s="91"/>
      <c r="SRM75" s="91"/>
      <c r="SRN75" s="91"/>
      <c r="SRO75" s="91"/>
      <c r="SRP75" s="91"/>
      <c r="SRQ75" s="91"/>
      <c r="SRR75" s="91"/>
      <c r="SRS75" s="91"/>
      <c r="SRT75" s="91"/>
      <c r="SRU75" s="91"/>
      <c r="SRV75" s="91"/>
      <c r="SRW75" s="91"/>
      <c r="SRX75" s="91"/>
      <c r="SRY75" s="91"/>
      <c r="SRZ75" s="91"/>
      <c r="SSA75" s="91"/>
      <c r="SSB75" s="91"/>
      <c r="SSC75" s="91"/>
      <c r="SSD75" s="91"/>
      <c r="SSE75" s="91"/>
      <c r="SSF75" s="91"/>
      <c r="SSG75" s="91"/>
      <c r="SSH75" s="91"/>
      <c r="SSI75" s="91"/>
      <c r="SSJ75" s="91"/>
      <c r="SSK75" s="91"/>
      <c r="SSL75" s="91"/>
      <c r="SSM75" s="91"/>
      <c r="SSN75" s="91"/>
      <c r="SSO75" s="91"/>
      <c r="SSP75" s="91"/>
      <c r="SSQ75" s="91"/>
      <c r="SSR75" s="91"/>
      <c r="SSS75" s="91"/>
      <c r="SST75" s="91"/>
      <c r="SSU75" s="91"/>
      <c r="SSV75" s="91"/>
      <c r="SSW75" s="91"/>
      <c r="SSX75" s="91"/>
      <c r="SSY75" s="91"/>
      <c r="SSZ75" s="91"/>
      <c r="STA75" s="91"/>
      <c r="STB75" s="91"/>
      <c r="STC75" s="91"/>
      <c r="STD75" s="91"/>
      <c r="STE75" s="91"/>
      <c r="STF75" s="91"/>
      <c r="STG75" s="91"/>
      <c r="STH75" s="91"/>
      <c r="STI75" s="91"/>
      <c r="STJ75" s="91"/>
      <c r="STK75" s="91"/>
      <c r="STL75" s="91"/>
      <c r="STM75" s="91"/>
      <c r="STN75" s="91"/>
      <c r="STO75" s="91"/>
      <c r="STP75" s="91"/>
      <c r="STQ75" s="91"/>
      <c r="STR75" s="91"/>
      <c r="STS75" s="91"/>
      <c r="STT75" s="91"/>
      <c r="STU75" s="91"/>
      <c r="STV75" s="91"/>
      <c r="STW75" s="91"/>
      <c r="STX75" s="91"/>
      <c r="STY75" s="91"/>
      <c r="STZ75" s="91"/>
      <c r="SUA75" s="91"/>
      <c r="SUB75" s="91"/>
      <c r="SUC75" s="91"/>
      <c r="SUD75" s="91"/>
      <c r="SUE75" s="91"/>
      <c r="SUF75" s="91"/>
      <c r="SUG75" s="91"/>
      <c r="SUH75" s="91"/>
      <c r="SUI75" s="91"/>
      <c r="SUJ75" s="91"/>
      <c r="SUK75" s="91"/>
      <c r="SUL75" s="91"/>
      <c r="SUM75" s="91"/>
      <c r="SUN75" s="91"/>
      <c r="SUO75" s="91"/>
      <c r="SUP75" s="91"/>
      <c r="SUQ75" s="91"/>
      <c r="SUR75" s="91"/>
      <c r="SUS75" s="91"/>
      <c r="SUT75" s="91"/>
      <c r="SUU75" s="91"/>
      <c r="SUV75" s="91"/>
      <c r="SUW75" s="91"/>
      <c r="SUX75" s="91"/>
      <c r="SUY75" s="91"/>
      <c r="SUZ75" s="91"/>
      <c r="SVA75" s="91"/>
      <c r="SVB75" s="91"/>
      <c r="SVC75" s="91"/>
      <c r="SVD75" s="91"/>
      <c r="SVE75" s="91"/>
      <c r="SVF75" s="91"/>
      <c r="SVG75" s="91"/>
      <c r="SVH75" s="91"/>
      <c r="SVI75" s="91"/>
      <c r="SVJ75" s="91"/>
      <c r="SVK75" s="91"/>
      <c r="SVL75" s="91"/>
      <c r="SVM75" s="91"/>
      <c r="SVN75" s="91"/>
      <c r="SVO75" s="91"/>
      <c r="SVP75" s="91"/>
      <c r="SVQ75" s="91"/>
      <c r="SVR75" s="91"/>
      <c r="SVS75" s="91"/>
      <c r="SVT75" s="91"/>
      <c r="SVU75" s="91"/>
      <c r="SVV75" s="91"/>
      <c r="SVW75" s="91"/>
      <c r="SVX75" s="91"/>
      <c r="SVY75" s="91"/>
      <c r="SVZ75" s="91"/>
      <c r="SWA75" s="91"/>
      <c r="SWB75" s="91"/>
      <c r="SWC75" s="91"/>
      <c r="SWD75" s="91"/>
      <c r="SWE75" s="91"/>
      <c r="SWF75" s="91"/>
      <c r="SWG75" s="91"/>
      <c r="SWH75" s="91"/>
      <c r="SWI75" s="91"/>
      <c r="SWJ75" s="91"/>
      <c r="SWK75" s="91"/>
      <c r="SWL75" s="91"/>
      <c r="SWM75" s="91"/>
      <c r="SWN75" s="91"/>
      <c r="SWO75" s="91"/>
      <c r="SWP75" s="91"/>
      <c r="SWQ75" s="91"/>
      <c r="SWR75" s="91"/>
      <c r="SWS75" s="91"/>
      <c r="SWT75" s="91"/>
      <c r="SWU75" s="91"/>
      <c r="SWV75" s="91"/>
      <c r="SWW75" s="91"/>
      <c r="SWX75" s="91"/>
      <c r="SWY75" s="91"/>
      <c r="SWZ75" s="91"/>
      <c r="SXA75" s="91"/>
      <c r="SXB75" s="91"/>
      <c r="SXC75" s="91"/>
      <c r="SXD75" s="91"/>
      <c r="SXE75" s="91"/>
      <c r="SXF75" s="91"/>
      <c r="SXG75" s="91"/>
      <c r="SXH75" s="91"/>
      <c r="SXI75" s="91"/>
      <c r="SXJ75" s="91"/>
      <c r="SXK75" s="91"/>
      <c r="SXL75" s="91"/>
      <c r="SXM75" s="91"/>
      <c r="SXN75" s="91"/>
      <c r="SXO75" s="91"/>
      <c r="SXP75" s="91"/>
      <c r="SXQ75" s="91"/>
      <c r="SXR75" s="91"/>
      <c r="SXS75" s="91"/>
      <c r="SXT75" s="91"/>
      <c r="SXU75" s="91"/>
      <c r="SXV75" s="91"/>
      <c r="SXW75" s="91"/>
      <c r="SXX75" s="91"/>
      <c r="SXY75" s="91"/>
      <c r="SXZ75" s="91"/>
      <c r="SYA75" s="91"/>
      <c r="SYB75" s="91"/>
      <c r="SYC75" s="91"/>
      <c r="SYD75" s="91"/>
      <c r="SYE75" s="91"/>
      <c r="SYF75" s="91"/>
      <c r="SYG75" s="91"/>
      <c r="SYH75" s="91"/>
      <c r="SYI75" s="91"/>
      <c r="SYJ75" s="91"/>
      <c r="SYK75" s="91"/>
      <c r="SYL75" s="91"/>
      <c r="SYM75" s="91"/>
      <c r="SYN75" s="91"/>
      <c r="SYO75" s="91"/>
      <c r="SYP75" s="91"/>
      <c r="SYQ75" s="91"/>
      <c r="SYR75" s="91"/>
      <c r="SYS75" s="91"/>
      <c r="SYT75" s="91"/>
      <c r="SYU75" s="91"/>
      <c r="SYV75" s="91"/>
      <c r="SYW75" s="91"/>
      <c r="SYX75" s="91"/>
      <c r="SYY75" s="91"/>
      <c r="SYZ75" s="91"/>
      <c r="SZA75" s="91"/>
      <c r="SZB75" s="91"/>
      <c r="SZC75" s="91"/>
      <c r="SZD75" s="91"/>
      <c r="SZE75" s="91"/>
      <c r="SZF75" s="91"/>
      <c r="SZG75" s="91"/>
      <c r="SZH75" s="91"/>
      <c r="SZI75" s="91"/>
      <c r="SZJ75" s="91"/>
      <c r="SZK75" s="91"/>
      <c r="SZL75" s="91"/>
      <c r="SZM75" s="91"/>
      <c r="SZN75" s="91"/>
      <c r="SZO75" s="91"/>
      <c r="SZP75" s="91"/>
      <c r="SZQ75" s="91"/>
      <c r="SZR75" s="91"/>
      <c r="SZS75" s="91"/>
      <c r="SZT75" s="91"/>
      <c r="SZU75" s="91"/>
      <c r="SZV75" s="91"/>
      <c r="SZW75" s="91"/>
      <c r="SZX75" s="91"/>
      <c r="SZY75" s="91"/>
      <c r="SZZ75" s="91"/>
      <c r="TAA75" s="91"/>
      <c r="TAB75" s="91"/>
      <c r="TAC75" s="91"/>
      <c r="TAD75" s="91"/>
      <c r="TAE75" s="91"/>
      <c r="TAF75" s="91"/>
      <c r="TAG75" s="91"/>
      <c r="TAH75" s="91"/>
      <c r="TAI75" s="91"/>
      <c r="TAJ75" s="91"/>
      <c r="TAK75" s="91"/>
      <c r="TAL75" s="91"/>
      <c r="TAM75" s="91"/>
      <c r="TAN75" s="91"/>
      <c r="TAO75" s="91"/>
      <c r="TAP75" s="91"/>
      <c r="TAQ75" s="91"/>
      <c r="TAR75" s="91"/>
      <c r="TAS75" s="91"/>
      <c r="TAT75" s="91"/>
      <c r="TAU75" s="91"/>
      <c r="TAV75" s="91"/>
      <c r="TAW75" s="91"/>
      <c r="TAX75" s="91"/>
      <c r="TAY75" s="91"/>
      <c r="TAZ75" s="91"/>
      <c r="TBA75" s="91"/>
      <c r="TBB75" s="91"/>
      <c r="TBC75" s="91"/>
      <c r="TBD75" s="91"/>
      <c r="TBE75" s="91"/>
      <c r="TBF75" s="91"/>
      <c r="TBG75" s="91"/>
      <c r="TBH75" s="91"/>
      <c r="TBI75" s="91"/>
      <c r="TBJ75" s="91"/>
      <c r="TBK75" s="91"/>
      <c r="TBL75" s="91"/>
      <c r="TBM75" s="91"/>
      <c r="TBN75" s="91"/>
      <c r="TBO75" s="91"/>
      <c r="TBP75" s="91"/>
      <c r="TBQ75" s="91"/>
      <c r="TBR75" s="91"/>
      <c r="TBS75" s="91"/>
      <c r="TBT75" s="91"/>
      <c r="TBU75" s="91"/>
      <c r="TBV75" s="91"/>
      <c r="TBW75" s="91"/>
      <c r="TBX75" s="91"/>
      <c r="TBY75" s="91"/>
      <c r="TBZ75" s="91"/>
      <c r="TCA75" s="91"/>
      <c r="TCB75" s="91"/>
      <c r="TCC75" s="91"/>
      <c r="TCD75" s="91"/>
      <c r="TCE75" s="91"/>
      <c r="TCF75" s="91"/>
      <c r="TCG75" s="91"/>
      <c r="TCH75" s="91"/>
      <c r="TCI75" s="91"/>
      <c r="TCJ75" s="91"/>
      <c r="TCK75" s="91"/>
      <c r="TCL75" s="91"/>
      <c r="TCM75" s="91"/>
      <c r="TCN75" s="91"/>
      <c r="TCO75" s="91"/>
      <c r="TCP75" s="91"/>
      <c r="TCQ75" s="91"/>
      <c r="TCR75" s="91"/>
      <c r="TCS75" s="91"/>
      <c r="TCT75" s="91"/>
      <c r="TCU75" s="91"/>
      <c r="TCV75" s="91"/>
      <c r="TCW75" s="91"/>
      <c r="TCX75" s="91"/>
      <c r="TCY75" s="91"/>
      <c r="TCZ75" s="91"/>
      <c r="TDA75" s="91"/>
      <c r="TDB75" s="91"/>
      <c r="TDC75" s="91"/>
      <c r="TDD75" s="91"/>
      <c r="TDE75" s="91"/>
      <c r="TDF75" s="91"/>
      <c r="TDG75" s="91"/>
      <c r="TDH75" s="91"/>
      <c r="TDI75" s="91"/>
      <c r="TDJ75" s="91"/>
      <c r="TDK75" s="91"/>
      <c r="TDL75" s="91"/>
      <c r="TDM75" s="91"/>
      <c r="TDN75" s="91"/>
      <c r="TDO75" s="91"/>
      <c r="TDP75" s="91"/>
      <c r="TDQ75" s="91"/>
      <c r="TDR75" s="91"/>
      <c r="TDS75" s="91"/>
      <c r="TDT75" s="91"/>
      <c r="TDU75" s="91"/>
      <c r="TDV75" s="91"/>
      <c r="TDW75" s="91"/>
      <c r="TDX75" s="91"/>
      <c r="TDY75" s="91"/>
      <c r="TDZ75" s="91"/>
      <c r="TEA75" s="91"/>
      <c r="TEB75" s="91"/>
      <c r="TEC75" s="91"/>
      <c r="TED75" s="91"/>
      <c r="TEE75" s="91"/>
      <c r="TEF75" s="91"/>
      <c r="TEG75" s="91"/>
      <c r="TEH75" s="91"/>
      <c r="TEI75" s="91"/>
      <c r="TEJ75" s="91"/>
      <c r="TEK75" s="91"/>
      <c r="TEL75" s="91"/>
      <c r="TEM75" s="91"/>
      <c r="TEN75" s="91"/>
      <c r="TEO75" s="91"/>
      <c r="TEP75" s="91"/>
      <c r="TEQ75" s="91"/>
      <c r="TER75" s="91"/>
      <c r="TES75" s="91"/>
      <c r="TET75" s="91"/>
      <c r="TEU75" s="91"/>
      <c r="TEV75" s="91"/>
      <c r="TEW75" s="91"/>
      <c r="TEX75" s="91"/>
      <c r="TEY75" s="91"/>
      <c r="TEZ75" s="91"/>
      <c r="TFA75" s="91"/>
      <c r="TFB75" s="91"/>
      <c r="TFC75" s="91"/>
      <c r="TFD75" s="91"/>
      <c r="TFE75" s="91"/>
      <c r="TFF75" s="91"/>
      <c r="TFG75" s="91"/>
      <c r="TFH75" s="91"/>
      <c r="TFI75" s="91"/>
      <c r="TFJ75" s="91"/>
      <c r="TFK75" s="91"/>
      <c r="TFL75" s="91"/>
      <c r="TFM75" s="91"/>
      <c r="TFN75" s="91"/>
      <c r="TFO75" s="91"/>
      <c r="TFP75" s="91"/>
      <c r="TFQ75" s="91"/>
      <c r="TFR75" s="91"/>
      <c r="TFS75" s="91"/>
      <c r="TFT75" s="91"/>
      <c r="TFU75" s="91"/>
      <c r="TFV75" s="91"/>
      <c r="TFW75" s="91"/>
      <c r="TFX75" s="91"/>
      <c r="TFY75" s="91"/>
      <c r="TFZ75" s="91"/>
      <c r="TGA75" s="91"/>
      <c r="TGB75" s="91"/>
      <c r="TGC75" s="91"/>
      <c r="TGD75" s="91"/>
      <c r="TGE75" s="91"/>
      <c r="TGF75" s="91"/>
      <c r="TGG75" s="91"/>
      <c r="TGH75" s="91"/>
      <c r="TGI75" s="91"/>
      <c r="TGJ75" s="91"/>
      <c r="TGK75" s="91"/>
      <c r="TGL75" s="91"/>
      <c r="TGM75" s="91"/>
      <c r="TGN75" s="91"/>
      <c r="TGO75" s="91"/>
      <c r="TGP75" s="91"/>
      <c r="TGQ75" s="91"/>
      <c r="TGR75" s="91"/>
      <c r="TGS75" s="91"/>
      <c r="TGT75" s="91"/>
      <c r="TGU75" s="91"/>
      <c r="TGV75" s="91"/>
      <c r="TGW75" s="91"/>
      <c r="TGX75" s="91"/>
      <c r="TGY75" s="91"/>
      <c r="TGZ75" s="91"/>
      <c r="THA75" s="91"/>
      <c r="THB75" s="91"/>
      <c r="THC75" s="91"/>
      <c r="THD75" s="91"/>
      <c r="THE75" s="91"/>
      <c r="THF75" s="91"/>
      <c r="THG75" s="91"/>
      <c r="THH75" s="91"/>
      <c r="THI75" s="91"/>
      <c r="THJ75" s="91"/>
      <c r="THK75" s="91"/>
      <c r="THL75" s="91"/>
      <c r="THM75" s="91"/>
      <c r="THN75" s="91"/>
      <c r="THO75" s="91"/>
      <c r="THP75" s="91"/>
      <c r="THQ75" s="91"/>
      <c r="THR75" s="91"/>
      <c r="THS75" s="91"/>
      <c r="THT75" s="91"/>
      <c r="THU75" s="91"/>
      <c r="THV75" s="91"/>
      <c r="THW75" s="91"/>
      <c r="THX75" s="91"/>
      <c r="THY75" s="91"/>
      <c r="THZ75" s="91"/>
      <c r="TIA75" s="91"/>
      <c r="TIB75" s="91"/>
      <c r="TIC75" s="91"/>
      <c r="TID75" s="91"/>
      <c r="TIE75" s="91"/>
      <c r="TIF75" s="91"/>
      <c r="TIG75" s="91"/>
      <c r="TIH75" s="91"/>
      <c r="TII75" s="91"/>
      <c r="TIJ75" s="91"/>
      <c r="TIK75" s="91"/>
      <c r="TIL75" s="91"/>
      <c r="TIM75" s="91"/>
      <c r="TIN75" s="91"/>
      <c r="TIO75" s="91"/>
      <c r="TIP75" s="91"/>
      <c r="TIQ75" s="91"/>
      <c r="TIR75" s="91"/>
      <c r="TIS75" s="91"/>
      <c r="TIT75" s="91"/>
      <c r="TIU75" s="91"/>
      <c r="TIV75" s="91"/>
      <c r="TIW75" s="91"/>
      <c r="TIX75" s="91"/>
      <c r="TIY75" s="91"/>
      <c r="TIZ75" s="91"/>
      <c r="TJA75" s="91"/>
      <c r="TJB75" s="91"/>
      <c r="TJC75" s="91"/>
      <c r="TJD75" s="91"/>
      <c r="TJE75" s="91"/>
      <c r="TJF75" s="91"/>
      <c r="TJG75" s="91"/>
      <c r="TJH75" s="91"/>
      <c r="TJI75" s="91"/>
      <c r="TJJ75" s="91"/>
      <c r="TJK75" s="91"/>
      <c r="TJL75" s="91"/>
      <c r="TJM75" s="91"/>
      <c r="TJN75" s="91"/>
      <c r="TJO75" s="91"/>
      <c r="TJP75" s="91"/>
      <c r="TJQ75" s="91"/>
      <c r="TJR75" s="91"/>
      <c r="TJS75" s="91"/>
      <c r="TJT75" s="91"/>
      <c r="TJU75" s="91"/>
      <c r="TJV75" s="91"/>
      <c r="TJW75" s="91"/>
      <c r="TJX75" s="91"/>
      <c r="TJY75" s="91"/>
      <c r="TJZ75" s="91"/>
      <c r="TKA75" s="91"/>
      <c r="TKB75" s="91"/>
      <c r="TKC75" s="91"/>
      <c r="TKD75" s="91"/>
      <c r="TKE75" s="91"/>
      <c r="TKF75" s="91"/>
      <c r="TKG75" s="91"/>
      <c r="TKH75" s="91"/>
      <c r="TKI75" s="91"/>
      <c r="TKJ75" s="91"/>
      <c r="TKK75" s="91"/>
      <c r="TKL75" s="91"/>
      <c r="TKM75" s="91"/>
      <c r="TKN75" s="91"/>
      <c r="TKO75" s="91"/>
      <c r="TKP75" s="91"/>
      <c r="TKQ75" s="91"/>
      <c r="TKR75" s="91"/>
      <c r="TKS75" s="91"/>
      <c r="TKT75" s="91"/>
      <c r="TKU75" s="91"/>
      <c r="TKV75" s="91"/>
      <c r="TKW75" s="91"/>
      <c r="TKX75" s="91"/>
      <c r="TKY75" s="91"/>
      <c r="TKZ75" s="91"/>
      <c r="TLA75" s="91"/>
      <c r="TLB75" s="91"/>
      <c r="TLC75" s="91"/>
      <c r="TLD75" s="91"/>
      <c r="TLE75" s="91"/>
      <c r="TLF75" s="91"/>
      <c r="TLG75" s="91"/>
      <c r="TLH75" s="91"/>
      <c r="TLI75" s="91"/>
      <c r="TLJ75" s="91"/>
      <c r="TLK75" s="91"/>
      <c r="TLL75" s="91"/>
      <c r="TLM75" s="91"/>
      <c r="TLN75" s="91"/>
      <c r="TLO75" s="91"/>
      <c r="TLP75" s="91"/>
      <c r="TLQ75" s="91"/>
      <c r="TLR75" s="91"/>
      <c r="TLS75" s="91"/>
      <c r="TLT75" s="91"/>
      <c r="TLU75" s="91"/>
      <c r="TLV75" s="91"/>
      <c r="TLW75" s="91"/>
      <c r="TLX75" s="91"/>
      <c r="TLY75" s="91"/>
      <c r="TLZ75" s="91"/>
      <c r="TMA75" s="91"/>
      <c r="TMB75" s="91"/>
      <c r="TMC75" s="91"/>
      <c r="TMD75" s="91"/>
      <c r="TME75" s="91"/>
      <c r="TMF75" s="91"/>
      <c r="TMG75" s="91"/>
      <c r="TMH75" s="91"/>
      <c r="TMI75" s="91"/>
      <c r="TMJ75" s="91"/>
      <c r="TMK75" s="91"/>
      <c r="TML75" s="91"/>
      <c r="TMM75" s="91"/>
      <c r="TMN75" s="91"/>
      <c r="TMO75" s="91"/>
      <c r="TMP75" s="91"/>
      <c r="TMQ75" s="91"/>
      <c r="TMR75" s="91"/>
      <c r="TMS75" s="91"/>
      <c r="TMT75" s="91"/>
      <c r="TMU75" s="91"/>
      <c r="TMV75" s="91"/>
      <c r="TMW75" s="91"/>
      <c r="TMX75" s="91"/>
      <c r="TMY75" s="91"/>
      <c r="TMZ75" s="91"/>
      <c r="TNA75" s="91"/>
      <c r="TNB75" s="91"/>
      <c r="TNC75" s="91"/>
      <c r="TND75" s="91"/>
      <c r="TNE75" s="91"/>
      <c r="TNF75" s="91"/>
      <c r="TNG75" s="91"/>
      <c r="TNH75" s="91"/>
      <c r="TNI75" s="91"/>
      <c r="TNJ75" s="91"/>
      <c r="TNK75" s="91"/>
      <c r="TNL75" s="91"/>
      <c r="TNM75" s="91"/>
      <c r="TNN75" s="91"/>
      <c r="TNO75" s="91"/>
      <c r="TNP75" s="91"/>
      <c r="TNQ75" s="91"/>
      <c r="TNR75" s="91"/>
      <c r="TNS75" s="91"/>
      <c r="TNT75" s="91"/>
      <c r="TNU75" s="91"/>
      <c r="TNV75" s="91"/>
      <c r="TNW75" s="91"/>
      <c r="TNX75" s="91"/>
      <c r="TNY75" s="91"/>
      <c r="TNZ75" s="91"/>
      <c r="TOA75" s="91"/>
      <c r="TOB75" s="91"/>
      <c r="TOC75" s="91"/>
      <c r="TOD75" s="91"/>
      <c r="TOE75" s="91"/>
      <c r="TOF75" s="91"/>
      <c r="TOG75" s="91"/>
      <c r="TOH75" s="91"/>
      <c r="TOI75" s="91"/>
      <c r="TOJ75" s="91"/>
      <c r="TOK75" s="91"/>
      <c r="TOL75" s="91"/>
      <c r="TOM75" s="91"/>
      <c r="TON75" s="91"/>
      <c r="TOO75" s="91"/>
      <c r="TOP75" s="91"/>
      <c r="TOQ75" s="91"/>
      <c r="TOR75" s="91"/>
      <c r="TOS75" s="91"/>
      <c r="TOT75" s="91"/>
      <c r="TOU75" s="91"/>
      <c r="TOV75" s="91"/>
      <c r="TOW75" s="91"/>
      <c r="TOX75" s="91"/>
      <c r="TOY75" s="91"/>
      <c r="TOZ75" s="91"/>
      <c r="TPA75" s="91"/>
      <c r="TPB75" s="91"/>
      <c r="TPC75" s="91"/>
      <c r="TPD75" s="91"/>
      <c r="TPE75" s="91"/>
      <c r="TPF75" s="91"/>
      <c r="TPG75" s="91"/>
      <c r="TPH75" s="91"/>
      <c r="TPI75" s="91"/>
      <c r="TPJ75" s="91"/>
      <c r="TPK75" s="91"/>
      <c r="TPL75" s="91"/>
      <c r="TPM75" s="91"/>
      <c r="TPN75" s="91"/>
      <c r="TPO75" s="91"/>
      <c r="TPP75" s="91"/>
      <c r="TPQ75" s="91"/>
      <c r="TPR75" s="91"/>
      <c r="TPS75" s="91"/>
      <c r="TPT75" s="91"/>
      <c r="TPU75" s="91"/>
      <c r="TPV75" s="91"/>
      <c r="TPW75" s="91"/>
      <c r="TPX75" s="91"/>
      <c r="TPY75" s="91"/>
      <c r="TPZ75" s="91"/>
      <c r="TQA75" s="91"/>
      <c r="TQB75" s="91"/>
      <c r="TQC75" s="91"/>
      <c r="TQD75" s="91"/>
      <c r="TQE75" s="91"/>
      <c r="TQF75" s="91"/>
      <c r="TQG75" s="91"/>
      <c r="TQH75" s="91"/>
      <c r="TQI75" s="91"/>
      <c r="TQJ75" s="91"/>
      <c r="TQK75" s="91"/>
      <c r="TQL75" s="91"/>
      <c r="TQM75" s="91"/>
      <c r="TQN75" s="91"/>
      <c r="TQO75" s="91"/>
      <c r="TQP75" s="91"/>
      <c r="TQQ75" s="91"/>
      <c r="TQR75" s="91"/>
      <c r="TQS75" s="91"/>
      <c r="TQT75" s="91"/>
      <c r="TQU75" s="91"/>
      <c r="TQV75" s="91"/>
      <c r="TQW75" s="91"/>
      <c r="TQX75" s="91"/>
      <c r="TQY75" s="91"/>
      <c r="TQZ75" s="91"/>
      <c r="TRA75" s="91"/>
      <c r="TRB75" s="91"/>
      <c r="TRC75" s="91"/>
      <c r="TRD75" s="91"/>
      <c r="TRE75" s="91"/>
      <c r="TRF75" s="91"/>
      <c r="TRG75" s="91"/>
      <c r="TRH75" s="91"/>
      <c r="TRI75" s="91"/>
      <c r="TRJ75" s="91"/>
      <c r="TRK75" s="91"/>
      <c r="TRL75" s="91"/>
      <c r="TRM75" s="91"/>
      <c r="TRN75" s="91"/>
      <c r="TRO75" s="91"/>
      <c r="TRP75" s="91"/>
      <c r="TRQ75" s="91"/>
      <c r="TRR75" s="91"/>
      <c r="TRS75" s="91"/>
      <c r="TRT75" s="91"/>
      <c r="TRU75" s="91"/>
      <c r="TRV75" s="91"/>
      <c r="TRW75" s="91"/>
      <c r="TRX75" s="91"/>
      <c r="TRY75" s="91"/>
      <c r="TRZ75" s="91"/>
      <c r="TSA75" s="91"/>
      <c r="TSB75" s="91"/>
      <c r="TSC75" s="91"/>
      <c r="TSD75" s="91"/>
      <c r="TSE75" s="91"/>
      <c r="TSF75" s="91"/>
      <c r="TSG75" s="91"/>
      <c r="TSH75" s="91"/>
      <c r="TSI75" s="91"/>
      <c r="TSJ75" s="91"/>
      <c r="TSK75" s="91"/>
      <c r="TSL75" s="91"/>
      <c r="TSM75" s="91"/>
      <c r="TSN75" s="91"/>
      <c r="TSO75" s="91"/>
      <c r="TSP75" s="91"/>
      <c r="TSQ75" s="91"/>
      <c r="TSR75" s="91"/>
      <c r="TSS75" s="91"/>
      <c r="TST75" s="91"/>
      <c r="TSU75" s="91"/>
      <c r="TSV75" s="91"/>
      <c r="TSW75" s="91"/>
      <c r="TSX75" s="91"/>
      <c r="TSY75" s="91"/>
      <c r="TSZ75" s="91"/>
      <c r="TTA75" s="91"/>
      <c r="TTB75" s="91"/>
      <c r="TTC75" s="91"/>
      <c r="TTD75" s="91"/>
      <c r="TTE75" s="91"/>
      <c r="TTF75" s="91"/>
      <c r="TTG75" s="91"/>
      <c r="TTH75" s="91"/>
      <c r="TTI75" s="91"/>
      <c r="TTJ75" s="91"/>
      <c r="TTK75" s="91"/>
      <c r="TTL75" s="91"/>
      <c r="TTM75" s="91"/>
      <c r="TTN75" s="91"/>
      <c r="TTO75" s="91"/>
      <c r="TTP75" s="91"/>
      <c r="TTQ75" s="91"/>
      <c r="TTR75" s="91"/>
      <c r="TTS75" s="91"/>
      <c r="TTT75" s="91"/>
      <c r="TTU75" s="91"/>
      <c r="TTV75" s="91"/>
      <c r="TTW75" s="91"/>
      <c r="TTX75" s="91"/>
      <c r="TTY75" s="91"/>
      <c r="TTZ75" s="91"/>
      <c r="TUA75" s="91"/>
      <c r="TUB75" s="91"/>
      <c r="TUC75" s="91"/>
      <c r="TUD75" s="91"/>
      <c r="TUE75" s="91"/>
      <c r="TUF75" s="91"/>
      <c r="TUG75" s="91"/>
      <c r="TUH75" s="91"/>
      <c r="TUI75" s="91"/>
      <c r="TUJ75" s="91"/>
      <c r="TUK75" s="91"/>
      <c r="TUL75" s="91"/>
      <c r="TUM75" s="91"/>
      <c r="TUN75" s="91"/>
      <c r="TUO75" s="91"/>
      <c r="TUP75" s="91"/>
      <c r="TUQ75" s="91"/>
      <c r="TUR75" s="91"/>
      <c r="TUS75" s="91"/>
      <c r="TUT75" s="91"/>
      <c r="TUU75" s="91"/>
      <c r="TUV75" s="91"/>
      <c r="TUW75" s="91"/>
      <c r="TUX75" s="91"/>
      <c r="TUY75" s="91"/>
      <c r="TUZ75" s="91"/>
      <c r="TVA75" s="91"/>
      <c r="TVB75" s="91"/>
      <c r="TVC75" s="91"/>
      <c r="TVD75" s="91"/>
      <c r="TVE75" s="91"/>
      <c r="TVF75" s="91"/>
      <c r="TVG75" s="91"/>
      <c r="TVH75" s="91"/>
      <c r="TVI75" s="91"/>
      <c r="TVJ75" s="91"/>
      <c r="TVK75" s="91"/>
      <c r="TVL75" s="91"/>
      <c r="TVM75" s="91"/>
      <c r="TVN75" s="91"/>
      <c r="TVO75" s="91"/>
      <c r="TVP75" s="91"/>
      <c r="TVQ75" s="91"/>
      <c r="TVR75" s="91"/>
      <c r="TVS75" s="91"/>
      <c r="TVT75" s="91"/>
      <c r="TVU75" s="91"/>
      <c r="TVV75" s="91"/>
      <c r="TVW75" s="91"/>
      <c r="TVX75" s="91"/>
      <c r="TVY75" s="91"/>
      <c r="TVZ75" s="91"/>
      <c r="TWA75" s="91"/>
      <c r="TWB75" s="91"/>
      <c r="TWC75" s="91"/>
      <c r="TWD75" s="91"/>
      <c r="TWE75" s="91"/>
      <c r="TWF75" s="91"/>
      <c r="TWG75" s="91"/>
      <c r="TWH75" s="91"/>
      <c r="TWI75" s="91"/>
      <c r="TWJ75" s="91"/>
      <c r="TWK75" s="91"/>
      <c r="TWL75" s="91"/>
      <c r="TWM75" s="91"/>
      <c r="TWN75" s="91"/>
      <c r="TWO75" s="91"/>
      <c r="TWP75" s="91"/>
      <c r="TWQ75" s="91"/>
      <c r="TWR75" s="91"/>
      <c r="TWS75" s="91"/>
      <c r="TWT75" s="91"/>
      <c r="TWU75" s="91"/>
      <c r="TWV75" s="91"/>
      <c r="TWW75" s="91"/>
      <c r="TWX75" s="91"/>
      <c r="TWY75" s="91"/>
      <c r="TWZ75" s="91"/>
      <c r="TXA75" s="91"/>
      <c r="TXB75" s="91"/>
      <c r="TXC75" s="91"/>
      <c r="TXD75" s="91"/>
      <c r="TXE75" s="91"/>
      <c r="TXF75" s="91"/>
      <c r="TXG75" s="91"/>
      <c r="TXH75" s="91"/>
      <c r="TXI75" s="91"/>
      <c r="TXJ75" s="91"/>
      <c r="TXK75" s="91"/>
      <c r="TXL75" s="91"/>
      <c r="TXM75" s="91"/>
      <c r="TXN75" s="91"/>
      <c r="TXO75" s="91"/>
      <c r="TXP75" s="91"/>
      <c r="TXQ75" s="91"/>
      <c r="TXR75" s="91"/>
      <c r="TXS75" s="91"/>
      <c r="TXT75" s="91"/>
      <c r="TXU75" s="91"/>
      <c r="TXV75" s="91"/>
      <c r="TXW75" s="91"/>
      <c r="TXX75" s="91"/>
      <c r="TXY75" s="91"/>
      <c r="TXZ75" s="91"/>
      <c r="TYA75" s="91"/>
      <c r="TYB75" s="91"/>
      <c r="TYC75" s="91"/>
      <c r="TYD75" s="91"/>
      <c r="TYE75" s="91"/>
      <c r="TYF75" s="91"/>
      <c r="TYG75" s="91"/>
      <c r="TYH75" s="91"/>
      <c r="TYI75" s="91"/>
      <c r="TYJ75" s="91"/>
      <c r="TYK75" s="91"/>
      <c r="TYL75" s="91"/>
      <c r="TYM75" s="91"/>
      <c r="TYN75" s="91"/>
      <c r="TYO75" s="91"/>
      <c r="TYP75" s="91"/>
      <c r="TYQ75" s="91"/>
      <c r="TYR75" s="91"/>
      <c r="TYS75" s="91"/>
      <c r="TYT75" s="91"/>
      <c r="TYU75" s="91"/>
      <c r="TYV75" s="91"/>
      <c r="TYW75" s="91"/>
      <c r="TYX75" s="91"/>
      <c r="TYY75" s="91"/>
      <c r="TYZ75" s="91"/>
      <c r="TZA75" s="91"/>
      <c r="TZB75" s="91"/>
      <c r="TZC75" s="91"/>
      <c r="TZD75" s="91"/>
      <c r="TZE75" s="91"/>
      <c r="TZF75" s="91"/>
      <c r="TZG75" s="91"/>
      <c r="TZH75" s="91"/>
      <c r="TZI75" s="91"/>
      <c r="TZJ75" s="91"/>
      <c r="TZK75" s="91"/>
      <c r="TZL75" s="91"/>
      <c r="TZM75" s="91"/>
      <c r="TZN75" s="91"/>
      <c r="TZO75" s="91"/>
      <c r="TZP75" s="91"/>
      <c r="TZQ75" s="91"/>
      <c r="TZR75" s="91"/>
      <c r="TZS75" s="91"/>
      <c r="TZT75" s="91"/>
      <c r="TZU75" s="91"/>
      <c r="TZV75" s="91"/>
      <c r="TZW75" s="91"/>
      <c r="TZX75" s="91"/>
      <c r="TZY75" s="91"/>
      <c r="TZZ75" s="91"/>
      <c r="UAA75" s="91"/>
      <c r="UAB75" s="91"/>
      <c r="UAC75" s="91"/>
      <c r="UAD75" s="91"/>
      <c r="UAE75" s="91"/>
      <c r="UAF75" s="91"/>
      <c r="UAG75" s="91"/>
      <c r="UAH75" s="91"/>
      <c r="UAI75" s="91"/>
      <c r="UAJ75" s="91"/>
      <c r="UAK75" s="91"/>
      <c r="UAL75" s="91"/>
      <c r="UAM75" s="91"/>
      <c r="UAN75" s="91"/>
      <c r="UAO75" s="91"/>
      <c r="UAP75" s="91"/>
      <c r="UAQ75" s="91"/>
      <c r="UAR75" s="91"/>
      <c r="UAS75" s="91"/>
      <c r="UAT75" s="91"/>
      <c r="UAU75" s="91"/>
      <c r="UAV75" s="91"/>
      <c r="UAW75" s="91"/>
      <c r="UAX75" s="91"/>
      <c r="UAY75" s="91"/>
      <c r="UAZ75" s="91"/>
      <c r="UBA75" s="91"/>
      <c r="UBB75" s="91"/>
      <c r="UBC75" s="91"/>
      <c r="UBD75" s="91"/>
      <c r="UBE75" s="91"/>
      <c r="UBF75" s="91"/>
      <c r="UBG75" s="91"/>
      <c r="UBH75" s="91"/>
      <c r="UBI75" s="91"/>
      <c r="UBJ75" s="91"/>
      <c r="UBK75" s="91"/>
      <c r="UBL75" s="91"/>
      <c r="UBM75" s="91"/>
      <c r="UBN75" s="91"/>
      <c r="UBO75" s="91"/>
      <c r="UBP75" s="91"/>
      <c r="UBQ75" s="91"/>
      <c r="UBR75" s="91"/>
      <c r="UBS75" s="91"/>
      <c r="UBT75" s="91"/>
      <c r="UBU75" s="91"/>
      <c r="UBV75" s="91"/>
      <c r="UBW75" s="91"/>
      <c r="UBX75" s="91"/>
      <c r="UBY75" s="91"/>
      <c r="UBZ75" s="91"/>
      <c r="UCA75" s="91"/>
      <c r="UCB75" s="91"/>
      <c r="UCC75" s="91"/>
      <c r="UCD75" s="91"/>
      <c r="UCE75" s="91"/>
      <c r="UCF75" s="91"/>
      <c r="UCG75" s="91"/>
      <c r="UCH75" s="91"/>
      <c r="UCI75" s="91"/>
      <c r="UCJ75" s="91"/>
      <c r="UCK75" s="91"/>
      <c r="UCL75" s="91"/>
      <c r="UCM75" s="91"/>
      <c r="UCN75" s="91"/>
      <c r="UCO75" s="91"/>
      <c r="UCP75" s="91"/>
      <c r="UCQ75" s="91"/>
      <c r="UCR75" s="91"/>
      <c r="UCS75" s="91"/>
      <c r="UCT75" s="91"/>
      <c r="UCU75" s="91"/>
      <c r="UCV75" s="91"/>
      <c r="UCW75" s="91"/>
      <c r="UCX75" s="91"/>
      <c r="UCY75" s="91"/>
      <c r="UCZ75" s="91"/>
      <c r="UDA75" s="91"/>
      <c r="UDB75" s="91"/>
      <c r="UDC75" s="91"/>
      <c r="UDD75" s="91"/>
      <c r="UDE75" s="91"/>
      <c r="UDF75" s="91"/>
      <c r="UDG75" s="91"/>
      <c r="UDH75" s="91"/>
      <c r="UDI75" s="91"/>
      <c r="UDJ75" s="91"/>
      <c r="UDK75" s="91"/>
      <c r="UDL75" s="91"/>
      <c r="UDM75" s="91"/>
      <c r="UDN75" s="91"/>
      <c r="UDO75" s="91"/>
      <c r="UDP75" s="91"/>
      <c r="UDQ75" s="91"/>
      <c r="UDR75" s="91"/>
      <c r="UDS75" s="91"/>
      <c r="UDT75" s="91"/>
      <c r="UDU75" s="91"/>
      <c r="UDV75" s="91"/>
      <c r="UDW75" s="91"/>
      <c r="UDX75" s="91"/>
      <c r="UDY75" s="91"/>
      <c r="UDZ75" s="91"/>
      <c r="UEA75" s="91"/>
      <c r="UEB75" s="91"/>
      <c r="UEC75" s="91"/>
      <c r="UED75" s="91"/>
      <c r="UEE75" s="91"/>
      <c r="UEF75" s="91"/>
      <c r="UEG75" s="91"/>
      <c r="UEH75" s="91"/>
      <c r="UEI75" s="91"/>
      <c r="UEJ75" s="91"/>
      <c r="UEK75" s="91"/>
      <c r="UEL75" s="91"/>
      <c r="UEM75" s="91"/>
      <c r="UEN75" s="91"/>
      <c r="UEO75" s="91"/>
      <c r="UEP75" s="91"/>
      <c r="UEQ75" s="91"/>
      <c r="UER75" s="91"/>
      <c r="UES75" s="91"/>
      <c r="UET75" s="91"/>
      <c r="UEU75" s="91"/>
      <c r="UEV75" s="91"/>
      <c r="UEW75" s="91"/>
      <c r="UEX75" s="91"/>
      <c r="UEY75" s="91"/>
      <c r="UEZ75" s="91"/>
      <c r="UFA75" s="91"/>
      <c r="UFB75" s="91"/>
      <c r="UFC75" s="91"/>
      <c r="UFD75" s="91"/>
      <c r="UFE75" s="91"/>
      <c r="UFF75" s="91"/>
      <c r="UFG75" s="91"/>
      <c r="UFH75" s="91"/>
      <c r="UFI75" s="91"/>
      <c r="UFJ75" s="91"/>
      <c r="UFK75" s="91"/>
      <c r="UFL75" s="91"/>
      <c r="UFM75" s="91"/>
      <c r="UFN75" s="91"/>
      <c r="UFO75" s="91"/>
      <c r="UFP75" s="91"/>
      <c r="UFQ75" s="91"/>
      <c r="UFR75" s="91"/>
      <c r="UFS75" s="91"/>
      <c r="UFT75" s="91"/>
      <c r="UFU75" s="91"/>
      <c r="UFV75" s="91"/>
      <c r="UFW75" s="91"/>
      <c r="UFX75" s="91"/>
      <c r="UFY75" s="91"/>
      <c r="UFZ75" s="91"/>
      <c r="UGA75" s="91"/>
      <c r="UGB75" s="91"/>
      <c r="UGC75" s="91"/>
      <c r="UGD75" s="91"/>
      <c r="UGE75" s="91"/>
      <c r="UGF75" s="91"/>
      <c r="UGG75" s="91"/>
      <c r="UGH75" s="91"/>
      <c r="UGI75" s="91"/>
      <c r="UGJ75" s="91"/>
      <c r="UGK75" s="91"/>
      <c r="UGL75" s="91"/>
      <c r="UGM75" s="91"/>
      <c r="UGN75" s="91"/>
      <c r="UGO75" s="91"/>
      <c r="UGP75" s="91"/>
      <c r="UGQ75" s="91"/>
      <c r="UGR75" s="91"/>
      <c r="UGS75" s="91"/>
      <c r="UGT75" s="91"/>
      <c r="UGU75" s="91"/>
      <c r="UGV75" s="91"/>
      <c r="UGW75" s="91"/>
      <c r="UGX75" s="91"/>
      <c r="UGY75" s="91"/>
      <c r="UGZ75" s="91"/>
      <c r="UHA75" s="91"/>
      <c r="UHB75" s="91"/>
      <c r="UHC75" s="91"/>
      <c r="UHD75" s="91"/>
      <c r="UHE75" s="91"/>
      <c r="UHF75" s="91"/>
      <c r="UHG75" s="91"/>
      <c r="UHH75" s="91"/>
      <c r="UHI75" s="91"/>
      <c r="UHJ75" s="91"/>
      <c r="UHK75" s="91"/>
      <c r="UHL75" s="91"/>
      <c r="UHM75" s="91"/>
      <c r="UHN75" s="91"/>
      <c r="UHO75" s="91"/>
      <c r="UHP75" s="91"/>
      <c r="UHQ75" s="91"/>
      <c r="UHR75" s="91"/>
      <c r="UHS75" s="91"/>
      <c r="UHT75" s="91"/>
      <c r="UHU75" s="91"/>
      <c r="UHV75" s="91"/>
      <c r="UHW75" s="91"/>
      <c r="UHX75" s="91"/>
      <c r="UHY75" s="91"/>
      <c r="UHZ75" s="91"/>
      <c r="UIA75" s="91"/>
      <c r="UIB75" s="91"/>
      <c r="UIC75" s="91"/>
      <c r="UID75" s="91"/>
      <c r="UIE75" s="91"/>
      <c r="UIF75" s="91"/>
      <c r="UIG75" s="91"/>
      <c r="UIH75" s="91"/>
      <c r="UII75" s="91"/>
      <c r="UIJ75" s="91"/>
      <c r="UIK75" s="91"/>
      <c r="UIL75" s="91"/>
      <c r="UIM75" s="91"/>
      <c r="UIN75" s="91"/>
      <c r="UIO75" s="91"/>
      <c r="UIP75" s="91"/>
      <c r="UIQ75" s="91"/>
      <c r="UIR75" s="91"/>
      <c r="UIS75" s="91"/>
      <c r="UIT75" s="91"/>
      <c r="UIU75" s="91"/>
      <c r="UIV75" s="91"/>
      <c r="UIW75" s="91"/>
      <c r="UIX75" s="91"/>
      <c r="UIY75" s="91"/>
      <c r="UIZ75" s="91"/>
      <c r="UJA75" s="91"/>
      <c r="UJB75" s="91"/>
      <c r="UJC75" s="91"/>
      <c r="UJD75" s="91"/>
      <c r="UJE75" s="91"/>
      <c r="UJF75" s="91"/>
      <c r="UJG75" s="91"/>
      <c r="UJH75" s="91"/>
      <c r="UJI75" s="91"/>
      <c r="UJJ75" s="91"/>
      <c r="UJK75" s="91"/>
      <c r="UJL75" s="91"/>
      <c r="UJM75" s="91"/>
      <c r="UJN75" s="91"/>
      <c r="UJO75" s="91"/>
      <c r="UJP75" s="91"/>
      <c r="UJQ75" s="91"/>
      <c r="UJR75" s="91"/>
      <c r="UJS75" s="91"/>
      <c r="UJT75" s="91"/>
      <c r="UJU75" s="91"/>
      <c r="UJV75" s="91"/>
      <c r="UJW75" s="91"/>
      <c r="UJX75" s="91"/>
      <c r="UJY75" s="91"/>
      <c r="UJZ75" s="91"/>
      <c r="UKA75" s="91"/>
      <c r="UKB75" s="91"/>
      <c r="UKC75" s="91"/>
      <c r="UKD75" s="91"/>
      <c r="UKE75" s="91"/>
      <c r="UKF75" s="91"/>
      <c r="UKG75" s="91"/>
      <c r="UKH75" s="91"/>
      <c r="UKI75" s="91"/>
      <c r="UKJ75" s="91"/>
      <c r="UKK75" s="91"/>
      <c r="UKL75" s="91"/>
      <c r="UKM75" s="91"/>
      <c r="UKN75" s="91"/>
      <c r="UKO75" s="91"/>
      <c r="UKP75" s="91"/>
      <c r="UKQ75" s="91"/>
      <c r="UKR75" s="91"/>
      <c r="UKS75" s="91"/>
      <c r="UKT75" s="91"/>
      <c r="UKU75" s="91"/>
      <c r="UKV75" s="91"/>
      <c r="UKW75" s="91"/>
      <c r="UKX75" s="91"/>
      <c r="UKY75" s="91"/>
      <c r="UKZ75" s="91"/>
      <c r="ULA75" s="91"/>
      <c r="ULB75" s="91"/>
      <c r="ULC75" s="91"/>
      <c r="ULD75" s="91"/>
      <c r="ULE75" s="91"/>
      <c r="ULF75" s="91"/>
      <c r="ULG75" s="91"/>
      <c r="ULH75" s="91"/>
      <c r="ULI75" s="91"/>
      <c r="ULJ75" s="91"/>
      <c r="ULK75" s="91"/>
      <c r="ULL75" s="91"/>
      <c r="ULM75" s="91"/>
      <c r="ULN75" s="91"/>
      <c r="ULO75" s="91"/>
      <c r="ULP75" s="91"/>
      <c r="ULQ75" s="91"/>
      <c r="ULR75" s="91"/>
      <c r="ULS75" s="91"/>
      <c r="ULT75" s="91"/>
      <c r="ULU75" s="91"/>
      <c r="ULV75" s="91"/>
      <c r="ULW75" s="91"/>
      <c r="ULX75" s="91"/>
      <c r="ULY75" s="91"/>
      <c r="ULZ75" s="91"/>
      <c r="UMA75" s="91"/>
      <c r="UMB75" s="91"/>
      <c r="UMC75" s="91"/>
      <c r="UMD75" s="91"/>
      <c r="UME75" s="91"/>
      <c r="UMF75" s="91"/>
      <c r="UMG75" s="91"/>
      <c r="UMH75" s="91"/>
      <c r="UMI75" s="91"/>
      <c r="UMJ75" s="91"/>
      <c r="UMK75" s="91"/>
      <c r="UML75" s="91"/>
      <c r="UMM75" s="91"/>
      <c r="UMN75" s="91"/>
      <c r="UMO75" s="91"/>
      <c r="UMP75" s="91"/>
      <c r="UMQ75" s="91"/>
      <c r="UMR75" s="91"/>
      <c r="UMS75" s="91"/>
      <c r="UMT75" s="91"/>
      <c r="UMU75" s="91"/>
      <c r="UMV75" s="91"/>
      <c r="UMW75" s="91"/>
      <c r="UMX75" s="91"/>
      <c r="UMY75" s="91"/>
      <c r="UMZ75" s="91"/>
      <c r="UNA75" s="91"/>
      <c r="UNB75" s="91"/>
      <c r="UNC75" s="91"/>
      <c r="UND75" s="91"/>
      <c r="UNE75" s="91"/>
      <c r="UNF75" s="91"/>
      <c r="UNG75" s="91"/>
      <c r="UNH75" s="91"/>
      <c r="UNI75" s="91"/>
      <c r="UNJ75" s="91"/>
      <c r="UNK75" s="91"/>
      <c r="UNL75" s="91"/>
      <c r="UNM75" s="91"/>
      <c r="UNN75" s="91"/>
      <c r="UNO75" s="91"/>
      <c r="UNP75" s="91"/>
      <c r="UNQ75" s="91"/>
      <c r="UNR75" s="91"/>
      <c r="UNS75" s="91"/>
      <c r="UNT75" s="91"/>
      <c r="UNU75" s="91"/>
      <c r="UNV75" s="91"/>
      <c r="UNW75" s="91"/>
      <c r="UNX75" s="91"/>
      <c r="UNY75" s="91"/>
      <c r="UNZ75" s="91"/>
      <c r="UOA75" s="91"/>
      <c r="UOB75" s="91"/>
      <c r="UOC75" s="91"/>
      <c r="UOD75" s="91"/>
      <c r="UOE75" s="91"/>
      <c r="UOF75" s="91"/>
      <c r="UOG75" s="91"/>
      <c r="UOH75" s="91"/>
      <c r="UOI75" s="91"/>
      <c r="UOJ75" s="91"/>
      <c r="UOK75" s="91"/>
      <c r="UOL75" s="91"/>
      <c r="UOM75" s="91"/>
      <c r="UON75" s="91"/>
      <c r="UOO75" s="91"/>
      <c r="UOP75" s="91"/>
      <c r="UOQ75" s="91"/>
      <c r="UOR75" s="91"/>
      <c r="UOS75" s="91"/>
      <c r="UOT75" s="91"/>
      <c r="UOU75" s="91"/>
      <c r="UOV75" s="91"/>
      <c r="UOW75" s="91"/>
      <c r="UOX75" s="91"/>
      <c r="UOY75" s="91"/>
      <c r="UOZ75" s="91"/>
      <c r="UPA75" s="91"/>
      <c r="UPB75" s="91"/>
      <c r="UPC75" s="91"/>
      <c r="UPD75" s="91"/>
      <c r="UPE75" s="91"/>
      <c r="UPF75" s="91"/>
      <c r="UPG75" s="91"/>
      <c r="UPH75" s="91"/>
      <c r="UPI75" s="91"/>
      <c r="UPJ75" s="91"/>
      <c r="UPK75" s="91"/>
      <c r="UPL75" s="91"/>
      <c r="UPM75" s="91"/>
      <c r="UPN75" s="91"/>
      <c r="UPO75" s="91"/>
      <c r="UPP75" s="91"/>
      <c r="UPQ75" s="91"/>
      <c r="UPR75" s="91"/>
      <c r="UPS75" s="91"/>
      <c r="UPT75" s="91"/>
      <c r="UPU75" s="91"/>
      <c r="UPV75" s="91"/>
      <c r="UPW75" s="91"/>
      <c r="UPX75" s="91"/>
      <c r="UPY75" s="91"/>
      <c r="UPZ75" s="91"/>
      <c r="UQA75" s="91"/>
      <c r="UQB75" s="91"/>
      <c r="UQC75" s="91"/>
      <c r="UQD75" s="91"/>
      <c r="UQE75" s="91"/>
      <c r="UQF75" s="91"/>
      <c r="UQG75" s="91"/>
      <c r="UQH75" s="91"/>
      <c r="UQI75" s="91"/>
      <c r="UQJ75" s="91"/>
      <c r="UQK75" s="91"/>
      <c r="UQL75" s="91"/>
      <c r="UQM75" s="91"/>
      <c r="UQN75" s="91"/>
      <c r="UQO75" s="91"/>
      <c r="UQP75" s="91"/>
      <c r="UQQ75" s="91"/>
      <c r="UQR75" s="91"/>
      <c r="UQS75" s="91"/>
      <c r="UQT75" s="91"/>
      <c r="UQU75" s="91"/>
      <c r="UQV75" s="91"/>
      <c r="UQW75" s="91"/>
      <c r="UQX75" s="91"/>
      <c r="UQY75" s="91"/>
      <c r="UQZ75" s="91"/>
      <c r="URA75" s="91"/>
      <c r="URB75" s="91"/>
      <c r="URC75" s="91"/>
      <c r="URD75" s="91"/>
      <c r="URE75" s="91"/>
      <c r="URF75" s="91"/>
      <c r="URG75" s="91"/>
      <c r="URH75" s="91"/>
      <c r="URI75" s="91"/>
      <c r="URJ75" s="91"/>
      <c r="URK75" s="91"/>
      <c r="URL75" s="91"/>
      <c r="URM75" s="91"/>
      <c r="URN75" s="91"/>
      <c r="URO75" s="91"/>
      <c r="URP75" s="91"/>
      <c r="URQ75" s="91"/>
      <c r="URR75" s="91"/>
      <c r="URS75" s="91"/>
      <c r="URT75" s="91"/>
      <c r="URU75" s="91"/>
      <c r="URV75" s="91"/>
      <c r="URW75" s="91"/>
      <c r="URX75" s="91"/>
      <c r="URY75" s="91"/>
      <c r="URZ75" s="91"/>
      <c r="USA75" s="91"/>
      <c r="USB75" s="91"/>
      <c r="USC75" s="91"/>
      <c r="USD75" s="91"/>
      <c r="USE75" s="91"/>
      <c r="USF75" s="91"/>
      <c r="USG75" s="91"/>
      <c r="USH75" s="91"/>
      <c r="USI75" s="91"/>
      <c r="USJ75" s="91"/>
      <c r="USK75" s="91"/>
      <c r="USL75" s="91"/>
      <c r="USM75" s="91"/>
      <c r="USN75" s="91"/>
      <c r="USO75" s="91"/>
      <c r="USP75" s="91"/>
      <c r="USQ75" s="91"/>
      <c r="USR75" s="91"/>
      <c r="USS75" s="91"/>
      <c r="UST75" s="91"/>
      <c r="USU75" s="91"/>
      <c r="USV75" s="91"/>
      <c r="USW75" s="91"/>
      <c r="USX75" s="91"/>
      <c r="USY75" s="91"/>
      <c r="USZ75" s="91"/>
      <c r="UTA75" s="91"/>
      <c r="UTB75" s="91"/>
      <c r="UTC75" s="91"/>
      <c r="UTD75" s="91"/>
      <c r="UTE75" s="91"/>
      <c r="UTF75" s="91"/>
      <c r="UTG75" s="91"/>
      <c r="UTH75" s="91"/>
      <c r="UTI75" s="91"/>
      <c r="UTJ75" s="91"/>
      <c r="UTK75" s="91"/>
      <c r="UTL75" s="91"/>
      <c r="UTM75" s="91"/>
      <c r="UTN75" s="91"/>
      <c r="UTO75" s="91"/>
      <c r="UTP75" s="91"/>
      <c r="UTQ75" s="91"/>
      <c r="UTR75" s="91"/>
      <c r="UTS75" s="91"/>
      <c r="UTT75" s="91"/>
      <c r="UTU75" s="91"/>
      <c r="UTV75" s="91"/>
      <c r="UTW75" s="91"/>
      <c r="UTX75" s="91"/>
      <c r="UTY75" s="91"/>
      <c r="UTZ75" s="91"/>
      <c r="UUA75" s="91"/>
      <c r="UUB75" s="91"/>
      <c r="UUC75" s="91"/>
      <c r="UUD75" s="91"/>
      <c r="UUE75" s="91"/>
      <c r="UUF75" s="91"/>
      <c r="UUG75" s="91"/>
      <c r="UUH75" s="91"/>
      <c r="UUI75" s="91"/>
      <c r="UUJ75" s="91"/>
      <c r="UUK75" s="91"/>
      <c r="UUL75" s="91"/>
      <c r="UUM75" s="91"/>
      <c r="UUN75" s="91"/>
      <c r="UUO75" s="91"/>
      <c r="UUP75" s="91"/>
      <c r="UUQ75" s="91"/>
      <c r="UUR75" s="91"/>
      <c r="UUS75" s="91"/>
      <c r="UUT75" s="91"/>
      <c r="UUU75" s="91"/>
      <c r="UUV75" s="91"/>
      <c r="UUW75" s="91"/>
      <c r="UUX75" s="91"/>
      <c r="UUY75" s="91"/>
      <c r="UUZ75" s="91"/>
      <c r="UVA75" s="91"/>
      <c r="UVB75" s="91"/>
      <c r="UVC75" s="91"/>
      <c r="UVD75" s="91"/>
      <c r="UVE75" s="91"/>
      <c r="UVF75" s="91"/>
      <c r="UVG75" s="91"/>
      <c r="UVH75" s="91"/>
      <c r="UVI75" s="91"/>
      <c r="UVJ75" s="91"/>
      <c r="UVK75" s="91"/>
      <c r="UVL75" s="91"/>
      <c r="UVM75" s="91"/>
      <c r="UVN75" s="91"/>
      <c r="UVO75" s="91"/>
      <c r="UVP75" s="91"/>
      <c r="UVQ75" s="91"/>
      <c r="UVR75" s="91"/>
      <c r="UVS75" s="91"/>
      <c r="UVT75" s="91"/>
      <c r="UVU75" s="91"/>
      <c r="UVV75" s="91"/>
      <c r="UVW75" s="91"/>
      <c r="UVX75" s="91"/>
      <c r="UVY75" s="91"/>
      <c r="UVZ75" s="91"/>
      <c r="UWA75" s="91"/>
      <c r="UWB75" s="91"/>
      <c r="UWC75" s="91"/>
      <c r="UWD75" s="91"/>
      <c r="UWE75" s="91"/>
      <c r="UWF75" s="91"/>
      <c r="UWG75" s="91"/>
      <c r="UWH75" s="91"/>
      <c r="UWI75" s="91"/>
      <c r="UWJ75" s="91"/>
      <c r="UWK75" s="91"/>
      <c r="UWL75" s="91"/>
      <c r="UWM75" s="91"/>
      <c r="UWN75" s="91"/>
      <c r="UWO75" s="91"/>
      <c r="UWP75" s="91"/>
      <c r="UWQ75" s="91"/>
      <c r="UWR75" s="91"/>
      <c r="UWS75" s="91"/>
      <c r="UWT75" s="91"/>
      <c r="UWU75" s="91"/>
      <c r="UWV75" s="91"/>
      <c r="UWW75" s="91"/>
      <c r="UWX75" s="91"/>
      <c r="UWY75" s="91"/>
      <c r="UWZ75" s="91"/>
      <c r="UXA75" s="91"/>
      <c r="UXB75" s="91"/>
      <c r="UXC75" s="91"/>
      <c r="UXD75" s="91"/>
      <c r="UXE75" s="91"/>
      <c r="UXF75" s="91"/>
      <c r="UXG75" s="91"/>
      <c r="UXH75" s="91"/>
      <c r="UXI75" s="91"/>
      <c r="UXJ75" s="91"/>
      <c r="UXK75" s="91"/>
      <c r="UXL75" s="91"/>
      <c r="UXM75" s="91"/>
      <c r="UXN75" s="91"/>
      <c r="UXO75" s="91"/>
      <c r="UXP75" s="91"/>
      <c r="UXQ75" s="91"/>
      <c r="UXR75" s="91"/>
      <c r="UXS75" s="91"/>
      <c r="UXT75" s="91"/>
      <c r="UXU75" s="91"/>
      <c r="UXV75" s="91"/>
      <c r="UXW75" s="91"/>
      <c r="UXX75" s="91"/>
      <c r="UXY75" s="91"/>
      <c r="UXZ75" s="91"/>
      <c r="UYA75" s="91"/>
      <c r="UYB75" s="91"/>
      <c r="UYC75" s="91"/>
      <c r="UYD75" s="91"/>
      <c r="UYE75" s="91"/>
      <c r="UYF75" s="91"/>
      <c r="UYG75" s="91"/>
      <c r="UYH75" s="91"/>
      <c r="UYI75" s="91"/>
      <c r="UYJ75" s="91"/>
      <c r="UYK75" s="91"/>
      <c r="UYL75" s="91"/>
      <c r="UYM75" s="91"/>
      <c r="UYN75" s="91"/>
      <c r="UYO75" s="91"/>
      <c r="UYP75" s="91"/>
      <c r="UYQ75" s="91"/>
      <c r="UYR75" s="91"/>
      <c r="UYS75" s="91"/>
      <c r="UYT75" s="91"/>
      <c r="UYU75" s="91"/>
      <c r="UYV75" s="91"/>
      <c r="UYW75" s="91"/>
      <c r="UYX75" s="91"/>
      <c r="UYY75" s="91"/>
      <c r="UYZ75" s="91"/>
      <c r="UZA75" s="91"/>
      <c r="UZB75" s="91"/>
      <c r="UZC75" s="91"/>
      <c r="UZD75" s="91"/>
      <c r="UZE75" s="91"/>
      <c r="UZF75" s="91"/>
      <c r="UZG75" s="91"/>
      <c r="UZH75" s="91"/>
      <c r="UZI75" s="91"/>
      <c r="UZJ75" s="91"/>
      <c r="UZK75" s="91"/>
      <c r="UZL75" s="91"/>
      <c r="UZM75" s="91"/>
      <c r="UZN75" s="91"/>
      <c r="UZO75" s="91"/>
      <c r="UZP75" s="91"/>
      <c r="UZQ75" s="91"/>
      <c r="UZR75" s="91"/>
      <c r="UZS75" s="91"/>
      <c r="UZT75" s="91"/>
      <c r="UZU75" s="91"/>
      <c r="UZV75" s="91"/>
      <c r="UZW75" s="91"/>
      <c r="UZX75" s="91"/>
      <c r="UZY75" s="91"/>
      <c r="UZZ75" s="91"/>
      <c r="VAA75" s="91"/>
      <c r="VAB75" s="91"/>
      <c r="VAC75" s="91"/>
      <c r="VAD75" s="91"/>
      <c r="VAE75" s="91"/>
      <c r="VAF75" s="91"/>
      <c r="VAG75" s="91"/>
      <c r="VAH75" s="91"/>
      <c r="VAI75" s="91"/>
      <c r="VAJ75" s="91"/>
      <c r="VAK75" s="91"/>
      <c r="VAL75" s="91"/>
      <c r="VAM75" s="91"/>
      <c r="VAN75" s="91"/>
      <c r="VAO75" s="91"/>
      <c r="VAP75" s="91"/>
      <c r="VAQ75" s="91"/>
      <c r="VAR75" s="91"/>
      <c r="VAS75" s="91"/>
      <c r="VAT75" s="91"/>
      <c r="VAU75" s="91"/>
      <c r="VAV75" s="91"/>
      <c r="VAW75" s="91"/>
      <c r="VAX75" s="91"/>
      <c r="VAY75" s="91"/>
      <c r="VAZ75" s="91"/>
      <c r="VBA75" s="91"/>
      <c r="VBB75" s="91"/>
      <c r="VBC75" s="91"/>
      <c r="VBD75" s="91"/>
      <c r="VBE75" s="91"/>
      <c r="VBF75" s="91"/>
      <c r="VBG75" s="91"/>
      <c r="VBH75" s="91"/>
      <c r="VBI75" s="91"/>
      <c r="VBJ75" s="91"/>
      <c r="VBK75" s="91"/>
      <c r="VBL75" s="91"/>
      <c r="VBM75" s="91"/>
      <c r="VBN75" s="91"/>
      <c r="VBO75" s="91"/>
      <c r="VBP75" s="91"/>
      <c r="VBQ75" s="91"/>
      <c r="VBR75" s="91"/>
      <c r="VBS75" s="91"/>
      <c r="VBT75" s="91"/>
      <c r="VBU75" s="91"/>
      <c r="VBV75" s="91"/>
      <c r="VBW75" s="91"/>
      <c r="VBX75" s="91"/>
      <c r="VBY75" s="91"/>
      <c r="VBZ75" s="91"/>
      <c r="VCA75" s="91"/>
      <c r="VCB75" s="91"/>
      <c r="VCC75" s="91"/>
      <c r="VCD75" s="91"/>
      <c r="VCE75" s="91"/>
      <c r="VCF75" s="91"/>
      <c r="VCG75" s="91"/>
      <c r="VCH75" s="91"/>
      <c r="VCI75" s="91"/>
      <c r="VCJ75" s="91"/>
      <c r="VCK75" s="91"/>
      <c r="VCL75" s="91"/>
      <c r="VCM75" s="91"/>
      <c r="VCN75" s="91"/>
      <c r="VCO75" s="91"/>
      <c r="VCP75" s="91"/>
      <c r="VCQ75" s="91"/>
      <c r="VCR75" s="91"/>
      <c r="VCS75" s="91"/>
      <c r="VCT75" s="91"/>
      <c r="VCU75" s="91"/>
      <c r="VCV75" s="91"/>
      <c r="VCW75" s="91"/>
      <c r="VCX75" s="91"/>
      <c r="VCY75" s="91"/>
      <c r="VCZ75" s="91"/>
      <c r="VDA75" s="91"/>
      <c r="VDB75" s="91"/>
      <c r="VDC75" s="91"/>
      <c r="VDD75" s="91"/>
      <c r="VDE75" s="91"/>
      <c r="VDF75" s="91"/>
      <c r="VDG75" s="91"/>
      <c r="VDH75" s="91"/>
      <c r="VDI75" s="91"/>
      <c r="VDJ75" s="91"/>
      <c r="VDK75" s="91"/>
      <c r="VDL75" s="91"/>
      <c r="VDM75" s="91"/>
      <c r="VDN75" s="91"/>
      <c r="VDO75" s="91"/>
      <c r="VDP75" s="91"/>
      <c r="VDQ75" s="91"/>
      <c r="VDR75" s="91"/>
      <c r="VDS75" s="91"/>
      <c r="VDT75" s="91"/>
      <c r="VDU75" s="91"/>
      <c r="VDV75" s="91"/>
      <c r="VDW75" s="91"/>
      <c r="VDX75" s="91"/>
      <c r="VDY75" s="91"/>
      <c r="VDZ75" s="91"/>
      <c r="VEA75" s="91"/>
      <c r="VEB75" s="91"/>
      <c r="VEC75" s="91"/>
      <c r="VED75" s="91"/>
      <c r="VEE75" s="91"/>
      <c r="VEF75" s="91"/>
      <c r="VEG75" s="91"/>
      <c r="VEH75" s="91"/>
      <c r="VEI75" s="91"/>
      <c r="VEJ75" s="91"/>
      <c r="VEK75" s="91"/>
      <c r="VEL75" s="91"/>
      <c r="VEM75" s="91"/>
      <c r="VEN75" s="91"/>
      <c r="VEO75" s="91"/>
      <c r="VEP75" s="91"/>
      <c r="VEQ75" s="91"/>
      <c r="VER75" s="91"/>
      <c r="VES75" s="91"/>
      <c r="VET75" s="91"/>
      <c r="VEU75" s="91"/>
      <c r="VEV75" s="91"/>
      <c r="VEW75" s="91"/>
      <c r="VEX75" s="91"/>
      <c r="VEY75" s="91"/>
      <c r="VEZ75" s="91"/>
      <c r="VFA75" s="91"/>
      <c r="VFB75" s="91"/>
      <c r="VFC75" s="91"/>
      <c r="VFD75" s="91"/>
      <c r="VFE75" s="91"/>
      <c r="VFF75" s="91"/>
      <c r="VFG75" s="91"/>
      <c r="VFH75" s="91"/>
      <c r="VFI75" s="91"/>
      <c r="VFJ75" s="91"/>
      <c r="VFK75" s="91"/>
      <c r="VFL75" s="91"/>
      <c r="VFM75" s="91"/>
      <c r="VFN75" s="91"/>
      <c r="VFO75" s="91"/>
      <c r="VFP75" s="91"/>
      <c r="VFQ75" s="91"/>
      <c r="VFR75" s="91"/>
      <c r="VFS75" s="91"/>
      <c r="VFT75" s="91"/>
      <c r="VFU75" s="91"/>
      <c r="VFV75" s="91"/>
      <c r="VFW75" s="91"/>
      <c r="VFX75" s="91"/>
      <c r="VFY75" s="91"/>
      <c r="VFZ75" s="91"/>
      <c r="VGA75" s="91"/>
      <c r="VGB75" s="91"/>
      <c r="VGC75" s="91"/>
      <c r="VGD75" s="91"/>
      <c r="VGE75" s="91"/>
      <c r="VGF75" s="91"/>
      <c r="VGG75" s="91"/>
      <c r="VGH75" s="91"/>
      <c r="VGI75" s="91"/>
      <c r="VGJ75" s="91"/>
      <c r="VGK75" s="91"/>
      <c r="VGL75" s="91"/>
      <c r="VGM75" s="91"/>
      <c r="VGN75" s="91"/>
      <c r="VGO75" s="91"/>
      <c r="VGP75" s="91"/>
      <c r="VGQ75" s="91"/>
      <c r="VGR75" s="91"/>
      <c r="VGS75" s="91"/>
      <c r="VGT75" s="91"/>
      <c r="VGU75" s="91"/>
      <c r="VGV75" s="91"/>
      <c r="VGW75" s="91"/>
      <c r="VGX75" s="91"/>
      <c r="VGY75" s="91"/>
      <c r="VGZ75" s="91"/>
      <c r="VHA75" s="91"/>
      <c r="VHB75" s="91"/>
      <c r="VHC75" s="91"/>
      <c r="VHD75" s="91"/>
      <c r="VHE75" s="91"/>
      <c r="VHF75" s="91"/>
      <c r="VHG75" s="91"/>
      <c r="VHH75" s="91"/>
      <c r="VHI75" s="91"/>
      <c r="VHJ75" s="91"/>
      <c r="VHK75" s="91"/>
      <c r="VHL75" s="91"/>
      <c r="VHM75" s="91"/>
      <c r="VHN75" s="91"/>
      <c r="VHO75" s="91"/>
      <c r="VHP75" s="91"/>
      <c r="VHQ75" s="91"/>
      <c r="VHR75" s="91"/>
      <c r="VHS75" s="91"/>
      <c r="VHT75" s="91"/>
      <c r="VHU75" s="91"/>
      <c r="VHV75" s="91"/>
      <c r="VHW75" s="91"/>
      <c r="VHX75" s="91"/>
      <c r="VHY75" s="91"/>
      <c r="VHZ75" s="91"/>
      <c r="VIA75" s="91"/>
      <c r="VIB75" s="91"/>
      <c r="VIC75" s="91"/>
      <c r="VID75" s="91"/>
      <c r="VIE75" s="91"/>
      <c r="VIF75" s="91"/>
      <c r="VIG75" s="91"/>
      <c r="VIH75" s="91"/>
      <c r="VII75" s="91"/>
      <c r="VIJ75" s="91"/>
      <c r="VIK75" s="91"/>
      <c r="VIL75" s="91"/>
      <c r="VIM75" s="91"/>
      <c r="VIN75" s="91"/>
      <c r="VIO75" s="91"/>
      <c r="VIP75" s="91"/>
      <c r="VIQ75" s="91"/>
      <c r="VIR75" s="91"/>
      <c r="VIS75" s="91"/>
      <c r="VIT75" s="91"/>
      <c r="VIU75" s="91"/>
      <c r="VIV75" s="91"/>
      <c r="VIW75" s="91"/>
      <c r="VIX75" s="91"/>
      <c r="VIY75" s="91"/>
      <c r="VIZ75" s="91"/>
      <c r="VJA75" s="91"/>
      <c r="VJB75" s="91"/>
      <c r="VJC75" s="91"/>
      <c r="VJD75" s="91"/>
      <c r="VJE75" s="91"/>
      <c r="VJF75" s="91"/>
      <c r="VJG75" s="91"/>
      <c r="VJH75" s="91"/>
      <c r="VJI75" s="91"/>
      <c r="VJJ75" s="91"/>
      <c r="VJK75" s="91"/>
      <c r="VJL75" s="91"/>
      <c r="VJM75" s="91"/>
      <c r="VJN75" s="91"/>
      <c r="VJO75" s="91"/>
      <c r="VJP75" s="91"/>
      <c r="VJQ75" s="91"/>
      <c r="VJR75" s="91"/>
      <c r="VJS75" s="91"/>
      <c r="VJT75" s="91"/>
      <c r="VJU75" s="91"/>
      <c r="VJV75" s="91"/>
      <c r="VJW75" s="91"/>
      <c r="VJX75" s="91"/>
      <c r="VJY75" s="91"/>
      <c r="VJZ75" s="91"/>
      <c r="VKA75" s="91"/>
      <c r="VKB75" s="91"/>
      <c r="VKC75" s="91"/>
      <c r="VKD75" s="91"/>
      <c r="VKE75" s="91"/>
      <c r="VKF75" s="91"/>
      <c r="VKG75" s="91"/>
      <c r="VKH75" s="91"/>
      <c r="VKI75" s="91"/>
      <c r="VKJ75" s="91"/>
      <c r="VKK75" s="91"/>
      <c r="VKL75" s="91"/>
      <c r="VKM75" s="91"/>
      <c r="VKN75" s="91"/>
      <c r="VKO75" s="91"/>
      <c r="VKP75" s="91"/>
      <c r="VKQ75" s="91"/>
      <c r="VKR75" s="91"/>
      <c r="VKS75" s="91"/>
      <c r="VKT75" s="91"/>
      <c r="VKU75" s="91"/>
      <c r="VKV75" s="91"/>
      <c r="VKW75" s="91"/>
      <c r="VKX75" s="91"/>
      <c r="VKY75" s="91"/>
      <c r="VKZ75" s="91"/>
      <c r="VLA75" s="91"/>
      <c r="VLB75" s="91"/>
      <c r="VLC75" s="91"/>
      <c r="VLD75" s="91"/>
      <c r="VLE75" s="91"/>
      <c r="VLF75" s="91"/>
      <c r="VLG75" s="91"/>
      <c r="VLH75" s="91"/>
      <c r="VLI75" s="91"/>
      <c r="VLJ75" s="91"/>
      <c r="VLK75" s="91"/>
      <c r="VLL75" s="91"/>
      <c r="VLM75" s="91"/>
      <c r="VLN75" s="91"/>
      <c r="VLO75" s="91"/>
      <c r="VLP75" s="91"/>
      <c r="VLQ75" s="91"/>
      <c r="VLR75" s="91"/>
      <c r="VLS75" s="91"/>
      <c r="VLT75" s="91"/>
      <c r="VLU75" s="91"/>
      <c r="VLV75" s="91"/>
      <c r="VLW75" s="91"/>
      <c r="VLX75" s="91"/>
      <c r="VLY75" s="91"/>
      <c r="VLZ75" s="91"/>
      <c r="VMA75" s="91"/>
      <c r="VMB75" s="91"/>
      <c r="VMC75" s="91"/>
      <c r="VMD75" s="91"/>
      <c r="VME75" s="91"/>
      <c r="VMF75" s="91"/>
      <c r="VMG75" s="91"/>
      <c r="VMH75" s="91"/>
      <c r="VMI75" s="91"/>
      <c r="VMJ75" s="91"/>
      <c r="VMK75" s="91"/>
      <c r="VML75" s="91"/>
      <c r="VMM75" s="91"/>
      <c r="VMN75" s="91"/>
      <c r="VMO75" s="91"/>
      <c r="VMP75" s="91"/>
      <c r="VMQ75" s="91"/>
      <c r="VMR75" s="91"/>
      <c r="VMS75" s="91"/>
      <c r="VMT75" s="91"/>
      <c r="VMU75" s="91"/>
      <c r="VMV75" s="91"/>
      <c r="VMW75" s="91"/>
      <c r="VMX75" s="91"/>
      <c r="VMY75" s="91"/>
      <c r="VMZ75" s="91"/>
      <c r="VNA75" s="91"/>
      <c r="VNB75" s="91"/>
      <c r="VNC75" s="91"/>
      <c r="VND75" s="91"/>
      <c r="VNE75" s="91"/>
      <c r="VNF75" s="91"/>
      <c r="VNG75" s="91"/>
      <c r="VNH75" s="91"/>
      <c r="VNI75" s="91"/>
      <c r="VNJ75" s="91"/>
      <c r="VNK75" s="91"/>
      <c r="VNL75" s="91"/>
      <c r="VNM75" s="91"/>
      <c r="VNN75" s="91"/>
      <c r="VNO75" s="91"/>
      <c r="VNP75" s="91"/>
      <c r="VNQ75" s="91"/>
      <c r="VNR75" s="91"/>
      <c r="VNS75" s="91"/>
      <c r="VNT75" s="91"/>
      <c r="VNU75" s="91"/>
      <c r="VNV75" s="91"/>
      <c r="VNW75" s="91"/>
      <c r="VNX75" s="91"/>
      <c r="VNY75" s="91"/>
      <c r="VNZ75" s="91"/>
      <c r="VOA75" s="91"/>
      <c r="VOB75" s="91"/>
      <c r="VOC75" s="91"/>
      <c r="VOD75" s="91"/>
      <c r="VOE75" s="91"/>
      <c r="VOF75" s="91"/>
      <c r="VOG75" s="91"/>
      <c r="VOH75" s="91"/>
      <c r="VOI75" s="91"/>
      <c r="VOJ75" s="91"/>
      <c r="VOK75" s="91"/>
      <c r="VOL75" s="91"/>
      <c r="VOM75" s="91"/>
      <c r="VON75" s="91"/>
      <c r="VOO75" s="91"/>
      <c r="VOP75" s="91"/>
      <c r="VOQ75" s="91"/>
      <c r="VOR75" s="91"/>
      <c r="VOS75" s="91"/>
      <c r="VOT75" s="91"/>
      <c r="VOU75" s="91"/>
      <c r="VOV75" s="91"/>
      <c r="VOW75" s="91"/>
      <c r="VOX75" s="91"/>
      <c r="VOY75" s="91"/>
      <c r="VOZ75" s="91"/>
      <c r="VPA75" s="91"/>
      <c r="VPB75" s="91"/>
      <c r="VPC75" s="91"/>
      <c r="VPD75" s="91"/>
      <c r="VPE75" s="91"/>
      <c r="VPF75" s="91"/>
      <c r="VPG75" s="91"/>
      <c r="VPH75" s="91"/>
      <c r="VPI75" s="91"/>
      <c r="VPJ75" s="91"/>
      <c r="VPK75" s="91"/>
      <c r="VPL75" s="91"/>
      <c r="VPM75" s="91"/>
      <c r="VPN75" s="91"/>
      <c r="VPO75" s="91"/>
      <c r="VPP75" s="91"/>
      <c r="VPQ75" s="91"/>
      <c r="VPR75" s="91"/>
      <c r="VPS75" s="91"/>
      <c r="VPT75" s="91"/>
      <c r="VPU75" s="91"/>
      <c r="VPV75" s="91"/>
      <c r="VPW75" s="91"/>
      <c r="VPX75" s="91"/>
      <c r="VPY75" s="91"/>
      <c r="VPZ75" s="91"/>
      <c r="VQA75" s="91"/>
      <c r="VQB75" s="91"/>
      <c r="VQC75" s="91"/>
      <c r="VQD75" s="91"/>
      <c r="VQE75" s="91"/>
      <c r="VQF75" s="91"/>
      <c r="VQG75" s="91"/>
      <c r="VQH75" s="91"/>
      <c r="VQI75" s="91"/>
      <c r="VQJ75" s="91"/>
      <c r="VQK75" s="91"/>
      <c r="VQL75" s="91"/>
      <c r="VQM75" s="91"/>
      <c r="VQN75" s="91"/>
      <c r="VQO75" s="91"/>
      <c r="VQP75" s="91"/>
      <c r="VQQ75" s="91"/>
      <c r="VQR75" s="91"/>
      <c r="VQS75" s="91"/>
      <c r="VQT75" s="91"/>
      <c r="VQU75" s="91"/>
      <c r="VQV75" s="91"/>
      <c r="VQW75" s="91"/>
      <c r="VQX75" s="91"/>
      <c r="VQY75" s="91"/>
      <c r="VQZ75" s="91"/>
      <c r="VRA75" s="91"/>
      <c r="VRB75" s="91"/>
      <c r="VRC75" s="91"/>
      <c r="VRD75" s="91"/>
      <c r="VRE75" s="91"/>
      <c r="VRF75" s="91"/>
      <c r="VRG75" s="91"/>
      <c r="VRH75" s="91"/>
      <c r="VRI75" s="91"/>
      <c r="VRJ75" s="91"/>
      <c r="VRK75" s="91"/>
      <c r="VRL75" s="91"/>
      <c r="VRM75" s="91"/>
      <c r="VRN75" s="91"/>
      <c r="VRO75" s="91"/>
      <c r="VRP75" s="91"/>
      <c r="VRQ75" s="91"/>
      <c r="VRR75" s="91"/>
      <c r="VRS75" s="91"/>
      <c r="VRT75" s="91"/>
      <c r="VRU75" s="91"/>
      <c r="VRV75" s="91"/>
      <c r="VRW75" s="91"/>
      <c r="VRX75" s="91"/>
      <c r="VRY75" s="91"/>
      <c r="VRZ75" s="91"/>
      <c r="VSA75" s="91"/>
      <c r="VSB75" s="91"/>
      <c r="VSC75" s="91"/>
      <c r="VSD75" s="91"/>
      <c r="VSE75" s="91"/>
      <c r="VSF75" s="91"/>
      <c r="VSG75" s="91"/>
      <c r="VSH75" s="91"/>
      <c r="VSI75" s="91"/>
      <c r="VSJ75" s="91"/>
      <c r="VSK75" s="91"/>
      <c r="VSL75" s="91"/>
      <c r="VSM75" s="91"/>
      <c r="VSN75" s="91"/>
      <c r="VSO75" s="91"/>
      <c r="VSP75" s="91"/>
      <c r="VSQ75" s="91"/>
      <c r="VSR75" s="91"/>
      <c r="VSS75" s="91"/>
      <c r="VST75" s="91"/>
      <c r="VSU75" s="91"/>
      <c r="VSV75" s="91"/>
      <c r="VSW75" s="91"/>
      <c r="VSX75" s="91"/>
      <c r="VSY75" s="91"/>
      <c r="VSZ75" s="91"/>
      <c r="VTA75" s="91"/>
      <c r="VTB75" s="91"/>
      <c r="VTC75" s="91"/>
      <c r="VTD75" s="91"/>
      <c r="VTE75" s="91"/>
      <c r="VTF75" s="91"/>
      <c r="VTG75" s="91"/>
      <c r="VTH75" s="91"/>
      <c r="VTI75" s="91"/>
      <c r="VTJ75" s="91"/>
      <c r="VTK75" s="91"/>
      <c r="VTL75" s="91"/>
      <c r="VTM75" s="91"/>
      <c r="VTN75" s="91"/>
      <c r="VTO75" s="91"/>
      <c r="VTP75" s="91"/>
      <c r="VTQ75" s="91"/>
      <c r="VTR75" s="91"/>
      <c r="VTS75" s="91"/>
      <c r="VTT75" s="91"/>
      <c r="VTU75" s="91"/>
      <c r="VTV75" s="91"/>
      <c r="VTW75" s="91"/>
      <c r="VTX75" s="91"/>
      <c r="VTY75" s="91"/>
      <c r="VTZ75" s="91"/>
      <c r="VUA75" s="91"/>
      <c r="VUB75" s="91"/>
      <c r="VUC75" s="91"/>
      <c r="VUD75" s="91"/>
      <c r="VUE75" s="91"/>
      <c r="VUF75" s="91"/>
      <c r="VUG75" s="91"/>
      <c r="VUH75" s="91"/>
      <c r="VUI75" s="91"/>
      <c r="VUJ75" s="91"/>
      <c r="VUK75" s="91"/>
      <c r="VUL75" s="91"/>
      <c r="VUM75" s="91"/>
      <c r="VUN75" s="91"/>
      <c r="VUO75" s="91"/>
      <c r="VUP75" s="91"/>
      <c r="VUQ75" s="91"/>
      <c r="VUR75" s="91"/>
      <c r="VUS75" s="91"/>
      <c r="VUT75" s="91"/>
      <c r="VUU75" s="91"/>
      <c r="VUV75" s="91"/>
      <c r="VUW75" s="91"/>
      <c r="VUX75" s="91"/>
      <c r="VUY75" s="91"/>
      <c r="VUZ75" s="91"/>
      <c r="VVA75" s="91"/>
      <c r="VVB75" s="91"/>
      <c r="VVC75" s="91"/>
      <c r="VVD75" s="91"/>
      <c r="VVE75" s="91"/>
      <c r="VVF75" s="91"/>
      <c r="VVG75" s="91"/>
      <c r="VVH75" s="91"/>
      <c r="VVI75" s="91"/>
      <c r="VVJ75" s="91"/>
      <c r="VVK75" s="91"/>
      <c r="VVL75" s="91"/>
      <c r="VVM75" s="91"/>
      <c r="VVN75" s="91"/>
      <c r="VVO75" s="91"/>
      <c r="VVP75" s="91"/>
      <c r="VVQ75" s="91"/>
      <c r="VVR75" s="91"/>
      <c r="VVS75" s="91"/>
      <c r="VVT75" s="91"/>
      <c r="VVU75" s="91"/>
      <c r="VVV75" s="91"/>
      <c r="VVW75" s="91"/>
      <c r="VVX75" s="91"/>
      <c r="VVY75" s="91"/>
      <c r="VVZ75" s="91"/>
      <c r="VWA75" s="91"/>
      <c r="VWB75" s="91"/>
      <c r="VWC75" s="91"/>
      <c r="VWD75" s="91"/>
      <c r="VWE75" s="91"/>
      <c r="VWF75" s="91"/>
      <c r="VWG75" s="91"/>
      <c r="VWH75" s="91"/>
      <c r="VWI75" s="91"/>
      <c r="VWJ75" s="91"/>
      <c r="VWK75" s="91"/>
      <c r="VWL75" s="91"/>
      <c r="VWM75" s="91"/>
      <c r="VWN75" s="91"/>
      <c r="VWO75" s="91"/>
      <c r="VWP75" s="91"/>
      <c r="VWQ75" s="91"/>
      <c r="VWR75" s="91"/>
      <c r="VWS75" s="91"/>
      <c r="VWT75" s="91"/>
      <c r="VWU75" s="91"/>
      <c r="VWV75" s="91"/>
      <c r="VWW75" s="91"/>
      <c r="VWX75" s="91"/>
      <c r="VWY75" s="91"/>
      <c r="VWZ75" s="91"/>
      <c r="VXA75" s="91"/>
      <c r="VXB75" s="91"/>
      <c r="VXC75" s="91"/>
      <c r="VXD75" s="91"/>
      <c r="VXE75" s="91"/>
      <c r="VXF75" s="91"/>
      <c r="VXG75" s="91"/>
      <c r="VXH75" s="91"/>
      <c r="VXI75" s="91"/>
      <c r="VXJ75" s="91"/>
      <c r="VXK75" s="91"/>
      <c r="VXL75" s="91"/>
      <c r="VXM75" s="91"/>
      <c r="VXN75" s="91"/>
      <c r="VXO75" s="91"/>
      <c r="VXP75" s="91"/>
      <c r="VXQ75" s="91"/>
      <c r="VXR75" s="91"/>
      <c r="VXS75" s="91"/>
      <c r="VXT75" s="91"/>
      <c r="VXU75" s="91"/>
      <c r="VXV75" s="91"/>
      <c r="VXW75" s="91"/>
      <c r="VXX75" s="91"/>
      <c r="VXY75" s="91"/>
      <c r="VXZ75" s="91"/>
      <c r="VYA75" s="91"/>
      <c r="VYB75" s="91"/>
      <c r="VYC75" s="91"/>
      <c r="VYD75" s="91"/>
      <c r="VYE75" s="91"/>
      <c r="VYF75" s="91"/>
      <c r="VYG75" s="91"/>
      <c r="VYH75" s="91"/>
      <c r="VYI75" s="91"/>
      <c r="VYJ75" s="91"/>
      <c r="VYK75" s="91"/>
      <c r="VYL75" s="91"/>
      <c r="VYM75" s="91"/>
      <c r="VYN75" s="91"/>
      <c r="VYO75" s="91"/>
      <c r="VYP75" s="91"/>
      <c r="VYQ75" s="91"/>
      <c r="VYR75" s="91"/>
      <c r="VYS75" s="91"/>
      <c r="VYT75" s="91"/>
      <c r="VYU75" s="91"/>
      <c r="VYV75" s="91"/>
      <c r="VYW75" s="91"/>
      <c r="VYX75" s="91"/>
      <c r="VYY75" s="91"/>
      <c r="VYZ75" s="91"/>
      <c r="VZA75" s="91"/>
      <c r="VZB75" s="91"/>
      <c r="VZC75" s="91"/>
      <c r="VZD75" s="91"/>
      <c r="VZE75" s="91"/>
      <c r="VZF75" s="91"/>
      <c r="VZG75" s="91"/>
      <c r="VZH75" s="91"/>
      <c r="VZI75" s="91"/>
      <c r="VZJ75" s="91"/>
      <c r="VZK75" s="91"/>
      <c r="VZL75" s="91"/>
      <c r="VZM75" s="91"/>
      <c r="VZN75" s="91"/>
      <c r="VZO75" s="91"/>
      <c r="VZP75" s="91"/>
      <c r="VZQ75" s="91"/>
      <c r="VZR75" s="91"/>
      <c r="VZS75" s="91"/>
      <c r="VZT75" s="91"/>
      <c r="VZU75" s="91"/>
      <c r="VZV75" s="91"/>
      <c r="VZW75" s="91"/>
      <c r="VZX75" s="91"/>
      <c r="VZY75" s="91"/>
      <c r="VZZ75" s="91"/>
      <c r="WAA75" s="91"/>
      <c r="WAB75" s="91"/>
      <c r="WAC75" s="91"/>
      <c r="WAD75" s="91"/>
      <c r="WAE75" s="91"/>
      <c r="WAF75" s="91"/>
      <c r="WAG75" s="91"/>
      <c r="WAH75" s="91"/>
      <c r="WAI75" s="91"/>
      <c r="WAJ75" s="91"/>
      <c r="WAK75" s="91"/>
      <c r="WAL75" s="91"/>
      <c r="WAM75" s="91"/>
      <c r="WAN75" s="91"/>
      <c r="WAO75" s="91"/>
      <c r="WAP75" s="91"/>
      <c r="WAQ75" s="91"/>
      <c r="WAR75" s="91"/>
      <c r="WAS75" s="91"/>
      <c r="WAT75" s="91"/>
      <c r="WAU75" s="91"/>
      <c r="WAV75" s="91"/>
      <c r="WAW75" s="91"/>
      <c r="WAX75" s="91"/>
      <c r="WAY75" s="91"/>
      <c r="WAZ75" s="91"/>
      <c r="WBA75" s="91"/>
      <c r="WBB75" s="91"/>
      <c r="WBC75" s="91"/>
      <c r="WBD75" s="91"/>
      <c r="WBE75" s="91"/>
      <c r="WBF75" s="91"/>
      <c r="WBG75" s="91"/>
      <c r="WBH75" s="91"/>
      <c r="WBI75" s="91"/>
      <c r="WBJ75" s="91"/>
      <c r="WBK75" s="91"/>
      <c r="WBL75" s="91"/>
      <c r="WBM75" s="91"/>
      <c r="WBN75" s="91"/>
      <c r="WBO75" s="91"/>
      <c r="WBP75" s="91"/>
      <c r="WBQ75" s="91"/>
      <c r="WBR75" s="91"/>
      <c r="WBS75" s="91"/>
      <c r="WBT75" s="91"/>
      <c r="WBU75" s="91"/>
      <c r="WBV75" s="91"/>
      <c r="WBW75" s="91"/>
      <c r="WBX75" s="91"/>
      <c r="WBY75" s="91"/>
      <c r="WBZ75" s="91"/>
      <c r="WCA75" s="91"/>
      <c r="WCB75" s="91"/>
      <c r="WCC75" s="91"/>
      <c r="WCD75" s="91"/>
      <c r="WCE75" s="91"/>
      <c r="WCF75" s="91"/>
      <c r="WCG75" s="91"/>
      <c r="WCH75" s="91"/>
      <c r="WCI75" s="91"/>
      <c r="WCJ75" s="91"/>
      <c r="WCK75" s="91"/>
      <c r="WCL75" s="91"/>
      <c r="WCM75" s="91"/>
      <c r="WCN75" s="91"/>
      <c r="WCO75" s="91"/>
      <c r="WCP75" s="91"/>
      <c r="WCQ75" s="91"/>
      <c r="WCR75" s="91"/>
      <c r="WCS75" s="91"/>
      <c r="WCT75" s="91"/>
      <c r="WCU75" s="91"/>
      <c r="WCV75" s="91"/>
      <c r="WCW75" s="91"/>
      <c r="WCX75" s="91"/>
      <c r="WCY75" s="91"/>
      <c r="WCZ75" s="91"/>
      <c r="WDA75" s="91"/>
      <c r="WDB75" s="91"/>
      <c r="WDC75" s="91"/>
      <c r="WDD75" s="91"/>
      <c r="WDE75" s="91"/>
      <c r="WDF75" s="91"/>
      <c r="WDG75" s="91"/>
      <c r="WDH75" s="91"/>
      <c r="WDI75" s="91"/>
      <c r="WDJ75" s="91"/>
      <c r="WDK75" s="91"/>
      <c r="WDL75" s="91"/>
      <c r="WDM75" s="91"/>
      <c r="WDN75" s="91"/>
      <c r="WDO75" s="91"/>
      <c r="WDP75" s="91"/>
      <c r="WDQ75" s="91"/>
      <c r="WDR75" s="91"/>
      <c r="WDS75" s="91"/>
      <c r="WDT75" s="91"/>
      <c r="WDU75" s="91"/>
      <c r="WDV75" s="91"/>
      <c r="WDW75" s="91"/>
      <c r="WDX75" s="91"/>
      <c r="WDY75" s="91"/>
      <c r="WDZ75" s="91"/>
      <c r="WEA75" s="91"/>
      <c r="WEB75" s="91"/>
      <c r="WEC75" s="91"/>
      <c r="WED75" s="91"/>
      <c r="WEE75" s="91"/>
      <c r="WEF75" s="91"/>
      <c r="WEG75" s="91"/>
      <c r="WEH75" s="91"/>
      <c r="WEI75" s="91"/>
      <c r="WEJ75" s="91"/>
      <c r="WEK75" s="91"/>
      <c r="WEL75" s="91"/>
      <c r="WEM75" s="91"/>
      <c r="WEN75" s="91"/>
      <c r="WEO75" s="91"/>
      <c r="WEP75" s="91"/>
      <c r="WEQ75" s="91"/>
      <c r="WER75" s="91"/>
      <c r="WES75" s="91"/>
      <c r="WET75" s="91"/>
      <c r="WEU75" s="91"/>
      <c r="WEV75" s="91"/>
      <c r="WEW75" s="91"/>
      <c r="WEX75" s="91"/>
      <c r="WEY75" s="91"/>
      <c r="WEZ75" s="91"/>
      <c r="WFA75" s="91"/>
      <c r="WFB75" s="91"/>
      <c r="WFC75" s="91"/>
      <c r="WFD75" s="91"/>
      <c r="WFE75" s="91"/>
      <c r="WFF75" s="91"/>
      <c r="WFG75" s="91"/>
      <c r="WFH75" s="91"/>
      <c r="WFI75" s="91"/>
      <c r="WFJ75" s="91"/>
      <c r="WFK75" s="91"/>
      <c r="WFL75" s="91"/>
      <c r="WFM75" s="91"/>
      <c r="WFN75" s="91"/>
      <c r="WFO75" s="91"/>
      <c r="WFP75" s="91"/>
      <c r="WFQ75" s="91"/>
      <c r="WFR75" s="91"/>
      <c r="WFS75" s="91"/>
      <c r="WFT75" s="91"/>
      <c r="WFU75" s="91"/>
      <c r="WFV75" s="91"/>
      <c r="WFW75" s="91"/>
      <c r="WFX75" s="91"/>
      <c r="WFY75" s="91"/>
      <c r="WFZ75" s="91"/>
      <c r="WGA75" s="91"/>
      <c r="WGB75" s="91"/>
      <c r="WGC75" s="91"/>
      <c r="WGD75" s="91"/>
      <c r="WGE75" s="91"/>
      <c r="WGF75" s="91"/>
      <c r="WGG75" s="91"/>
      <c r="WGH75" s="91"/>
      <c r="WGI75" s="91"/>
      <c r="WGJ75" s="91"/>
      <c r="WGK75" s="91"/>
      <c r="WGL75" s="91"/>
      <c r="WGM75" s="91"/>
      <c r="WGN75" s="91"/>
      <c r="WGO75" s="91"/>
      <c r="WGP75" s="91"/>
      <c r="WGQ75" s="91"/>
      <c r="WGR75" s="91"/>
      <c r="WGS75" s="91"/>
      <c r="WGT75" s="91"/>
      <c r="WGU75" s="91"/>
      <c r="WGV75" s="91"/>
      <c r="WGW75" s="91"/>
      <c r="WGX75" s="91"/>
      <c r="WGY75" s="91"/>
      <c r="WGZ75" s="91"/>
      <c r="WHA75" s="91"/>
      <c r="WHB75" s="91"/>
      <c r="WHC75" s="91"/>
      <c r="WHD75" s="91"/>
      <c r="WHE75" s="91"/>
      <c r="WHF75" s="91"/>
      <c r="WHG75" s="91"/>
      <c r="WHH75" s="91"/>
      <c r="WHI75" s="91"/>
      <c r="WHJ75" s="91"/>
      <c r="WHK75" s="91"/>
      <c r="WHL75" s="91"/>
      <c r="WHM75" s="91"/>
      <c r="WHN75" s="91"/>
      <c r="WHO75" s="91"/>
      <c r="WHP75" s="91"/>
      <c r="WHQ75" s="91"/>
      <c r="WHR75" s="91"/>
      <c r="WHS75" s="91"/>
      <c r="WHT75" s="91"/>
      <c r="WHU75" s="91"/>
      <c r="WHV75" s="91"/>
      <c r="WHW75" s="91"/>
      <c r="WHX75" s="91"/>
      <c r="WHY75" s="91"/>
      <c r="WHZ75" s="91"/>
      <c r="WIA75" s="91"/>
      <c r="WIB75" s="91"/>
      <c r="WIC75" s="91"/>
      <c r="WID75" s="91"/>
      <c r="WIE75" s="91"/>
      <c r="WIF75" s="91"/>
      <c r="WIG75" s="91"/>
      <c r="WIH75" s="91"/>
      <c r="WII75" s="91"/>
      <c r="WIJ75" s="91"/>
      <c r="WIK75" s="91"/>
      <c r="WIL75" s="91"/>
      <c r="WIM75" s="91"/>
      <c r="WIN75" s="91"/>
      <c r="WIO75" s="91"/>
      <c r="WIP75" s="91"/>
      <c r="WIQ75" s="91"/>
      <c r="WIR75" s="91"/>
      <c r="WIS75" s="91"/>
      <c r="WIT75" s="91"/>
      <c r="WIU75" s="91"/>
      <c r="WIV75" s="91"/>
      <c r="WIW75" s="91"/>
      <c r="WIX75" s="91"/>
      <c r="WIY75" s="91"/>
      <c r="WIZ75" s="91"/>
      <c r="WJA75" s="91"/>
      <c r="WJB75" s="91"/>
      <c r="WJC75" s="91"/>
      <c r="WJD75" s="91"/>
      <c r="WJE75" s="91"/>
      <c r="WJF75" s="91"/>
      <c r="WJG75" s="91"/>
      <c r="WJH75" s="91"/>
      <c r="WJI75" s="91"/>
      <c r="WJJ75" s="91"/>
      <c r="WJK75" s="91"/>
      <c r="WJL75" s="91"/>
      <c r="WJM75" s="91"/>
      <c r="WJN75" s="91"/>
      <c r="WJO75" s="91"/>
      <c r="WJP75" s="91"/>
      <c r="WJQ75" s="91"/>
      <c r="WJR75" s="91"/>
      <c r="WJS75" s="91"/>
      <c r="WJT75" s="91"/>
      <c r="WJU75" s="91"/>
      <c r="WJV75" s="91"/>
      <c r="WJW75" s="91"/>
      <c r="WJX75" s="91"/>
      <c r="WJY75" s="91"/>
      <c r="WJZ75" s="91"/>
      <c r="WKA75" s="91"/>
      <c r="WKB75" s="91"/>
      <c r="WKC75" s="91"/>
      <c r="WKD75" s="91"/>
      <c r="WKE75" s="91"/>
      <c r="WKF75" s="91"/>
      <c r="WKG75" s="91"/>
      <c r="WKH75" s="91"/>
      <c r="WKI75" s="91"/>
      <c r="WKJ75" s="91"/>
      <c r="WKK75" s="91"/>
      <c r="WKL75" s="91"/>
      <c r="WKM75" s="91"/>
      <c r="WKN75" s="91"/>
      <c r="WKO75" s="91"/>
      <c r="WKP75" s="91"/>
      <c r="WKQ75" s="91"/>
      <c r="WKR75" s="91"/>
      <c r="WKS75" s="91"/>
      <c r="WKT75" s="91"/>
      <c r="WKU75" s="91"/>
      <c r="WKV75" s="91"/>
      <c r="WKW75" s="91"/>
      <c r="WKX75" s="91"/>
      <c r="WKY75" s="91"/>
      <c r="WKZ75" s="91"/>
      <c r="WLA75" s="91"/>
      <c r="WLB75" s="91"/>
      <c r="WLC75" s="91"/>
      <c r="WLD75" s="91"/>
      <c r="WLE75" s="91"/>
      <c r="WLF75" s="91"/>
      <c r="WLG75" s="91"/>
      <c r="WLH75" s="91"/>
      <c r="WLI75" s="91"/>
      <c r="WLJ75" s="91"/>
      <c r="WLK75" s="91"/>
      <c r="WLL75" s="91"/>
      <c r="WLM75" s="91"/>
      <c r="WLN75" s="91"/>
      <c r="WLO75" s="91"/>
      <c r="WLP75" s="91"/>
      <c r="WLQ75" s="91"/>
      <c r="WLR75" s="91"/>
      <c r="WLS75" s="91"/>
      <c r="WLT75" s="91"/>
      <c r="WLU75" s="91"/>
      <c r="WLV75" s="91"/>
      <c r="WLW75" s="91"/>
      <c r="WLX75" s="91"/>
      <c r="WLY75" s="91"/>
      <c r="WLZ75" s="91"/>
      <c r="WMA75" s="91"/>
      <c r="WMB75" s="91"/>
      <c r="WMC75" s="91"/>
      <c r="WMD75" s="91"/>
      <c r="WME75" s="91"/>
      <c r="WMF75" s="91"/>
      <c r="WMG75" s="91"/>
      <c r="WMH75" s="91"/>
      <c r="WMI75" s="91"/>
      <c r="WMJ75" s="91"/>
      <c r="WMK75" s="91"/>
      <c r="WML75" s="91"/>
      <c r="WMM75" s="91"/>
      <c r="WMN75" s="91"/>
      <c r="WMO75" s="91"/>
      <c r="WMP75" s="91"/>
      <c r="WMQ75" s="91"/>
      <c r="WMR75" s="91"/>
      <c r="WMS75" s="91"/>
      <c r="WMT75" s="91"/>
      <c r="WMU75" s="91"/>
      <c r="WMV75" s="91"/>
      <c r="WMW75" s="91"/>
      <c r="WMX75" s="91"/>
      <c r="WMY75" s="91"/>
      <c r="WMZ75" s="91"/>
      <c r="WNA75" s="91"/>
      <c r="WNB75" s="91"/>
      <c r="WNC75" s="91"/>
      <c r="WND75" s="91"/>
      <c r="WNE75" s="91"/>
      <c r="WNF75" s="91"/>
      <c r="WNG75" s="91"/>
      <c r="WNH75" s="91"/>
      <c r="WNI75" s="91"/>
      <c r="WNJ75" s="91"/>
      <c r="WNK75" s="91"/>
      <c r="WNL75" s="91"/>
      <c r="WNM75" s="91"/>
      <c r="WNN75" s="91"/>
      <c r="WNO75" s="91"/>
      <c r="WNP75" s="91"/>
      <c r="WNQ75" s="91"/>
      <c r="WNR75" s="91"/>
      <c r="WNS75" s="91"/>
      <c r="WNT75" s="91"/>
      <c r="WNU75" s="91"/>
      <c r="WNV75" s="91"/>
      <c r="WNW75" s="91"/>
      <c r="WNX75" s="91"/>
      <c r="WNY75" s="91"/>
      <c r="WNZ75" s="91"/>
      <c r="WOA75" s="91"/>
      <c r="WOB75" s="91"/>
      <c r="WOC75" s="91"/>
      <c r="WOD75" s="91"/>
      <c r="WOE75" s="91"/>
      <c r="WOF75" s="91"/>
      <c r="WOG75" s="91"/>
      <c r="WOH75" s="91"/>
      <c r="WOI75" s="91"/>
      <c r="WOJ75" s="91"/>
      <c r="WOK75" s="91"/>
      <c r="WOL75" s="91"/>
      <c r="WOM75" s="91"/>
      <c r="WON75" s="91"/>
      <c r="WOO75" s="91"/>
      <c r="WOP75" s="91"/>
      <c r="WOQ75" s="91"/>
      <c r="WOR75" s="91"/>
      <c r="WOS75" s="91"/>
      <c r="WOT75" s="91"/>
      <c r="WOU75" s="91"/>
      <c r="WOV75" s="91"/>
      <c r="WOW75" s="91"/>
      <c r="WOX75" s="91"/>
      <c r="WOY75" s="91"/>
      <c r="WOZ75" s="91"/>
      <c r="WPA75" s="91"/>
      <c r="WPB75" s="91"/>
      <c r="WPC75" s="91"/>
      <c r="WPD75" s="91"/>
      <c r="WPE75" s="91"/>
      <c r="WPF75" s="91"/>
      <c r="WPG75" s="91"/>
      <c r="WPH75" s="91"/>
      <c r="WPI75" s="91"/>
      <c r="WPJ75" s="91"/>
      <c r="WPK75" s="91"/>
      <c r="WPL75" s="91"/>
      <c r="WPM75" s="91"/>
      <c r="WPN75" s="91"/>
      <c r="WPO75" s="91"/>
      <c r="WPP75" s="91"/>
      <c r="WPQ75" s="91"/>
      <c r="WPR75" s="91"/>
      <c r="WPS75" s="91"/>
      <c r="WPT75" s="91"/>
      <c r="WPU75" s="91"/>
      <c r="WPV75" s="91"/>
      <c r="WPW75" s="91"/>
      <c r="WPX75" s="91"/>
      <c r="WPY75" s="91"/>
      <c r="WPZ75" s="91"/>
      <c r="WQA75" s="91"/>
      <c r="WQB75" s="91"/>
      <c r="WQC75" s="91"/>
      <c r="WQD75" s="91"/>
      <c r="WQE75" s="91"/>
      <c r="WQF75" s="91"/>
      <c r="WQG75" s="91"/>
      <c r="WQH75" s="91"/>
      <c r="WQI75" s="91"/>
      <c r="WQJ75" s="91"/>
      <c r="WQK75" s="91"/>
      <c r="WQL75" s="91"/>
      <c r="WQM75" s="91"/>
      <c r="WQN75" s="91"/>
      <c r="WQO75" s="91"/>
      <c r="WQP75" s="91"/>
      <c r="WQQ75" s="91"/>
      <c r="WQR75" s="91"/>
      <c r="WQS75" s="91"/>
      <c r="WQT75" s="91"/>
      <c r="WQU75" s="91"/>
      <c r="WQV75" s="91"/>
      <c r="WQW75" s="91"/>
      <c r="WQX75" s="91"/>
      <c r="WQY75" s="91"/>
      <c r="WQZ75" s="91"/>
      <c r="WRA75" s="91"/>
      <c r="WRB75" s="91"/>
      <c r="WRC75" s="91"/>
      <c r="WRD75" s="91"/>
      <c r="WRE75" s="91"/>
      <c r="WRF75" s="91"/>
      <c r="WRG75" s="91"/>
      <c r="WRH75" s="91"/>
      <c r="WRI75" s="91"/>
      <c r="WRJ75" s="91"/>
      <c r="WRK75" s="91"/>
      <c r="WRL75" s="91"/>
      <c r="WRM75" s="91"/>
      <c r="WRN75" s="91"/>
      <c r="WRO75" s="91"/>
      <c r="WRP75" s="91"/>
      <c r="WRQ75" s="91"/>
      <c r="WRR75" s="91"/>
      <c r="WRS75" s="91"/>
      <c r="WRT75" s="91"/>
      <c r="WRU75" s="91"/>
      <c r="WRV75" s="91"/>
      <c r="WRW75" s="91"/>
      <c r="WRX75" s="91"/>
      <c r="WRY75" s="91"/>
      <c r="WRZ75" s="91"/>
      <c r="WSA75" s="91"/>
      <c r="WSB75" s="91"/>
      <c r="WSC75" s="91"/>
      <c r="WSD75" s="91"/>
      <c r="WSE75" s="91"/>
      <c r="WSF75" s="91"/>
      <c r="WSG75" s="91"/>
      <c r="WSH75" s="91"/>
      <c r="WSI75" s="91"/>
      <c r="WSJ75" s="91"/>
      <c r="WSK75" s="91"/>
      <c r="WSL75" s="91"/>
      <c r="WSM75" s="91"/>
      <c r="WSN75" s="91"/>
      <c r="WSO75" s="91"/>
      <c r="WSP75" s="91"/>
      <c r="WSQ75" s="91"/>
      <c r="WSR75" s="91"/>
      <c r="WSS75" s="91"/>
      <c r="WST75" s="91"/>
      <c r="WSU75" s="91"/>
      <c r="WSV75" s="91"/>
      <c r="WSW75" s="91"/>
      <c r="WSX75" s="91"/>
      <c r="WSY75" s="91"/>
      <c r="WSZ75" s="91"/>
      <c r="WTA75" s="91"/>
      <c r="WTB75" s="91"/>
      <c r="WTC75" s="91"/>
      <c r="WTD75" s="91"/>
      <c r="WTE75" s="91"/>
      <c r="WTF75" s="91"/>
      <c r="WTG75" s="91"/>
      <c r="WTH75" s="91"/>
      <c r="WTI75" s="91"/>
      <c r="WTJ75" s="91"/>
      <c r="WTK75" s="91"/>
      <c r="WTL75" s="91"/>
      <c r="WTM75" s="91"/>
      <c r="WTN75" s="91"/>
      <c r="WTO75" s="91"/>
      <c r="WTP75" s="91"/>
      <c r="WTQ75" s="91"/>
      <c r="WTR75" s="91"/>
      <c r="WTS75" s="91"/>
      <c r="WTT75" s="91"/>
      <c r="WTU75" s="91"/>
      <c r="WTV75" s="91"/>
      <c r="WTW75" s="91"/>
      <c r="WTX75" s="91"/>
      <c r="WTY75" s="91"/>
      <c r="WTZ75" s="91"/>
      <c r="WUA75" s="91"/>
      <c r="WUB75" s="91"/>
      <c r="WUC75" s="91"/>
      <c r="WUD75" s="91"/>
      <c r="WUE75" s="91"/>
      <c r="WUF75" s="91"/>
      <c r="WUG75" s="91"/>
      <c r="WUH75" s="91"/>
      <c r="WUI75" s="91"/>
      <c r="WUJ75" s="91"/>
      <c r="WUK75" s="91"/>
      <c r="WUL75" s="91"/>
      <c r="WUM75" s="91"/>
      <c r="WUN75" s="91"/>
      <c r="WUO75" s="91"/>
      <c r="WUP75" s="91"/>
      <c r="WUQ75" s="91"/>
      <c r="WUR75" s="91"/>
      <c r="WUS75" s="91"/>
      <c r="WUT75" s="91"/>
      <c r="WUU75" s="91"/>
      <c r="WUV75" s="91"/>
      <c r="WUW75" s="91"/>
      <c r="WUX75" s="91"/>
      <c r="WUY75" s="91"/>
      <c r="WUZ75" s="91"/>
      <c r="WVA75" s="91"/>
      <c r="WVB75" s="91"/>
      <c r="WVC75" s="91"/>
      <c r="WVD75" s="91"/>
      <c r="WVE75" s="91"/>
      <c r="WVF75" s="91"/>
      <c r="WVG75" s="91"/>
      <c r="WVH75" s="91"/>
      <c r="WVI75" s="91"/>
      <c r="WVJ75" s="91"/>
      <c r="WVK75" s="91"/>
      <c r="WVL75" s="91"/>
      <c r="WVM75" s="91"/>
      <c r="WVN75" s="91"/>
      <c r="WVO75" s="91"/>
      <c r="WVP75" s="91"/>
      <c r="WVQ75" s="91"/>
      <c r="WVR75" s="91"/>
      <c r="WVS75" s="91"/>
      <c r="WVT75" s="91"/>
      <c r="WVU75" s="91"/>
      <c r="WVV75" s="91"/>
      <c r="WVW75" s="91"/>
      <c r="WVX75" s="91"/>
      <c r="WVY75" s="91"/>
      <c r="WVZ75" s="91"/>
      <c r="WWA75" s="91"/>
      <c r="WWB75" s="91"/>
      <c r="WWC75" s="91"/>
      <c r="WWD75" s="91"/>
      <c r="WWE75" s="91"/>
      <c r="WWF75" s="91"/>
      <c r="WWG75" s="91"/>
      <c r="WWH75" s="91"/>
      <c r="WWI75" s="91"/>
      <c r="WWJ75" s="91"/>
      <c r="WWK75" s="91"/>
      <c r="WWL75" s="91"/>
      <c r="WWM75" s="91"/>
      <c r="WWN75" s="91"/>
      <c r="WWO75" s="91"/>
      <c r="WWP75" s="91"/>
      <c r="WWQ75" s="91"/>
      <c r="WWR75" s="91"/>
      <c r="WWS75" s="91"/>
      <c r="WWT75" s="91"/>
      <c r="WWU75" s="91"/>
      <c r="WWV75" s="91"/>
      <c r="WWW75" s="91"/>
      <c r="WWX75" s="91"/>
      <c r="WWY75" s="91"/>
      <c r="WWZ75" s="91"/>
      <c r="WXA75" s="91"/>
      <c r="WXB75" s="91"/>
      <c r="WXC75" s="91"/>
      <c r="WXD75" s="91"/>
      <c r="WXE75" s="91"/>
      <c r="WXF75" s="91"/>
      <c r="WXG75" s="91"/>
      <c r="WXH75" s="91"/>
      <c r="WXI75" s="91"/>
      <c r="WXJ75" s="91"/>
      <c r="WXK75" s="91"/>
      <c r="WXL75" s="91"/>
      <c r="WXM75" s="91"/>
      <c r="WXN75" s="91"/>
      <c r="WXO75" s="91"/>
      <c r="WXP75" s="91"/>
      <c r="WXQ75" s="91"/>
      <c r="WXR75" s="91"/>
      <c r="WXS75" s="91"/>
      <c r="WXT75" s="91"/>
      <c r="WXU75" s="91"/>
      <c r="WXV75" s="91"/>
      <c r="WXW75" s="91"/>
      <c r="WXX75" s="91"/>
      <c r="WXY75" s="91"/>
      <c r="WXZ75" s="91"/>
      <c r="WYA75" s="91"/>
      <c r="WYB75" s="91"/>
      <c r="WYC75" s="91"/>
      <c r="WYD75" s="91"/>
      <c r="WYE75" s="91"/>
      <c r="WYF75" s="91"/>
      <c r="WYG75" s="91"/>
      <c r="WYH75" s="91"/>
      <c r="WYI75" s="91"/>
      <c r="WYJ75" s="91"/>
      <c r="WYK75" s="91"/>
      <c r="WYL75" s="91"/>
      <c r="WYM75" s="91"/>
      <c r="WYN75" s="91"/>
      <c r="WYO75" s="91"/>
      <c r="WYP75" s="91"/>
      <c r="WYQ75" s="91"/>
      <c r="WYR75" s="91"/>
      <c r="WYS75" s="91"/>
      <c r="WYT75" s="91"/>
      <c r="WYU75" s="91"/>
      <c r="WYV75" s="91"/>
      <c r="WYW75" s="91"/>
      <c r="WYX75" s="91"/>
      <c r="WYY75" s="91"/>
      <c r="WYZ75" s="91"/>
      <c r="WZA75" s="91"/>
      <c r="WZB75" s="91"/>
      <c r="WZC75" s="91"/>
      <c r="WZD75" s="91"/>
      <c r="WZE75" s="91"/>
      <c r="WZF75" s="91"/>
      <c r="WZG75" s="91"/>
      <c r="WZH75" s="91"/>
      <c r="WZI75" s="91"/>
      <c r="WZJ75" s="91"/>
      <c r="WZK75" s="91"/>
      <c r="WZL75" s="91"/>
      <c r="WZM75" s="91"/>
      <c r="WZN75" s="91"/>
      <c r="WZO75" s="91"/>
      <c r="WZP75" s="91"/>
      <c r="WZQ75" s="91"/>
      <c r="WZR75" s="91"/>
      <c r="WZS75" s="91"/>
      <c r="WZT75" s="91"/>
      <c r="WZU75" s="91"/>
      <c r="WZV75" s="91"/>
      <c r="WZW75" s="91"/>
      <c r="WZX75" s="91"/>
      <c r="WZY75" s="91"/>
      <c r="WZZ75" s="91"/>
      <c r="XAA75" s="91"/>
      <c r="XAB75" s="91"/>
      <c r="XAC75" s="91"/>
      <c r="XAD75" s="91"/>
      <c r="XAE75" s="91"/>
      <c r="XAF75" s="91"/>
      <c r="XAG75" s="91"/>
      <c r="XAH75" s="91"/>
      <c r="XAI75" s="91"/>
      <c r="XAJ75" s="91"/>
      <c r="XAK75" s="91"/>
      <c r="XAL75" s="91"/>
      <c r="XAM75" s="91"/>
      <c r="XAN75" s="91"/>
      <c r="XAO75" s="91"/>
      <c r="XAP75" s="91"/>
      <c r="XAQ75" s="91"/>
      <c r="XAR75" s="91"/>
      <c r="XAS75" s="91"/>
      <c r="XAT75" s="91"/>
      <c r="XAU75" s="91"/>
      <c r="XAV75" s="91"/>
      <c r="XAW75" s="91"/>
      <c r="XAX75" s="91"/>
      <c r="XAY75" s="91"/>
      <c r="XAZ75" s="91"/>
      <c r="XBA75" s="91"/>
      <c r="XBB75" s="91"/>
      <c r="XBC75" s="91"/>
      <c r="XBD75" s="91"/>
      <c r="XBE75" s="91"/>
      <c r="XBF75" s="91"/>
      <c r="XBG75" s="91"/>
      <c r="XBH75" s="91"/>
      <c r="XBI75" s="91"/>
      <c r="XBJ75" s="91"/>
      <c r="XBK75" s="91"/>
      <c r="XBL75" s="91"/>
      <c r="XBM75" s="91"/>
      <c r="XBN75" s="91"/>
      <c r="XBO75" s="91"/>
      <c r="XBP75" s="91"/>
      <c r="XBQ75" s="91"/>
      <c r="XBR75" s="91"/>
      <c r="XBS75" s="91"/>
      <c r="XBT75" s="91"/>
      <c r="XBU75" s="91"/>
      <c r="XBV75" s="91"/>
      <c r="XBW75" s="91"/>
      <c r="XBX75" s="91"/>
      <c r="XBY75" s="91"/>
      <c r="XBZ75" s="91"/>
      <c r="XCA75" s="91"/>
      <c r="XCB75" s="91"/>
      <c r="XCC75" s="91"/>
      <c r="XCD75" s="91"/>
      <c r="XCE75" s="91"/>
      <c r="XCF75" s="91"/>
      <c r="XCG75" s="91"/>
      <c r="XCH75" s="91"/>
      <c r="XCI75" s="91"/>
      <c r="XCJ75" s="91"/>
      <c r="XCK75" s="91"/>
      <c r="XCL75" s="91"/>
      <c r="XCM75" s="91"/>
      <c r="XCN75" s="91"/>
      <c r="XCO75" s="91"/>
      <c r="XCP75" s="91"/>
      <c r="XCQ75" s="91"/>
      <c r="XCR75" s="91"/>
      <c r="XCS75" s="91"/>
      <c r="XCT75" s="91"/>
      <c r="XCU75" s="91"/>
      <c r="XCV75" s="91"/>
      <c r="XCW75" s="91"/>
      <c r="XCX75" s="91"/>
      <c r="XCY75" s="91"/>
      <c r="XCZ75" s="91"/>
      <c r="XDA75" s="91"/>
      <c r="XDB75" s="91"/>
      <c r="XDC75" s="91"/>
      <c r="XDD75" s="91"/>
      <c r="XDE75" s="91"/>
      <c r="XDF75" s="91"/>
      <c r="XDG75" s="91"/>
      <c r="XDH75" s="91"/>
      <c r="XDI75" s="91"/>
      <c r="XDJ75" s="91"/>
      <c r="XDK75" s="91"/>
      <c r="XDL75" s="91"/>
      <c r="XDM75" s="91"/>
      <c r="XDN75" s="91"/>
      <c r="XDO75" s="91"/>
      <c r="XDP75" s="91"/>
      <c r="XDQ75" s="91"/>
      <c r="XDR75" s="91"/>
      <c r="XDS75" s="91"/>
      <c r="XDT75" s="91"/>
      <c r="XDU75" s="91"/>
      <c r="XDV75" s="91"/>
      <c r="XDW75" s="91"/>
      <c r="XDX75" s="91"/>
      <c r="XDY75" s="91"/>
      <c r="XDZ75" s="91"/>
      <c r="XEA75" s="91"/>
      <c r="XEB75" s="91"/>
      <c r="XEC75" s="91"/>
      <c r="XED75" s="91"/>
      <c r="XEE75" s="91"/>
      <c r="XEF75" s="91"/>
      <c r="XEG75" s="91"/>
      <c r="XEH75" s="91"/>
      <c r="XEI75" s="91"/>
      <c r="XEJ75" s="91"/>
      <c r="XEK75" s="91"/>
      <c r="XEL75" s="91"/>
      <c r="XEM75" s="91"/>
      <c r="XEN75" s="91"/>
      <c r="XEO75" s="91"/>
      <c r="XEP75" s="91"/>
      <c r="XEQ75" s="91"/>
      <c r="XER75" s="91"/>
      <c r="XES75" s="91"/>
      <c r="XET75" s="91"/>
      <c r="XEU75" s="91"/>
      <c r="XEV75" s="91"/>
      <c r="XEW75" s="91"/>
      <c r="XEX75" s="91"/>
      <c r="XEY75" s="91"/>
      <c r="XEZ75" s="91"/>
      <c r="XFA75" s="91"/>
      <c r="XFB75" s="91"/>
      <c r="XFC75" s="91"/>
    </row>
    <row r="76" spans="1:16383" x14ac:dyDescent="0.25">
      <c r="F76" s="243"/>
      <c r="G76" s="243"/>
      <c r="H76" s="243"/>
      <c r="I76" s="243"/>
      <c r="J76" s="184"/>
      <c r="K76" s="184"/>
      <c r="L76" s="184"/>
      <c r="M76" s="184"/>
      <c r="N76" s="184"/>
      <c r="O76" s="184"/>
      <c r="P76" s="184"/>
      <c r="Q76" s="184"/>
      <c r="R76" s="184"/>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c r="KH76" s="91"/>
      <c r="KI76" s="91"/>
      <c r="KJ76" s="91"/>
      <c r="KK76" s="91"/>
      <c r="KL76" s="91"/>
      <c r="KM76" s="91"/>
      <c r="KN76" s="91"/>
      <c r="KO76" s="91"/>
      <c r="KP76" s="91"/>
      <c r="KQ76" s="91"/>
      <c r="KR76" s="91"/>
      <c r="KS76" s="91"/>
      <c r="KT76" s="91"/>
      <c r="KU76" s="91"/>
      <c r="KV76" s="91"/>
      <c r="KW76" s="91"/>
      <c r="KX76" s="91"/>
      <c r="KY76" s="91"/>
      <c r="KZ76" s="91"/>
      <c r="LA76" s="91"/>
      <c r="LB76" s="91"/>
      <c r="LC76" s="91"/>
      <c r="LD76" s="91"/>
      <c r="LE76" s="91"/>
      <c r="LF76" s="91"/>
      <c r="LG76" s="91"/>
      <c r="LH76" s="91"/>
      <c r="LI76" s="91"/>
      <c r="LJ76" s="91"/>
      <c r="LK76" s="91"/>
      <c r="LL76" s="91"/>
      <c r="LM76" s="91"/>
      <c r="LN76" s="91"/>
      <c r="LO76" s="91"/>
      <c r="LP76" s="91"/>
      <c r="LQ76" s="91"/>
      <c r="LR76" s="91"/>
      <c r="LS76" s="91"/>
      <c r="LT76" s="91"/>
      <c r="LU76" s="91"/>
      <c r="LV76" s="91"/>
      <c r="LW76" s="91"/>
      <c r="LX76" s="91"/>
      <c r="LY76" s="91"/>
      <c r="LZ76" s="91"/>
      <c r="MA76" s="91"/>
      <c r="MB76" s="91"/>
      <c r="MC76" s="91"/>
      <c r="MD76" s="91"/>
      <c r="ME76" s="91"/>
      <c r="MF76" s="91"/>
      <c r="MG76" s="91"/>
      <c r="MH76" s="91"/>
      <c r="MI76" s="91"/>
      <c r="MJ76" s="91"/>
      <c r="MK76" s="91"/>
      <c r="ML76" s="91"/>
      <c r="MM76" s="91"/>
      <c r="MN76" s="91"/>
      <c r="MO76" s="91"/>
      <c r="MP76" s="91"/>
      <c r="MQ76" s="91"/>
      <c r="MR76" s="91"/>
      <c r="MS76" s="91"/>
      <c r="MT76" s="91"/>
      <c r="MU76" s="91"/>
      <c r="MV76" s="91"/>
      <c r="MW76" s="91"/>
      <c r="MX76" s="91"/>
      <c r="MY76" s="91"/>
      <c r="MZ76" s="91"/>
      <c r="NA76" s="91"/>
      <c r="NB76" s="91"/>
      <c r="NC76" s="91"/>
      <c r="ND76" s="91"/>
      <c r="NE76" s="91"/>
      <c r="NF76" s="91"/>
      <c r="NG76" s="91"/>
      <c r="NH76" s="91"/>
      <c r="NI76" s="91"/>
      <c r="NJ76" s="91"/>
      <c r="NK76" s="91"/>
      <c r="NL76" s="91"/>
      <c r="NM76" s="91"/>
      <c r="NN76" s="91"/>
      <c r="NO76" s="91"/>
      <c r="NP76" s="91"/>
      <c r="NQ76" s="91"/>
      <c r="NR76" s="91"/>
      <c r="NS76" s="91"/>
      <c r="NT76" s="91"/>
      <c r="NU76" s="91"/>
      <c r="NV76" s="91"/>
      <c r="NW76" s="91"/>
      <c r="NX76" s="91"/>
      <c r="NY76" s="91"/>
      <c r="NZ76" s="91"/>
      <c r="OA76" s="91"/>
      <c r="OB76" s="91"/>
      <c r="OC76" s="91"/>
      <c r="OD76" s="91"/>
      <c r="OE76" s="91"/>
      <c r="OF76" s="91"/>
      <c r="OG76" s="91"/>
      <c r="OH76" s="91"/>
      <c r="OI76" s="91"/>
      <c r="OJ76" s="91"/>
      <c r="OK76" s="91"/>
      <c r="OL76" s="91"/>
      <c r="OM76" s="91"/>
      <c r="ON76" s="91"/>
      <c r="OO76" s="91"/>
      <c r="OP76" s="91"/>
      <c r="OQ76" s="91"/>
      <c r="OR76" s="91"/>
      <c r="OS76" s="91"/>
      <c r="OT76" s="91"/>
      <c r="OU76" s="91"/>
      <c r="OV76" s="91"/>
      <c r="OW76" s="91"/>
      <c r="OX76" s="91"/>
      <c r="OY76" s="91"/>
      <c r="OZ76" s="91"/>
      <c r="PA76" s="91"/>
      <c r="PB76" s="91"/>
      <c r="PC76" s="91"/>
      <c r="PD76" s="91"/>
      <c r="PE76" s="91"/>
      <c r="PF76" s="91"/>
      <c r="PG76" s="91"/>
      <c r="PH76" s="91"/>
      <c r="PI76" s="91"/>
      <c r="PJ76" s="91"/>
      <c r="PK76" s="91"/>
      <c r="PL76" s="91"/>
      <c r="PM76" s="91"/>
      <c r="PN76" s="91"/>
      <c r="PO76" s="91"/>
      <c r="PP76" s="91"/>
      <c r="PQ76" s="91"/>
      <c r="PR76" s="91"/>
      <c r="PS76" s="91"/>
      <c r="PT76" s="91"/>
      <c r="PU76" s="91"/>
      <c r="PV76" s="91"/>
      <c r="PW76" s="91"/>
      <c r="PX76" s="91"/>
      <c r="PY76" s="91"/>
      <c r="PZ76" s="91"/>
      <c r="QA76" s="91"/>
      <c r="QB76" s="91"/>
      <c r="QC76" s="91"/>
      <c r="QD76" s="91"/>
      <c r="QE76" s="91"/>
      <c r="QF76" s="91"/>
      <c r="QG76" s="91"/>
      <c r="QH76" s="91"/>
      <c r="QI76" s="91"/>
      <c r="QJ76" s="91"/>
      <c r="QK76" s="91"/>
      <c r="QL76" s="91"/>
      <c r="QM76" s="91"/>
      <c r="QN76" s="91"/>
      <c r="QO76" s="91"/>
      <c r="QP76" s="91"/>
      <c r="QQ76" s="91"/>
      <c r="QR76" s="91"/>
      <c r="QS76" s="91"/>
      <c r="QT76" s="91"/>
      <c r="QU76" s="91"/>
      <c r="QV76" s="91"/>
      <c r="QW76" s="91"/>
      <c r="QX76" s="91"/>
      <c r="QY76" s="91"/>
      <c r="QZ76" s="91"/>
      <c r="RA76" s="91"/>
      <c r="RB76" s="91"/>
      <c r="RC76" s="91"/>
      <c r="RD76" s="91"/>
      <c r="RE76" s="91"/>
      <c r="RF76" s="91"/>
      <c r="RG76" s="91"/>
      <c r="RH76" s="91"/>
      <c r="RI76" s="91"/>
      <c r="RJ76" s="91"/>
      <c r="RK76" s="91"/>
      <c r="RL76" s="91"/>
      <c r="RM76" s="91"/>
      <c r="RN76" s="91"/>
      <c r="RO76" s="91"/>
      <c r="RP76" s="91"/>
      <c r="RQ76" s="91"/>
      <c r="RR76" s="91"/>
      <c r="RS76" s="91"/>
      <c r="RT76" s="91"/>
      <c r="RU76" s="91"/>
      <c r="RV76" s="91"/>
      <c r="RW76" s="91"/>
      <c r="RX76" s="91"/>
      <c r="RY76" s="91"/>
      <c r="RZ76" s="91"/>
      <c r="SA76" s="91"/>
      <c r="SB76" s="91"/>
      <c r="SC76" s="91"/>
      <c r="SD76" s="91"/>
      <c r="SE76" s="91"/>
      <c r="SF76" s="91"/>
      <c r="SG76" s="91"/>
      <c r="SH76" s="91"/>
      <c r="SI76" s="91"/>
      <c r="SJ76" s="91"/>
      <c r="SK76" s="91"/>
      <c r="SL76" s="91"/>
      <c r="SM76" s="91"/>
      <c r="SN76" s="91"/>
      <c r="SO76" s="91"/>
      <c r="SP76" s="91"/>
      <c r="SQ76" s="91"/>
      <c r="SR76" s="91"/>
      <c r="SS76" s="91"/>
      <c r="ST76" s="91"/>
      <c r="SU76" s="91"/>
      <c r="SV76" s="91"/>
      <c r="SW76" s="91"/>
      <c r="SX76" s="91"/>
      <c r="SY76" s="91"/>
      <c r="SZ76" s="91"/>
      <c r="TA76" s="91"/>
      <c r="TB76" s="91"/>
      <c r="TC76" s="91"/>
      <c r="TD76" s="91"/>
      <c r="TE76" s="91"/>
      <c r="TF76" s="91"/>
      <c r="TG76" s="91"/>
      <c r="TH76" s="91"/>
      <c r="TI76" s="91"/>
      <c r="TJ76" s="91"/>
      <c r="TK76" s="91"/>
      <c r="TL76" s="91"/>
      <c r="TM76" s="91"/>
      <c r="TN76" s="91"/>
      <c r="TO76" s="91"/>
      <c r="TP76" s="91"/>
      <c r="TQ76" s="91"/>
      <c r="TR76" s="91"/>
      <c r="TS76" s="91"/>
      <c r="TT76" s="91"/>
      <c r="TU76" s="91"/>
      <c r="TV76" s="91"/>
      <c r="TW76" s="91"/>
      <c r="TX76" s="91"/>
      <c r="TY76" s="91"/>
      <c r="TZ76" s="91"/>
      <c r="UA76" s="91"/>
      <c r="UB76" s="91"/>
      <c r="UC76" s="91"/>
      <c r="UD76" s="91"/>
      <c r="UE76" s="91"/>
      <c r="UF76" s="91"/>
      <c r="UG76" s="91"/>
      <c r="UH76" s="91"/>
      <c r="UI76" s="91"/>
      <c r="UJ76" s="91"/>
      <c r="UK76" s="91"/>
      <c r="UL76" s="91"/>
      <c r="UM76" s="91"/>
      <c r="UN76" s="91"/>
      <c r="UO76" s="91"/>
      <c r="UP76" s="91"/>
      <c r="UQ76" s="91"/>
      <c r="UR76" s="91"/>
      <c r="US76" s="91"/>
      <c r="UT76" s="91"/>
      <c r="UU76" s="91"/>
      <c r="UV76" s="91"/>
      <c r="UW76" s="91"/>
      <c r="UX76" s="91"/>
      <c r="UY76" s="91"/>
      <c r="UZ76" s="91"/>
      <c r="VA76" s="91"/>
      <c r="VB76" s="91"/>
      <c r="VC76" s="91"/>
      <c r="VD76" s="91"/>
      <c r="VE76" s="91"/>
      <c r="VF76" s="91"/>
      <c r="VG76" s="91"/>
      <c r="VH76" s="91"/>
      <c r="VI76" s="91"/>
      <c r="VJ76" s="91"/>
      <c r="VK76" s="91"/>
      <c r="VL76" s="91"/>
      <c r="VM76" s="91"/>
      <c r="VN76" s="91"/>
      <c r="VO76" s="91"/>
      <c r="VP76" s="91"/>
      <c r="VQ76" s="91"/>
      <c r="VR76" s="91"/>
      <c r="VS76" s="91"/>
      <c r="VT76" s="91"/>
      <c r="VU76" s="91"/>
      <c r="VV76" s="91"/>
      <c r="VW76" s="91"/>
      <c r="VX76" s="91"/>
      <c r="VY76" s="91"/>
      <c r="VZ76" s="91"/>
      <c r="WA76" s="91"/>
      <c r="WB76" s="91"/>
      <c r="WC76" s="91"/>
      <c r="WD76" s="91"/>
      <c r="WE76" s="91"/>
      <c r="WF76" s="91"/>
      <c r="WG76" s="91"/>
      <c r="WH76" s="91"/>
      <c r="WI76" s="91"/>
      <c r="WJ76" s="91"/>
      <c r="WK76" s="91"/>
      <c r="WL76" s="91"/>
      <c r="WM76" s="91"/>
      <c r="WN76" s="91"/>
      <c r="WO76" s="91"/>
      <c r="WP76" s="91"/>
      <c r="WQ76" s="91"/>
      <c r="WR76" s="91"/>
      <c r="WS76" s="91"/>
      <c r="WT76" s="91"/>
      <c r="WU76" s="91"/>
      <c r="WV76" s="91"/>
      <c r="WW76" s="91"/>
      <c r="WX76" s="91"/>
      <c r="WY76" s="91"/>
      <c r="WZ76" s="91"/>
      <c r="XA76" s="91"/>
      <c r="XB76" s="91"/>
      <c r="XC76" s="91"/>
      <c r="XD76" s="91"/>
      <c r="XE76" s="91"/>
      <c r="XF76" s="91"/>
      <c r="XG76" s="91"/>
      <c r="XH76" s="91"/>
      <c r="XI76" s="91"/>
      <c r="XJ76" s="91"/>
      <c r="XK76" s="91"/>
      <c r="XL76" s="91"/>
      <c r="XM76" s="91"/>
      <c r="XN76" s="91"/>
      <c r="XO76" s="91"/>
      <c r="XP76" s="91"/>
      <c r="XQ76" s="91"/>
      <c r="XR76" s="91"/>
      <c r="XS76" s="91"/>
      <c r="XT76" s="91"/>
      <c r="XU76" s="91"/>
      <c r="XV76" s="91"/>
      <c r="XW76" s="91"/>
      <c r="XX76" s="91"/>
      <c r="XY76" s="91"/>
      <c r="XZ76" s="91"/>
      <c r="YA76" s="91"/>
      <c r="YB76" s="91"/>
      <c r="YC76" s="91"/>
      <c r="YD76" s="91"/>
      <c r="YE76" s="91"/>
      <c r="YF76" s="91"/>
      <c r="YG76" s="91"/>
      <c r="YH76" s="91"/>
      <c r="YI76" s="91"/>
      <c r="YJ76" s="91"/>
      <c r="YK76" s="91"/>
      <c r="YL76" s="91"/>
      <c r="YM76" s="91"/>
      <c r="YN76" s="91"/>
      <c r="YO76" s="91"/>
      <c r="YP76" s="91"/>
      <c r="YQ76" s="91"/>
      <c r="YR76" s="91"/>
      <c r="YS76" s="91"/>
      <c r="YT76" s="91"/>
      <c r="YU76" s="91"/>
      <c r="YV76" s="91"/>
      <c r="YW76" s="91"/>
      <c r="YX76" s="91"/>
      <c r="YY76" s="91"/>
      <c r="YZ76" s="91"/>
      <c r="ZA76" s="91"/>
      <c r="ZB76" s="91"/>
      <c r="ZC76" s="91"/>
      <c r="ZD76" s="91"/>
      <c r="ZE76" s="91"/>
      <c r="ZF76" s="91"/>
      <c r="ZG76" s="91"/>
      <c r="ZH76" s="91"/>
      <c r="ZI76" s="91"/>
      <c r="ZJ76" s="91"/>
      <c r="ZK76" s="91"/>
      <c r="ZL76" s="91"/>
      <c r="ZM76" s="91"/>
      <c r="ZN76" s="91"/>
      <c r="ZO76" s="91"/>
      <c r="ZP76" s="91"/>
      <c r="ZQ76" s="91"/>
      <c r="ZR76" s="91"/>
      <c r="ZS76" s="91"/>
      <c r="ZT76" s="91"/>
      <c r="ZU76" s="91"/>
      <c r="ZV76" s="91"/>
      <c r="ZW76" s="91"/>
      <c r="ZX76" s="91"/>
      <c r="ZY76" s="91"/>
      <c r="ZZ76" s="91"/>
      <c r="AAA76" s="91"/>
      <c r="AAB76" s="91"/>
      <c r="AAC76" s="91"/>
      <c r="AAD76" s="91"/>
      <c r="AAE76" s="91"/>
      <c r="AAF76" s="91"/>
      <c r="AAG76" s="91"/>
      <c r="AAH76" s="91"/>
      <c r="AAI76" s="91"/>
      <c r="AAJ76" s="91"/>
      <c r="AAK76" s="91"/>
      <c r="AAL76" s="91"/>
      <c r="AAM76" s="91"/>
      <c r="AAN76" s="91"/>
      <c r="AAO76" s="91"/>
      <c r="AAP76" s="91"/>
      <c r="AAQ76" s="91"/>
      <c r="AAR76" s="91"/>
      <c r="AAS76" s="91"/>
      <c r="AAT76" s="91"/>
      <c r="AAU76" s="91"/>
      <c r="AAV76" s="91"/>
      <c r="AAW76" s="91"/>
      <c r="AAX76" s="91"/>
      <c r="AAY76" s="91"/>
      <c r="AAZ76" s="91"/>
      <c r="ABA76" s="91"/>
      <c r="ABB76" s="91"/>
      <c r="ABC76" s="91"/>
      <c r="ABD76" s="91"/>
      <c r="ABE76" s="91"/>
      <c r="ABF76" s="91"/>
      <c r="ABG76" s="91"/>
      <c r="ABH76" s="91"/>
      <c r="ABI76" s="91"/>
      <c r="ABJ76" s="91"/>
      <c r="ABK76" s="91"/>
      <c r="ABL76" s="91"/>
      <c r="ABM76" s="91"/>
      <c r="ABN76" s="91"/>
      <c r="ABO76" s="91"/>
      <c r="ABP76" s="91"/>
      <c r="ABQ76" s="91"/>
      <c r="ABR76" s="91"/>
      <c r="ABS76" s="91"/>
      <c r="ABT76" s="91"/>
      <c r="ABU76" s="91"/>
      <c r="ABV76" s="91"/>
      <c r="ABW76" s="91"/>
      <c r="ABX76" s="91"/>
      <c r="ABY76" s="91"/>
      <c r="ABZ76" s="91"/>
      <c r="ACA76" s="91"/>
      <c r="ACB76" s="91"/>
      <c r="ACC76" s="91"/>
      <c r="ACD76" s="91"/>
      <c r="ACE76" s="91"/>
      <c r="ACF76" s="91"/>
      <c r="ACG76" s="91"/>
      <c r="ACH76" s="91"/>
      <c r="ACI76" s="91"/>
      <c r="ACJ76" s="91"/>
      <c r="ACK76" s="91"/>
      <c r="ACL76" s="91"/>
      <c r="ACM76" s="91"/>
      <c r="ACN76" s="91"/>
      <c r="ACO76" s="91"/>
      <c r="ACP76" s="91"/>
      <c r="ACQ76" s="91"/>
      <c r="ACR76" s="91"/>
      <c r="ACS76" s="91"/>
      <c r="ACT76" s="91"/>
      <c r="ACU76" s="91"/>
      <c r="ACV76" s="91"/>
      <c r="ACW76" s="91"/>
      <c r="ACX76" s="91"/>
      <c r="ACY76" s="91"/>
      <c r="ACZ76" s="91"/>
      <c r="ADA76" s="91"/>
      <c r="ADB76" s="91"/>
      <c r="ADC76" s="91"/>
      <c r="ADD76" s="91"/>
      <c r="ADE76" s="91"/>
      <c r="ADF76" s="91"/>
      <c r="ADG76" s="91"/>
      <c r="ADH76" s="91"/>
      <c r="ADI76" s="91"/>
      <c r="ADJ76" s="91"/>
      <c r="ADK76" s="91"/>
      <c r="ADL76" s="91"/>
      <c r="ADM76" s="91"/>
      <c r="ADN76" s="91"/>
      <c r="ADO76" s="91"/>
      <c r="ADP76" s="91"/>
      <c r="ADQ76" s="91"/>
      <c r="ADR76" s="91"/>
      <c r="ADS76" s="91"/>
      <c r="ADT76" s="91"/>
      <c r="ADU76" s="91"/>
      <c r="ADV76" s="91"/>
      <c r="ADW76" s="91"/>
      <c r="ADX76" s="91"/>
      <c r="ADY76" s="91"/>
      <c r="ADZ76" s="91"/>
      <c r="AEA76" s="91"/>
      <c r="AEB76" s="91"/>
      <c r="AEC76" s="91"/>
      <c r="AED76" s="91"/>
      <c r="AEE76" s="91"/>
      <c r="AEF76" s="91"/>
      <c r="AEG76" s="91"/>
      <c r="AEH76" s="91"/>
      <c r="AEI76" s="91"/>
      <c r="AEJ76" s="91"/>
      <c r="AEK76" s="91"/>
      <c r="AEL76" s="91"/>
      <c r="AEM76" s="91"/>
      <c r="AEN76" s="91"/>
      <c r="AEO76" s="91"/>
      <c r="AEP76" s="91"/>
      <c r="AEQ76" s="91"/>
      <c r="AER76" s="91"/>
      <c r="AES76" s="91"/>
      <c r="AET76" s="91"/>
      <c r="AEU76" s="91"/>
      <c r="AEV76" s="91"/>
      <c r="AEW76" s="91"/>
      <c r="AEX76" s="91"/>
      <c r="AEY76" s="91"/>
      <c r="AEZ76" s="91"/>
      <c r="AFA76" s="91"/>
      <c r="AFB76" s="91"/>
      <c r="AFC76" s="91"/>
      <c r="AFD76" s="91"/>
      <c r="AFE76" s="91"/>
      <c r="AFF76" s="91"/>
      <c r="AFG76" s="91"/>
      <c r="AFH76" s="91"/>
      <c r="AFI76" s="91"/>
      <c r="AFJ76" s="91"/>
      <c r="AFK76" s="91"/>
      <c r="AFL76" s="91"/>
      <c r="AFM76" s="91"/>
      <c r="AFN76" s="91"/>
      <c r="AFO76" s="91"/>
      <c r="AFP76" s="91"/>
      <c r="AFQ76" s="91"/>
      <c r="AFR76" s="91"/>
      <c r="AFS76" s="91"/>
      <c r="AFT76" s="91"/>
      <c r="AFU76" s="91"/>
      <c r="AFV76" s="91"/>
      <c r="AFW76" s="91"/>
      <c r="AFX76" s="91"/>
      <c r="AFY76" s="91"/>
      <c r="AFZ76" s="91"/>
      <c r="AGA76" s="91"/>
      <c r="AGB76" s="91"/>
      <c r="AGC76" s="91"/>
      <c r="AGD76" s="91"/>
      <c r="AGE76" s="91"/>
      <c r="AGF76" s="91"/>
      <c r="AGG76" s="91"/>
      <c r="AGH76" s="91"/>
      <c r="AGI76" s="91"/>
      <c r="AGJ76" s="91"/>
      <c r="AGK76" s="91"/>
      <c r="AGL76" s="91"/>
      <c r="AGM76" s="91"/>
      <c r="AGN76" s="91"/>
      <c r="AGO76" s="91"/>
      <c r="AGP76" s="91"/>
      <c r="AGQ76" s="91"/>
      <c r="AGR76" s="91"/>
      <c r="AGS76" s="91"/>
      <c r="AGT76" s="91"/>
      <c r="AGU76" s="91"/>
      <c r="AGV76" s="91"/>
      <c r="AGW76" s="91"/>
      <c r="AGX76" s="91"/>
      <c r="AGY76" s="91"/>
      <c r="AGZ76" s="91"/>
      <c r="AHA76" s="91"/>
      <c r="AHB76" s="91"/>
      <c r="AHC76" s="91"/>
      <c r="AHD76" s="91"/>
      <c r="AHE76" s="91"/>
      <c r="AHF76" s="91"/>
      <c r="AHG76" s="91"/>
      <c r="AHH76" s="91"/>
      <c r="AHI76" s="91"/>
      <c r="AHJ76" s="91"/>
      <c r="AHK76" s="91"/>
      <c r="AHL76" s="91"/>
      <c r="AHM76" s="91"/>
      <c r="AHN76" s="91"/>
      <c r="AHO76" s="91"/>
      <c r="AHP76" s="91"/>
      <c r="AHQ76" s="91"/>
      <c r="AHR76" s="91"/>
      <c r="AHS76" s="91"/>
      <c r="AHT76" s="91"/>
      <c r="AHU76" s="91"/>
      <c r="AHV76" s="91"/>
      <c r="AHW76" s="91"/>
      <c r="AHX76" s="91"/>
      <c r="AHY76" s="91"/>
      <c r="AHZ76" s="91"/>
      <c r="AIA76" s="91"/>
      <c r="AIB76" s="91"/>
      <c r="AIC76" s="91"/>
      <c r="AID76" s="91"/>
      <c r="AIE76" s="91"/>
      <c r="AIF76" s="91"/>
      <c r="AIG76" s="91"/>
      <c r="AIH76" s="91"/>
      <c r="AII76" s="91"/>
      <c r="AIJ76" s="91"/>
      <c r="AIK76" s="91"/>
      <c r="AIL76" s="91"/>
      <c r="AIM76" s="91"/>
      <c r="AIN76" s="91"/>
      <c r="AIO76" s="91"/>
      <c r="AIP76" s="91"/>
      <c r="AIQ76" s="91"/>
      <c r="AIR76" s="91"/>
      <c r="AIS76" s="91"/>
      <c r="AIT76" s="91"/>
      <c r="AIU76" s="91"/>
      <c r="AIV76" s="91"/>
      <c r="AIW76" s="91"/>
      <c r="AIX76" s="91"/>
      <c r="AIY76" s="91"/>
      <c r="AIZ76" s="91"/>
      <c r="AJA76" s="91"/>
      <c r="AJB76" s="91"/>
      <c r="AJC76" s="91"/>
      <c r="AJD76" s="91"/>
      <c r="AJE76" s="91"/>
      <c r="AJF76" s="91"/>
      <c r="AJG76" s="91"/>
      <c r="AJH76" s="91"/>
      <c r="AJI76" s="91"/>
      <c r="AJJ76" s="91"/>
      <c r="AJK76" s="91"/>
      <c r="AJL76" s="91"/>
      <c r="AJM76" s="91"/>
      <c r="AJN76" s="91"/>
      <c r="AJO76" s="91"/>
      <c r="AJP76" s="91"/>
      <c r="AJQ76" s="91"/>
      <c r="AJR76" s="91"/>
      <c r="AJS76" s="91"/>
      <c r="AJT76" s="91"/>
      <c r="AJU76" s="91"/>
      <c r="AJV76" s="91"/>
      <c r="AJW76" s="91"/>
      <c r="AJX76" s="91"/>
      <c r="AJY76" s="91"/>
      <c r="AJZ76" s="91"/>
      <c r="AKA76" s="91"/>
      <c r="AKB76" s="91"/>
      <c r="AKC76" s="91"/>
      <c r="AKD76" s="91"/>
      <c r="AKE76" s="91"/>
      <c r="AKF76" s="91"/>
      <c r="AKG76" s="91"/>
      <c r="AKH76" s="91"/>
      <c r="AKI76" s="91"/>
      <c r="AKJ76" s="91"/>
      <c r="AKK76" s="91"/>
      <c r="AKL76" s="91"/>
      <c r="AKM76" s="91"/>
      <c r="AKN76" s="91"/>
      <c r="AKO76" s="91"/>
      <c r="AKP76" s="91"/>
      <c r="AKQ76" s="91"/>
      <c r="AKR76" s="91"/>
      <c r="AKS76" s="91"/>
      <c r="AKT76" s="91"/>
      <c r="AKU76" s="91"/>
      <c r="AKV76" s="91"/>
      <c r="AKW76" s="91"/>
      <c r="AKX76" s="91"/>
      <c r="AKY76" s="91"/>
      <c r="AKZ76" s="91"/>
      <c r="ALA76" s="91"/>
      <c r="ALB76" s="91"/>
      <c r="ALC76" s="91"/>
      <c r="ALD76" s="91"/>
      <c r="ALE76" s="91"/>
      <c r="ALF76" s="91"/>
      <c r="ALG76" s="91"/>
      <c r="ALH76" s="91"/>
      <c r="ALI76" s="91"/>
      <c r="ALJ76" s="91"/>
      <c r="ALK76" s="91"/>
      <c r="ALL76" s="91"/>
      <c r="ALM76" s="91"/>
      <c r="ALN76" s="91"/>
      <c r="ALO76" s="91"/>
      <c r="ALP76" s="91"/>
      <c r="ALQ76" s="91"/>
      <c r="ALR76" s="91"/>
      <c r="ALS76" s="91"/>
      <c r="ALT76" s="91"/>
      <c r="ALU76" s="91"/>
      <c r="ALV76" s="91"/>
      <c r="ALW76" s="91"/>
      <c r="ALX76" s="91"/>
      <c r="ALY76" s="91"/>
      <c r="ALZ76" s="91"/>
      <c r="AMA76" s="91"/>
      <c r="AMB76" s="91"/>
      <c r="AMC76" s="91"/>
      <c r="AMD76" s="91"/>
      <c r="AME76" s="91"/>
      <c r="AMF76" s="91"/>
      <c r="AMG76" s="91"/>
      <c r="AMH76" s="91"/>
      <c r="AMI76" s="91"/>
      <c r="AMJ76" s="91"/>
      <c r="AMK76" s="91"/>
      <c r="AML76" s="91"/>
      <c r="AMM76" s="91"/>
      <c r="AMN76" s="91"/>
      <c r="AMO76" s="91"/>
      <c r="AMP76" s="91"/>
      <c r="AMQ76" s="91"/>
      <c r="AMR76" s="91"/>
      <c r="AMS76" s="91"/>
      <c r="AMT76" s="91"/>
      <c r="AMU76" s="91"/>
      <c r="AMV76" s="91"/>
      <c r="AMW76" s="91"/>
      <c r="AMX76" s="91"/>
      <c r="AMY76" s="91"/>
      <c r="AMZ76" s="91"/>
      <c r="ANA76" s="91"/>
      <c r="ANB76" s="91"/>
      <c r="ANC76" s="91"/>
      <c r="AND76" s="91"/>
      <c r="ANE76" s="91"/>
      <c r="ANF76" s="91"/>
      <c r="ANG76" s="91"/>
      <c r="ANH76" s="91"/>
      <c r="ANI76" s="91"/>
      <c r="ANJ76" s="91"/>
      <c r="ANK76" s="91"/>
      <c r="ANL76" s="91"/>
      <c r="ANM76" s="91"/>
      <c r="ANN76" s="91"/>
      <c r="ANO76" s="91"/>
      <c r="ANP76" s="91"/>
      <c r="ANQ76" s="91"/>
      <c r="ANR76" s="91"/>
      <c r="ANS76" s="91"/>
      <c r="ANT76" s="91"/>
      <c r="ANU76" s="91"/>
      <c r="ANV76" s="91"/>
      <c r="ANW76" s="91"/>
      <c r="ANX76" s="91"/>
      <c r="ANY76" s="91"/>
      <c r="ANZ76" s="91"/>
      <c r="AOA76" s="91"/>
      <c r="AOB76" s="91"/>
      <c r="AOC76" s="91"/>
      <c r="AOD76" s="91"/>
      <c r="AOE76" s="91"/>
      <c r="AOF76" s="91"/>
      <c r="AOG76" s="91"/>
      <c r="AOH76" s="91"/>
      <c r="AOI76" s="91"/>
      <c r="AOJ76" s="91"/>
      <c r="AOK76" s="91"/>
      <c r="AOL76" s="91"/>
      <c r="AOM76" s="91"/>
      <c r="AON76" s="91"/>
      <c r="AOO76" s="91"/>
      <c r="AOP76" s="91"/>
      <c r="AOQ76" s="91"/>
      <c r="AOR76" s="91"/>
      <c r="AOS76" s="91"/>
      <c r="AOT76" s="91"/>
      <c r="AOU76" s="91"/>
      <c r="AOV76" s="91"/>
      <c r="AOW76" s="91"/>
      <c r="AOX76" s="91"/>
      <c r="AOY76" s="91"/>
      <c r="AOZ76" s="91"/>
      <c r="APA76" s="91"/>
      <c r="APB76" s="91"/>
      <c r="APC76" s="91"/>
      <c r="APD76" s="91"/>
      <c r="APE76" s="91"/>
      <c r="APF76" s="91"/>
      <c r="APG76" s="91"/>
      <c r="APH76" s="91"/>
      <c r="API76" s="91"/>
      <c r="APJ76" s="91"/>
      <c r="APK76" s="91"/>
      <c r="APL76" s="91"/>
      <c r="APM76" s="91"/>
      <c r="APN76" s="91"/>
      <c r="APO76" s="91"/>
      <c r="APP76" s="91"/>
      <c r="APQ76" s="91"/>
      <c r="APR76" s="91"/>
      <c r="APS76" s="91"/>
      <c r="APT76" s="91"/>
      <c r="APU76" s="91"/>
      <c r="APV76" s="91"/>
      <c r="APW76" s="91"/>
      <c r="APX76" s="91"/>
      <c r="APY76" s="91"/>
      <c r="APZ76" s="91"/>
      <c r="AQA76" s="91"/>
      <c r="AQB76" s="91"/>
      <c r="AQC76" s="91"/>
      <c r="AQD76" s="91"/>
      <c r="AQE76" s="91"/>
      <c r="AQF76" s="91"/>
      <c r="AQG76" s="91"/>
      <c r="AQH76" s="91"/>
      <c r="AQI76" s="91"/>
      <c r="AQJ76" s="91"/>
      <c r="AQK76" s="91"/>
      <c r="AQL76" s="91"/>
      <c r="AQM76" s="91"/>
      <c r="AQN76" s="91"/>
      <c r="AQO76" s="91"/>
      <c r="AQP76" s="91"/>
      <c r="AQQ76" s="91"/>
      <c r="AQR76" s="91"/>
      <c r="AQS76" s="91"/>
      <c r="AQT76" s="91"/>
      <c r="AQU76" s="91"/>
      <c r="AQV76" s="91"/>
      <c r="AQW76" s="91"/>
      <c r="AQX76" s="91"/>
      <c r="AQY76" s="91"/>
      <c r="AQZ76" s="91"/>
      <c r="ARA76" s="91"/>
      <c r="ARB76" s="91"/>
      <c r="ARC76" s="91"/>
      <c r="ARD76" s="91"/>
      <c r="ARE76" s="91"/>
      <c r="ARF76" s="91"/>
      <c r="ARG76" s="91"/>
      <c r="ARH76" s="91"/>
      <c r="ARI76" s="91"/>
      <c r="ARJ76" s="91"/>
      <c r="ARK76" s="91"/>
      <c r="ARL76" s="91"/>
      <c r="ARM76" s="91"/>
      <c r="ARN76" s="91"/>
      <c r="ARO76" s="91"/>
      <c r="ARP76" s="91"/>
      <c r="ARQ76" s="91"/>
      <c r="ARR76" s="91"/>
      <c r="ARS76" s="91"/>
      <c r="ART76" s="91"/>
      <c r="ARU76" s="91"/>
      <c r="ARV76" s="91"/>
      <c r="ARW76" s="91"/>
      <c r="ARX76" s="91"/>
      <c r="ARY76" s="91"/>
      <c r="ARZ76" s="91"/>
      <c r="ASA76" s="91"/>
      <c r="ASB76" s="91"/>
      <c r="ASC76" s="91"/>
      <c r="ASD76" s="91"/>
      <c r="ASE76" s="91"/>
      <c r="ASF76" s="91"/>
      <c r="ASG76" s="91"/>
      <c r="ASH76" s="91"/>
      <c r="ASI76" s="91"/>
      <c r="ASJ76" s="91"/>
      <c r="ASK76" s="91"/>
      <c r="ASL76" s="91"/>
      <c r="ASM76" s="91"/>
      <c r="ASN76" s="91"/>
      <c r="ASO76" s="91"/>
      <c r="ASP76" s="91"/>
      <c r="ASQ76" s="91"/>
      <c r="ASR76" s="91"/>
      <c r="ASS76" s="91"/>
      <c r="AST76" s="91"/>
      <c r="ASU76" s="91"/>
      <c r="ASV76" s="91"/>
      <c r="ASW76" s="91"/>
      <c r="ASX76" s="91"/>
      <c r="ASY76" s="91"/>
      <c r="ASZ76" s="91"/>
      <c r="ATA76" s="91"/>
      <c r="ATB76" s="91"/>
      <c r="ATC76" s="91"/>
      <c r="ATD76" s="91"/>
      <c r="ATE76" s="91"/>
      <c r="ATF76" s="91"/>
      <c r="ATG76" s="91"/>
      <c r="ATH76" s="91"/>
      <c r="ATI76" s="91"/>
      <c r="ATJ76" s="91"/>
      <c r="ATK76" s="91"/>
      <c r="ATL76" s="91"/>
      <c r="ATM76" s="91"/>
      <c r="ATN76" s="91"/>
      <c r="ATO76" s="91"/>
      <c r="ATP76" s="91"/>
      <c r="ATQ76" s="91"/>
      <c r="ATR76" s="91"/>
      <c r="ATS76" s="91"/>
      <c r="ATT76" s="91"/>
      <c r="ATU76" s="91"/>
      <c r="ATV76" s="91"/>
      <c r="ATW76" s="91"/>
      <c r="ATX76" s="91"/>
      <c r="ATY76" s="91"/>
      <c r="ATZ76" s="91"/>
      <c r="AUA76" s="91"/>
      <c r="AUB76" s="91"/>
      <c r="AUC76" s="91"/>
      <c r="AUD76" s="91"/>
      <c r="AUE76" s="91"/>
      <c r="AUF76" s="91"/>
      <c r="AUG76" s="91"/>
      <c r="AUH76" s="91"/>
      <c r="AUI76" s="91"/>
      <c r="AUJ76" s="91"/>
      <c r="AUK76" s="91"/>
      <c r="AUL76" s="91"/>
      <c r="AUM76" s="91"/>
      <c r="AUN76" s="91"/>
      <c r="AUO76" s="91"/>
      <c r="AUP76" s="91"/>
      <c r="AUQ76" s="91"/>
      <c r="AUR76" s="91"/>
      <c r="AUS76" s="91"/>
      <c r="AUT76" s="91"/>
      <c r="AUU76" s="91"/>
      <c r="AUV76" s="91"/>
      <c r="AUW76" s="91"/>
      <c r="AUX76" s="91"/>
      <c r="AUY76" s="91"/>
      <c r="AUZ76" s="91"/>
      <c r="AVA76" s="91"/>
      <c r="AVB76" s="91"/>
      <c r="AVC76" s="91"/>
      <c r="AVD76" s="91"/>
      <c r="AVE76" s="91"/>
      <c r="AVF76" s="91"/>
      <c r="AVG76" s="91"/>
      <c r="AVH76" s="91"/>
      <c r="AVI76" s="91"/>
      <c r="AVJ76" s="91"/>
      <c r="AVK76" s="91"/>
      <c r="AVL76" s="91"/>
      <c r="AVM76" s="91"/>
      <c r="AVN76" s="91"/>
      <c r="AVO76" s="91"/>
      <c r="AVP76" s="91"/>
      <c r="AVQ76" s="91"/>
      <c r="AVR76" s="91"/>
      <c r="AVS76" s="91"/>
      <c r="AVT76" s="91"/>
      <c r="AVU76" s="91"/>
      <c r="AVV76" s="91"/>
      <c r="AVW76" s="91"/>
      <c r="AVX76" s="91"/>
      <c r="AVY76" s="91"/>
      <c r="AVZ76" s="91"/>
      <c r="AWA76" s="91"/>
      <c r="AWB76" s="91"/>
      <c r="AWC76" s="91"/>
      <c r="AWD76" s="91"/>
      <c r="AWE76" s="91"/>
      <c r="AWF76" s="91"/>
      <c r="AWG76" s="91"/>
      <c r="AWH76" s="91"/>
      <c r="AWI76" s="91"/>
      <c r="AWJ76" s="91"/>
      <c r="AWK76" s="91"/>
      <c r="AWL76" s="91"/>
      <c r="AWM76" s="91"/>
      <c r="AWN76" s="91"/>
      <c r="AWO76" s="91"/>
      <c r="AWP76" s="91"/>
      <c r="AWQ76" s="91"/>
      <c r="AWR76" s="91"/>
      <c r="AWS76" s="91"/>
      <c r="AWT76" s="91"/>
      <c r="AWU76" s="91"/>
      <c r="AWV76" s="91"/>
      <c r="AWW76" s="91"/>
      <c r="AWX76" s="91"/>
      <c r="AWY76" s="91"/>
      <c r="AWZ76" s="91"/>
      <c r="AXA76" s="91"/>
      <c r="AXB76" s="91"/>
      <c r="AXC76" s="91"/>
      <c r="AXD76" s="91"/>
      <c r="AXE76" s="91"/>
      <c r="AXF76" s="91"/>
      <c r="AXG76" s="91"/>
      <c r="AXH76" s="91"/>
      <c r="AXI76" s="91"/>
      <c r="AXJ76" s="91"/>
      <c r="AXK76" s="91"/>
      <c r="AXL76" s="91"/>
      <c r="AXM76" s="91"/>
      <c r="AXN76" s="91"/>
      <c r="AXO76" s="91"/>
      <c r="AXP76" s="91"/>
      <c r="AXQ76" s="91"/>
      <c r="AXR76" s="91"/>
      <c r="AXS76" s="91"/>
      <c r="AXT76" s="91"/>
      <c r="AXU76" s="91"/>
      <c r="AXV76" s="91"/>
      <c r="AXW76" s="91"/>
      <c r="AXX76" s="91"/>
      <c r="AXY76" s="91"/>
      <c r="AXZ76" s="91"/>
      <c r="AYA76" s="91"/>
      <c r="AYB76" s="91"/>
      <c r="AYC76" s="91"/>
      <c r="AYD76" s="91"/>
      <c r="AYE76" s="91"/>
      <c r="AYF76" s="91"/>
      <c r="AYG76" s="91"/>
      <c r="AYH76" s="91"/>
      <c r="AYI76" s="91"/>
      <c r="AYJ76" s="91"/>
      <c r="AYK76" s="91"/>
      <c r="AYL76" s="91"/>
      <c r="AYM76" s="91"/>
      <c r="AYN76" s="91"/>
      <c r="AYO76" s="91"/>
      <c r="AYP76" s="91"/>
      <c r="AYQ76" s="91"/>
      <c r="AYR76" s="91"/>
      <c r="AYS76" s="91"/>
      <c r="AYT76" s="91"/>
      <c r="AYU76" s="91"/>
      <c r="AYV76" s="91"/>
      <c r="AYW76" s="91"/>
      <c r="AYX76" s="91"/>
      <c r="AYY76" s="91"/>
      <c r="AYZ76" s="91"/>
      <c r="AZA76" s="91"/>
      <c r="AZB76" s="91"/>
      <c r="AZC76" s="91"/>
      <c r="AZD76" s="91"/>
      <c r="AZE76" s="91"/>
      <c r="AZF76" s="91"/>
      <c r="AZG76" s="91"/>
      <c r="AZH76" s="91"/>
      <c r="AZI76" s="91"/>
      <c r="AZJ76" s="91"/>
      <c r="AZK76" s="91"/>
      <c r="AZL76" s="91"/>
      <c r="AZM76" s="91"/>
      <c r="AZN76" s="91"/>
      <c r="AZO76" s="91"/>
      <c r="AZP76" s="91"/>
      <c r="AZQ76" s="91"/>
      <c r="AZR76" s="91"/>
      <c r="AZS76" s="91"/>
      <c r="AZT76" s="91"/>
      <c r="AZU76" s="91"/>
      <c r="AZV76" s="91"/>
      <c r="AZW76" s="91"/>
      <c r="AZX76" s="91"/>
      <c r="AZY76" s="91"/>
      <c r="AZZ76" s="91"/>
      <c r="BAA76" s="91"/>
      <c r="BAB76" s="91"/>
      <c r="BAC76" s="91"/>
      <c r="BAD76" s="91"/>
      <c r="BAE76" s="91"/>
      <c r="BAF76" s="91"/>
      <c r="BAG76" s="91"/>
      <c r="BAH76" s="91"/>
      <c r="BAI76" s="91"/>
      <c r="BAJ76" s="91"/>
      <c r="BAK76" s="91"/>
      <c r="BAL76" s="91"/>
      <c r="BAM76" s="91"/>
      <c r="BAN76" s="91"/>
      <c r="BAO76" s="91"/>
      <c r="BAP76" s="91"/>
      <c r="BAQ76" s="91"/>
      <c r="BAR76" s="91"/>
      <c r="BAS76" s="91"/>
      <c r="BAT76" s="91"/>
      <c r="BAU76" s="91"/>
      <c r="BAV76" s="91"/>
      <c r="BAW76" s="91"/>
      <c r="BAX76" s="91"/>
      <c r="BAY76" s="91"/>
      <c r="BAZ76" s="91"/>
      <c r="BBA76" s="91"/>
      <c r="BBB76" s="91"/>
      <c r="BBC76" s="91"/>
      <c r="BBD76" s="91"/>
      <c r="BBE76" s="91"/>
      <c r="BBF76" s="91"/>
      <c r="BBG76" s="91"/>
      <c r="BBH76" s="91"/>
      <c r="BBI76" s="91"/>
      <c r="BBJ76" s="91"/>
      <c r="BBK76" s="91"/>
      <c r="BBL76" s="91"/>
      <c r="BBM76" s="91"/>
      <c r="BBN76" s="91"/>
      <c r="BBO76" s="91"/>
      <c r="BBP76" s="91"/>
      <c r="BBQ76" s="91"/>
      <c r="BBR76" s="91"/>
      <c r="BBS76" s="91"/>
      <c r="BBT76" s="91"/>
      <c r="BBU76" s="91"/>
      <c r="BBV76" s="91"/>
      <c r="BBW76" s="91"/>
      <c r="BBX76" s="91"/>
      <c r="BBY76" s="91"/>
      <c r="BBZ76" s="91"/>
      <c r="BCA76" s="91"/>
      <c r="BCB76" s="91"/>
      <c r="BCC76" s="91"/>
      <c r="BCD76" s="91"/>
      <c r="BCE76" s="91"/>
      <c r="BCF76" s="91"/>
      <c r="BCG76" s="91"/>
      <c r="BCH76" s="91"/>
      <c r="BCI76" s="91"/>
      <c r="BCJ76" s="91"/>
      <c r="BCK76" s="91"/>
      <c r="BCL76" s="91"/>
      <c r="BCM76" s="91"/>
      <c r="BCN76" s="91"/>
      <c r="BCO76" s="91"/>
      <c r="BCP76" s="91"/>
      <c r="BCQ76" s="91"/>
      <c r="BCR76" s="91"/>
      <c r="BCS76" s="91"/>
      <c r="BCT76" s="91"/>
      <c r="BCU76" s="91"/>
      <c r="BCV76" s="91"/>
      <c r="BCW76" s="91"/>
      <c r="BCX76" s="91"/>
      <c r="BCY76" s="91"/>
      <c r="BCZ76" s="91"/>
      <c r="BDA76" s="91"/>
      <c r="BDB76" s="91"/>
      <c r="BDC76" s="91"/>
      <c r="BDD76" s="91"/>
      <c r="BDE76" s="91"/>
      <c r="BDF76" s="91"/>
      <c r="BDG76" s="91"/>
      <c r="BDH76" s="91"/>
      <c r="BDI76" s="91"/>
      <c r="BDJ76" s="91"/>
      <c r="BDK76" s="91"/>
      <c r="BDL76" s="91"/>
      <c r="BDM76" s="91"/>
      <c r="BDN76" s="91"/>
      <c r="BDO76" s="91"/>
      <c r="BDP76" s="91"/>
      <c r="BDQ76" s="91"/>
      <c r="BDR76" s="91"/>
      <c r="BDS76" s="91"/>
      <c r="BDT76" s="91"/>
      <c r="BDU76" s="91"/>
      <c r="BDV76" s="91"/>
      <c r="BDW76" s="91"/>
      <c r="BDX76" s="91"/>
      <c r="BDY76" s="91"/>
      <c r="BDZ76" s="91"/>
      <c r="BEA76" s="91"/>
      <c r="BEB76" s="91"/>
      <c r="BEC76" s="91"/>
      <c r="BED76" s="91"/>
      <c r="BEE76" s="91"/>
      <c r="BEF76" s="91"/>
      <c r="BEG76" s="91"/>
      <c r="BEH76" s="91"/>
      <c r="BEI76" s="91"/>
      <c r="BEJ76" s="91"/>
      <c r="BEK76" s="91"/>
      <c r="BEL76" s="91"/>
      <c r="BEM76" s="91"/>
      <c r="BEN76" s="91"/>
      <c r="BEO76" s="91"/>
      <c r="BEP76" s="91"/>
      <c r="BEQ76" s="91"/>
      <c r="BER76" s="91"/>
      <c r="BES76" s="91"/>
      <c r="BET76" s="91"/>
      <c r="BEU76" s="91"/>
      <c r="BEV76" s="91"/>
      <c r="BEW76" s="91"/>
      <c r="BEX76" s="91"/>
      <c r="BEY76" s="91"/>
      <c r="BEZ76" s="91"/>
      <c r="BFA76" s="91"/>
      <c r="BFB76" s="91"/>
      <c r="BFC76" s="91"/>
      <c r="BFD76" s="91"/>
      <c r="BFE76" s="91"/>
      <c r="BFF76" s="91"/>
      <c r="BFG76" s="91"/>
      <c r="BFH76" s="91"/>
      <c r="BFI76" s="91"/>
      <c r="BFJ76" s="91"/>
      <c r="BFK76" s="91"/>
      <c r="BFL76" s="91"/>
      <c r="BFM76" s="91"/>
      <c r="BFN76" s="91"/>
      <c r="BFO76" s="91"/>
      <c r="BFP76" s="91"/>
      <c r="BFQ76" s="91"/>
      <c r="BFR76" s="91"/>
      <c r="BFS76" s="91"/>
      <c r="BFT76" s="91"/>
      <c r="BFU76" s="91"/>
      <c r="BFV76" s="91"/>
      <c r="BFW76" s="91"/>
      <c r="BFX76" s="91"/>
      <c r="BFY76" s="91"/>
      <c r="BFZ76" s="91"/>
      <c r="BGA76" s="91"/>
      <c r="BGB76" s="91"/>
      <c r="BGC76" s="91"/>
      <c r="BGD76" s="91"/>
      <c r="BGE76" s="91"/>
      <c r="BGF76" s="91"/>
      <c r="BGG76" s="91"/>
      <c r="BGH76" s="91"/>
      <c r="BGI76" s="91"/>
      <c r="BGJ76" s="91"/>
      <c r="BGK76" s="91"/>
      <c r="BGL76" s="91"/>
      <c r="BGM76" s="91"/>
      <c r="BGN76" s="91"/>
      <c r="BGO76" s="91"/>
      <c r="BGP76" s="91"/>
      <c r="BGQ76" s="91"/>
      <c r="BGR76" s="91"/>
      <c r="BGS76" s="91"/>
      <c r="BGT76" s="91"/>
      <c r="BGU76" s="91"/>
      <c r="BGV76" s="91"/>
      <c r="BGW76" s="91"/>
      <c r="BGX76" s="91"/>
      <c r="BGY76" s="91"/>
      <c r="BGZ76" s="91"/>
      <c r="BHA76" s="91"/>
      <c r="BHB76" s="91"/>
      <c r="BHC76" s="91"/>
      <c r="BHD76" s="91"/>
      <c r="BHE76" s="91"/>
      <c r="BHF76" s="91"/>
      <c r="BHG76" s="91"/>
      <c r="BHH76" s="91"/>
      <c r="BHI76" s="91"/>
      <c r="BHJ76" s="91"/>
      <c r="BHK76" s="91"/>
      <c r="BHL76" s="91"/>
      <c r="BHM76" s="91"/>
      <c r="BHN76" s="91"/>
      <c r="BHO76" s="91"/>
      <c r="BHP76" s="91"/>
      <c r="BHQ76" s="91"/>
      <c r="BHR76" s="91"/>
      <c r="BHS76" s="91"/>
      <c r="BHT76" s="91"/>
      <c r="BHU76" s="91"/>
      <c r="BHV76" s="91"/>
      <c r="BHW76" s="91"/>
      <c r="BHX76" s="91"/>
      <c r="BHY76" s="91"/>
      <c r="BHZ76" s="91"/>
      <c r="BIA76" s="91"/>
      <c r="BIB76" s="91"/>
      <c r="BIC76" s="91"/>
      <c r="BID76" s="91"/>
      <c r="BIE76" s="91"/>
      <c r="BIF76" s="91"/>
      <c r="BIG76" s="91"/>
      <c r="BIH76" s="91"/>
      <c r="BII76" s="91"/>
      <c r="BIJ76" s="91"/>
      <c r="BIK76" s="91"/>
      <c r="BIL76" s="91"/>
      <c r="BIM76" s="91"/>
      <c r="BIN76" s="91"/>
      <c r="BIO76" s="91"/>
      <c r="BIP76" s="91"/>
      <c r="BIQ76" s="91"/>
      <c r="BIR76" s="91"/>
      <c r="BIS76" s="91"/>
      <c r="BIT76" s="91"/>
      <c r="BIU76" s="91"/>
      <c r="BIV76" s="91"/>
      <c r="BIW76" s="91"/>
      <c r="BIX76" s="91"/>
      <c r="BIY76" s="91"/>
      <c r="BIZ76" s="91"/>
      <c r="BJA76" s="91"/>
      <c r="BJB76" s="91"/>
      <c r="BJC76" s="91"/>
      <c r="BJD76" s="91"/>
      <c r="BJE76" s="91"/>
      <c r="BJF76" s="91"/>
      <c r="BJG76" s="91"/>
      <c r="BJH76" s="91"/>
      <c r="BJI76" s="91"/>
      <c r="BJJ76" s="91"/>
      <c r="BJK76" s="91"/>
      <c r="BJL76" s="91"/>
      <c r="BJM76" s="91"/>
      <c r="BJN76" s="91"/>
      <c r="BJO76" s="91"/>
      <c r="BJP76" s="91"/>
      <c r="BJQ76" s="91"/>
      <c r="BJR76" s="91"/>
      <c r="BJS76" s="91"/>
      <c r="BJT76" s="91"/>
      <c r="BJU76" s="91"/>
      <c r="BJV76" s="91"/>
      <c r="BJW76" s="91"/>
      <c r="BJX76" s="91"/>
      <c r="BJY76" s="91"/>
      <c r="BJZ76" s="91"/>
      <c r="BKA76" s="91"/>
      <c r="BKB76" s="91"/>
      <c r="BKC76" s="91"/>
      <c r="BKD76" s="91"/>
      <c r="BKE76" s="91"/>
      <c r="BKF76" s="91"/>
      <c r="BKG76" s="91"/>
      <c r="BKH76" s="91"/>
      <c r="BKI76" s="91"/>
      <c r="BKJ76" s="91"/>
      <c r="BKK76" s="91"/>
      <c r="BKL76" s="91"/>
      <c r="BKM76" s="91"/>
      <c r="BKN76" s="91"/>
      <c r="BKO76" s="91"/>
      <c r="BKP76" s="91"/>
      <c r="BKQ76" s="91"/>
      <c r="BKR76" s="91"/>
      <c r="BKS76" s="91"/>
      <c r="BKT76" s="91"/>
      <c r="BKU76" s="91"/>
      <c r="BKV76" s="91"/>
      <c r="BKW76" s="91"/>
      <c r="BKX76" s="91"/>
      <c r="BKY76" s="91"/>
      <c r="BKZ76" s="91"/>
      <c r="BLA76" s="91"/>
      <c r="BLB76" s="91"/>
      <c r="BLC76" s="91"/>
      <c r="BLD76" s="91"/>
      <c r="BLE76" s="91"/>
      <c r="BLF76" s="91"/>
      <c r="BLG76" s="91"/>
      <c r="BLH76" s="91"/>
      <c r="BLI76" s="91"/>
      <c r="BLJ76" s="91"/>
      <c r="BLK76" s="91"/>
      <c r="BLL76" s="91"/>
      <c r="BLM76" s="91"/>
      <c r="BLN76" s="91"/>
      <c r="BLO76" s="91"/>
      <c r="BLP76" s="91"/>
      <c r="BLQ76" s="91"/>
      <c r="BLR76" s="91"/>
      <c r="BLS76" s="91"/>
      <c r="BLT76" s="91"/>
      <c r="BLU76" s="91"/>
      <c r="BLV76" s="91"/>
      <c r="BLW76" s="91"/>
      <c r="BLX76" s="91"/>
      <c r="BLY76" s="91"/>
      <c r="BLZ76" s="91"/>
      <c r="BMA76" s="91"/>
      <c r="BMB76" s="91"/>
      <c r="BMC76" s="91"/>
      <c r="BMD76" s="91"/>
      <c r="BME76" s="91"/>
      <c r="BMF76" s="91"/>
      <c r="BMG76" s="91"/>
      <c r="BMH76" s="91"/>
      <c r="BMI76" s="91"/>
      <c r="BMJ76" s="91"/>
      <c r="BMK76" s="91"/>
      <c r="BML76" s="91"/>
      <c r="BMM76" s="91"/>
      <c r="BMN76" s="91"/>
      <c r="BMO76" s="91"/>
      <c r="BMP76" s="91"/>
      <c r="BMQ76" s="91"/>
      <c r="BMR76" s="91"/>
      <c r="BMS76" s="91"/>
      <c r="BMT76" s="91"/>
      <c r="BMU76" s="91"/>
      <c r="BMV76" s="91"/>
      <c r="BMW76" s="91"/>
      <c r="BMX76" s="91"/>
      <c r="BMY76" s="91"/>
      <c r="BMZ76" s="91"/>
      <c r="BNA76" s="91"/>
      <c r="BNB76" s="91"/>
      <c r="BNC76" s="91"/>
      <c r="BND76" s="91"/>
      <c r="BNE76" s="91"/>
      <c r="BNF76" s="91"/>
      <c r="BNG76" s="91"/>
      <c r="BNH76" s="91"/>
      <c r="BNI76" s="91"/>
      <c r="BNJ76" s="91"/>
      <c r="BNK76" s="91"/>
      <c r="BNL76" s="91"/>
      <c r="BNM76" s="91"/>
      <c r="BNN76" s="91"/>
      <c r="BNO76" s="91"/>
      <c r="BNP76" s="91"/>
      <c r="BNQ76" s="91"/>
      <c r="BNR76" s="91"/>
      <c r="BNS76" s="91"/>
      <c r="BNT76" s="91"/>
      <c r="BNU76" s="91"/>
      <c r="BNV76" s="91"/>
      <c r="BNW76" s="91"/>
      <c r="BNX76" s="91"/>
      <c r="BNY76" s="91"/>
      <c r="BNZ76" s="91"/>
      <c r="BOA76" s="91"/>
      <c r="BOB76" s="91"/>
      <c r="BOC76" s="91"/>
      <c r="BOD76" s="91"/>
      <c r="BOE76" s="91"/>
      <c r="BOF76" s="91"/>
      <c r="BOG76" s="91"/>
      <c r="BOH76" s="91"/>
      <c r="BOI76" s="91"/>
      <c r="BOJ76" s="91"/>
      <c r="BOK76" s="91"/>
      <c r="BOL76" s="91"/>
      <c r="BOM76" s="91"/>
      <c r="BON76" s="91"/>
      <c r="BOO76" s="91"/>
      <c r="BOP76" s="91"/>
      <c r="BOQ76" s="91"/>
      <c r="BOR76" s="91"/>
      <c r="BOS76" s="91"/>
      <c r="BOT76" s="91"/>
      <c r="BOU76" s="91"/>
      <c r="BOV76" s="91"/>
      <c r="BOW76" s="91"/>
      <c r="BOX76" s="91"/>
      <c r="BOY76" s="91"/>
      <c r="BOZ76" s="91"/>
      <c r="BPA76" s="91"/>
      <c r="BPB76" s="91"/>
      <c r="BPC76" s="91"/>
      <c r="BPD76" s="91"/>
      <c r="BPE76" s="91"/>
      <c r="BPF76" s="91"/>
      <c r="BPG76" s="91"/>
      <c r="BPH76" s="91"/>
      <c r="BPI76" s="91"/>
      <c r="BPJ76" s="91"/>
      <c r="BPK76" s="91"/>
      <c r="BPL76" s="91"/>
      <c r="BPM76" s="91"/>
      <c r="BPN76" s="91"/>
      <c r="BPO76" s="91"/>
      <c r="BPP76" s="91"/>
      <c r="BPQ76" s="91"/>
      <c r="BPR76" s="91"/>
      <c r="BPS76" s="91"/>
      <c r="BPT76" s="91"/>
      <c r="BPU76" s="91"/>
      <c r="BPV76" s="91"/>
      <c r="BPW76" s="91"/>
      <c r="BPX76" s="91"/>
      <c r="BPY76" s="91"/>
      <c r="BPZ76" s="91"/>
      <c r="BQA76" s="91"/>
      <c r="BQB76" s="91"/>
      <c r="BQC76" s="91"/>
      <c r="BQD76" s="91"/>
      <c r="BQE76" s="91"/>
      <c r="BQF76" s="91"/>
      <c r="BQG76" s="91"/>
      <c r="BQH76" s="91"/>
      <c r="BQI76" s="91"/>
      <c r="BQJ76" s="91"/>
      <c r="BQK76" s="91"/>
      <c r="BQL76" s="91"/>
      <c r="BQM76" s="91"/>
      <c r="BQN76" s="91"/>
      <c r="BQO76" s="91"/>
      <c r="BQP76" s="91"/>
      <c r="BQQ76" s="91"/>
      <c r="BQR76" s="91"/>
      <c r="BQS76" s="91"/>
      <c r="BQT76" s="91"/>
      <c r="BQU76" s="91"/>
      <c r="BQV76" s="91"/>
      <c r="BQW76" s="91"/>
      <c r="BQX76" s="91"/>
      <c r="BQY76" s="91"/>
      <c r="BQZ76" s="91"/>
      <c r="BRA76" s="91"/>
      <c r="BRB76" s="91"/>
      <c r="BRC76" s="91"/>
      <c r="BRD76" s="91"/>
      <c r="BRE76" s="91"/>
      <c r="BRF76" s="91"/>
      <c r="BRG76" s="91"/>
      <c r="BRH76" s="91"/>
      <c r="BRI76" s="91"/>
      <c r="BRJ76" s="91"/>
      <c r="BRK76" s="91"/>
      <c r="BRL76" s="91"/>
      <c r="BRM76" s="91"/>
      <c r="BRN76" s="91"/>
      <c r="BRO76" s="91"/>
      <c r="BRP76" s="91"/>
      <c r="BRQ76" s="91"/>
      <c r="BRR76" s="91"/>
      <c r="BRS76" s="91"/>
      <c r="BRT76" s="91"/>
      <c r="BRU76" s="91"/>
      <c r="BRV76" s="91"/>
      <c r="BRW76" s="91"/>
      <c r="BRX76" s="91"/>
      <c r="BRY76" s="91"/>
      <c r="BRZ76" s="91"/>
      <c r="BSA76" s="91"/>
      <c r="BSB76" s="91"/>
      <c r="BSC76" s="91"/>
      <c r="BSD76" s="91"/>
      <c r="BSE76" s="91"/>
      <c r="BSF76" s="91"/>
      <c r="BSG76" s="91"/>
      <c r="BSH76" s="91"/>
      <c r="BSI76" s="91"/>
      <c r="BSJ76" s="91"/>
      <c r="BSK76" s="91"/>
      <c r="BSL76" s="91"/>
      <c r="BSM76" s="91"/>
      <c r="BSN76" s="91"/>
      <c r="BSO76" s="91"/>
      <c r="BSP76" s="91"/>
      <c r="BSQ76" s="91"/>
      <c r="BSR76" s="91"/>
      <c r="BSS76" s="91"/>
      <c r="BST76" s="91"/>
      <c r="BSU76" s="91"/>
      <c r="BSV76" s="91"/>
      <c r="BSW76" s="91"/>
      <c r="BSX76" s="91"/>
      <c r="BSY76" s="91"/>
      <c r="BSZ76" s="91"/>
      <c r="BTA76" s="91"/>
      <c r="BTB76" s="91"/>
      <c r="BTC76" s="91"/>
      <c r="BTD76" s="91"/>
      <c r="BTE76" s="91"/>
      <c r="BTF76" s="91"/>
      <c r="BTG76" s="91"/>
      <c r="BTH76" s="91"/>
      <c r="BTI76" s="91"/>
      <c r="BTJ76" s="91"/>
      <c r="BTK76" s="91"/>
      <c r="BTL76" s="91"/>
      <c r="BTM76" s="91"/>
      <c r="BTN76" s="91"/>
      <c r="BTO76" s="91"/>
      <c r="BTP76" s="91"/>
      <c r="BTQ76" s="91"/>
      <c r="BTR76" s="91"/>
      <c r="BTS76" s="91"/>
      <c r="BTT76" s="91"/>
      <c r="BTU76" s="91"/>
      <c r="BTV76" s="91"/>
      <c r="BTW76" s="91"/>
      <c r="BTX76" s="91"/>
      <c r="BTY76" s="91"/>
      <c r="BTZ76" s="91"/>
      <c r="BUA76" s="91"/>
      <c r="BUB76" s="91"/>
      <c r="BUC76" s="91"/>
      <c r="BUD76" s="91"/>
      <c r="BUE76" s="91"/>
      <c r="BUF76" s="91"/>
      <c r="BUG76" s="91"/>
      <c r="BUH76" s="91"/>
      <c r="BUI76" s="91"/>
      <c r="BUJ76" s="91"/>
      <c r="BUK76" s="91"/>
      <c r="BUL76" s="91"/>
      <c r="BUM76" s="91"/>
      <c r="BUN76" s="91"/>
      <c r="BUO76" s="91"/>
      <c r="BUP76" s="91"/>
      <c r="BUQ76" s="91"/>
      <c r="BUR76" s="91"/>
      <c r="BUS76" s="91"/>
      <c r="BUT76" s="91"/>
      <c r="BUU76" s="91"/>
      <c r="BUV76" s="91"/>
      <c r="BUW76" s="91"/>
      <c r="BUX76" s="91"/>
      <c r="BUY76" s="91"/>
      <c r="BUZ76" s="91"/>
      <c r="BVA76" s="91"/>
      <c r="BVB76" s="91"/>
      <c r="BVC76" s="91"/>
      <c r="BVD76" s="91"/>
      <c r="BVE76" s="91"/>
      <c r="BVF76" s="91"/>
      <c r="BVG76" s="91"/>
      <c r="BVH76" s="91"/>
      <c r="BVI76" s="91"/>
      <c r="BVJ76" s="91"/>
      <c r="BVK76" s="91"/>
      <c r="BVL76" s="91"/>
      <c r="BVM76" s="91"/>
      <c r="BVN76" s="91"/>
      <c r="BVO76" s="91"/>
      <c r="BVP76" s="91"/>
      <c r="BVQ76" s="91"/>
      <c r="BVR76" s="91"/>
      <c r="BVS76" s="91"/>
      <c r="BVT76" s="91"/>
      <c r="BVU76" s="91"/>
      <c r="BVV76" s="91"/>
      <c r="BVW76" s="91"/>
      <c r="BVX76" s="91"/>
      <c r="BVY76" s="91"/>
      <c r="BVZ76" s="91"/>
      <c r="BWA76" s="91"/>
      <c r="BWB76" s="91"/>
      <c r="BWC76" s="91"/>
      <c r="BWD76" s="91"/>
      <c r="BWE76" s="91"/>
      <c r="BWF76" s="91"/>
      <c r="BWG76" s="91"/>
      <c r="BWH76" s="91"/>
      <c r="BWI76" s="91"/>
      <c r="BWJ76" s="91"/>
      <c r="BWK76" s="91"/>
      <c r="BWL76" s="91"/>
      <c r="BWM76" s="91"/>
      <c r="BWN76" s="91"/>
      <c r="BWO76" s="91"/>
      <c r="BWP76" s="91"/>
      <c r="BWQ76" s="91"/>
      <c r="BWR76" s="91"/>
      <c r="BWS76" s="91"/>
      <c r="BWT76" s="91"/>
      <c r="BWU76" s="91"/>
      <c r="BWV76" s="91"/>
      <c r="BWW76" s="91"/>
      <c r="BWX76" s="91"/>
      <c r="BWY76" s="91"/>
      <c r="BWZ76" s="91"/>
      <c r="BXA76" s="91"/>
      <c r="BXB76" s="91"/>
      <c r="BXC76" s="91"/>
      <c r="BXD76" s="91"/>
      <c r="BXE76" s="91"/>
      <c r="BXF76" s="91"/>
      <c r="BXG76" s="91"/>
      <c r="BXH76" s="91"/>
      <c r="BXI76" s="91"/>
      <c r="BXJ76" s="91"/>
      <c r="BXK76" s="91"/>
      <c r="BXL76" s="91"/>
      <c r="BXM76" s="91"/>
      <c r="BXN76" s="91"/>
      <c r="BXO76" s="91"/>
      <c r="BXP76" s="91"/>
      <c r="BXQ76" s="91"/>
      <c r="BXR76" s="91"/>
      <c r="BXS76" s="91"/>
      <c r="BXT76" s="91"/>
      <c r="BXU76" s="91"/>
      <c r="BXV76" s="91"/>
      <c r="BXW76" s="91"/>
      <c r="BXX76" s="91"/>
      <c r="BXY76" s="91"/>
      <c r="BXZ76" s="91"/>
      <c r="BYA76" s="91"/>
      <c r="BYB76" s="91"/>
      <c r="BYC76" s="91"/>
      <c r="BYD76" s="91"/>
      <c r="BYE76" s="91"/>
      <c r="BYF76" s="91"/>
      <c r="BYG76" s="91"/>
      <c r="BYH76" s="91"/>
      <c r="BYI76" s="91"/>
      <c r="BYJ76" s="91"/>
      <c r="BYK76" s="91"/>
      <c r="BYL76" s="91"/>
      <c r="BYM76" s="91"/>
      <c r="BYN76" s="91"/>
      <c r="BYO76" s="91"/>
      <c r="BYP76" s="91"/>
      <c r="BYQ76" s="91"/>
      <c r="BYR76" s="91"/>
      <c r="BYS76" s="91"/>
      <c r="BYT76" s="91"/>
      <c r="BYU76" s="91"/>
      <c r="BYV76" s="91"/>
      <c r="BYW76" s="91"/>
      <c r="BYX76" s="91"/>
      <c r="BYY76" s="91"/>
      <c r="BYZ76" s="91"/>
      <c r="BZA76" s="91"/>
      <c r="BZB76" s="91"/>
      <c r="BZC76" s="91"/>
      <c r="BZD76" s="91"/>
      <c r="BZE76" s="91"/>
      <c r="BZF76" s="91"/>
      <c r="BZG76" s="91"/>
      <c r="BZH76" s="91"/>
      <c r="BZI76" s="91"/>
      <c r="BZJ76" s="91"/>
      <c r="BZK76" s="91"/>
      <c r="BZL76" s="91"/>
      <c r="BZM76" s="91"/>
      <c r="BZN76" s="91"/>
      <c r="BZO76" s="91"/>
      <c r="BZP76" s="91"/>
      <c r="BZQ76" s="91"/>
      <c r="BZR76" s="91"/>
      <c r="BZS76" s="91"/>
      <c r="BZT76" s="91"/>
      <c r="BZU76" s="91"/>
      <c r="BZV76" s="91"/>
      <c r="BZW76" s="91"/>
      <c r="BZX76" s="91"/>
      <c r="BZY76" s="91"/>
      <c r="BZZ76" s="91"/>
      <c r="CAA76" s="91"/>
      <c r="CAB76" s="91"/>
      <c r="CAC76" s="91"/>
      <c r="CAD76" s="91"/>
      <c r="CAE76" s="91"/>
      <c r="CAF76" s="91"/>
      <c r="CAG76" s="91"/>
      <c r="CAH76" s="91"/>
      <c r="CAI76" s="91"/>
      <c r="CAJ76" s="91"/>
      <c r="CAK76" s="91"/>
      <c r="CAL76" s="91"/>
      <c r="CAM76" s="91"/>
      <c r="CAN76" s="91"/>
      <c r="CAO76" s="91"/>
      <c r="CAP76" s="91"/>
      <c r="CAQ76" s="91"/>
      <c r="CAR76" s="91"/>
      <c r="CAS76" s="91"/>
      <c r="CAT76" s="91"/>
      <c r="CAU76" s="91"/>
      <c r="CAV76" s="91"/>
      <c r="CAW76" s="91"/>
      <c r="CAX76" s="91"/>
      <c r="CAY76" s="91"/>
      <c r="CAZ76" s="91"/>
      <c r="CBA76" s="91"/>
      <c r="CBB76" s="91"/>
      <c r="CBC76" s="91"/>
      <c r="CBD76" s="91"/>
      <c r="CBE76" s="91"/>
      <c r="CBF76" s="91"/>
      <c r="CBG76" s="91"/>
      <c r="CBH76" s="91"/>
      <c r="CBI76" s="91"/>
      <c r="CBJ76" s="91"/>
      <c r="CBK76" s="91"/>
      <c r="CBL76" s="91"/>
      <c r="CBM76" s="91"/>
      <c r="CBN76" s="91"/>
      <c r="CBO76" s="91"/>
      <c r="CBP76" s="91"/>
      <c r="CBQ76" s="91"/>
      <c r="CBR76" s="91"/>
      <c r="CBS76" s="91"/>
      <c r="CBT76" s="91"/>
      <c r="CBU76" s="91"/>
      <c r="CBV76" s="91"/>
      <c r="CBW76" s="91"/>
      <c r="CBX76" s="91"/>
      <c r="CBY76" s="91"/>
      <c r="CBZ76" s="91"/>
      <c r="CCA76" s="91"/>
      <c r="CCB76" s="91"/>
      <c r="CCC76" s="91"/>
      <c r="CCD76" s="91"/>
      <c r="CCE76" s="91"/>
      <c r="CCF76" s="91"/>
      <c r="CCG76" s="91"/>
      <c r="CCH76" s="91"/>
      <c r="CCI76" s="91"/>
      <c r="CCJ76" s="91"/>
      <c r="CCK76" s="91"/>
      <c r="CCL76" s="91"/>
      <c r="CCM76" s="91"/>
      <c r="CCN76" s="91"/>
      <c r="CCO76" s="91"/>
      <c r="CCP76" s="91"/>
      <c r="CCQ76" s="91"/>
      <c r="CCR76" s="91"/>
      <c r="CCS76" s="91"/>
      <c r="CCT76" s="91"/>
      <c r="CCU76" s="91"/>
      <c r="CCV76" s="91"/>
      <c r="CCW76" s="91"/>
      <c r="CCX76" s="91"/>
      <c r="CCY76" s="91"/>
      <c r="CCZ76" s="91"/>
      <c r="CDA76" s="91"/>
      <c r="CDB76" s="91"/>
      <c r="CDC76" s="91"/>
      <c r="CDD76" s="91"/>
      <c r="CDE76" s="91"/>
      <c r="CDF76" s="91"/>
      <c r="CDG76" s="91"/>
      <c r="CDH76" s="91"/>
      <c r="CDI76" s="91"/>
      <c r="CDJ76" s="91"/>
      <c r="CDK76" s="91"/>
      <c r="CDL76" s="91"/>
      <c r="CDM76" s="91"/>
      <c r="CDN76" s="91"/>
      <c r="CDO76" s="91"/>
      <c r="CDP76" s="91"/>
      <c r="CDQ76" s="91"/>
      <c r="CDR76" s="91"/>
      <c r="CDS76" s="91"/>
      <c r="CDT76" s="91"/>
      <c r="CDU76" s="91"/>
      <c r="CDV76" s="91"/>
      <c r="CDW76" s="91"/>
      <c r="CDX76" s="91"/>
      <c r="CDY76" s="91"/>
      <c r="CDZ76" s="91"/>
      <c r="CEA76" s="91"/>
      <c r="CEB76" s="91"/>
      <c r="CEC76" s="91"/>
      <c r="CED76" s="91"/>
      <c r="CEE76" s="91"/>
      <c r="CEF76" s="91"/>
      <c r="CEG76" s="91"/>
      <c r="CEH76" s="91"/>
      <c r="CEI76" s="91"/>
      <c r="CEJ76" s="91"/>
      <c r="CEK76" s="91"/>
      <c r="CEL76" s="91"/>
      <c r="CEM76" s="91"/>
      <c r="CEN76" s="91"/>
      <c r="CEO76" s="91"/>
      <c r="CEP76" s="91"/>
      <c r="CEQ76" s="91"/>
      <c r="CER76" s="91"/>
      <c r="CES76" s="91"/>
      <c r="CET76" s="91"/>
      <c r="CEU76" s="91"/>
      <c r="CEV76" s="91"/>
      <c r="CEW76" s="91"/>
      <c r="CEX76" s="91"/>
      <c r="CEY76" s="91"/>
      <c r="CEZ76" s="91"/>
      <c r="CFA76" s="91"/>
      <c r="CFB76" s="91"/>
      <c r="CFC76" s="91"/>
      <c r="CFD76" s="91"/>
      <c r="CFE76" s="91"/>
      <c r="CFF76" s="91"/>
      <c r="CFG76" s="91"/>
      <c r="CFH76" s="91"/>
      <c r="CFI76" s="91"/>
      <c r="CFJ76" s="91"/>
      <c r="CFK76" s="91"/>
      <c r="CFL76" s="91"/>
      <c r="CFM76" s="91"/>
      <c r="CFN76" s="91"/>
      <c r="CFO76" s="91"/>
      <c r="CFP76" s="91"/>
      <c r="CFQ76" s="91"/>
      <c r="CFR76" s="91"/>
      <c r="CFS76" s="91"/>
      <c r="CFT76" s="91"/>
      <c r="CFU76" s="91"/>
      <c r="CFV76" s="91"/>
      <c r="CFW76" s="91"/>
      <c r="CFX76" s="91"/>
      <c r="CFY76" s="91"/>
      <c r="CFZ76" s="91"/>
      <c r="CGA76" s="91"/>
      <c r="CGB76" s="91"/>
      <c r="CGC76" s="91"/>
      <c r="CGD76" s="91"/>
      <c r="CGE76" s="91"/>
      <c r="CGF76" s="91"/>
      <c r="CGG76" s="91"/>
      <c r="CGH76" s="91"/>
      <c r="CGI76" s="91"/>
      <c r="CGJ76" s="91"/>
      <c r="CGK76" s="91"/>
      <c r="CGL76" s="91"/>
      <c r="CGM76" s="91"/>
      <c r="CGN76" s="91"/>
      <c r="CGO76" s="91"/>
      <c r="CGP76" s="91"/>
      <c r="CGQ76" s="91"/>
      <c r="CGR76" s="91"/>
      <c r="CGS76" s="91"/>
      <c r="CGT76" s="91"/>
      <c r="CGU76" s="91"/>
      <c r="CGV76" s="91"/>
      <c r="CGW76" s="91"/>
      <c r="CGX76" s="91"/>
      <c r="CGY76" s="91"/>
      <c r="CGZ76" s="91"/>
      <c r="CHA76" s="91"/>
      <c r="CHB76" s="91"/>
      <c r="CHC76" s="91"/>
      <c r="CHD76" s="91"/>
      <c r="CHE76" s="91"/>
      <c r="CHF76" s="91"/>
      <c r="CHG76" s="91"/>
      <c r="CHH76" s="91"/>
      <c r="CHI76" s="91"/>
      <c r="CHJ76" s="91"/>
      <c r="CHK76" s="91"/>
      <c r="CHL76" s="91"/>
      <c r="CHM76" s="91"/>
      <c r="CHN76" s="91"/>
      <c r="CHO76" s="91"/>
      <c r="CHP76" s="91"/>
      <c r="CHQ76" s="91"/>
      <c r="CHR76" s="91"/>
      <c r="CHS76" s="91"/>
      <c r="CHT76" s="91"/>
      <c r="CHU76" s="91"/>
      <c r="CHV76" s="91"/>
      <c r="CHW76" s="91"/>
      <c r="CHX76" s="91"/>
      <c r="CHY76" s="91"/>
      <c r="CHZ76" s="91"/>
      <c r="CIA76" s="91"/>
      <c r="CIB76" s="91"/>
      <c r="CIC76" s="91"/>
      <c r="CID76" s="91"/>
      <c r="CIE76" s="91"/>
      <c r="CIF76" s="91"/>
      <c r="CIG76" s="91"/>
      <c r="CIH76" s="91"/>
      <c r="CII76" s="91"/>
      <c r="CIJ76" s="91"/>
      <c r="CIK76" s="91"/>
      <c r="CIL76" s="91"/>
      <c r="CIM76" s="91"/>
      <c r="CIN76" s="91"/>
      <c r="CIO76" s="91"/>
      <c r="CIP76" s="91"/>
      <c r="CIQ76" s="91"/>
      <c r="CIR76" s="91"/>
      <c r="CIS76" s="91"/>
      <c r="CIT76" s="91"/>
      <c r="CIU76" s="91"/>
      <c r="CIV76" s="91"/>
      <c r="CIW76" s="91"/>
      <c r="CIX76" s="91"/>
      <c r="CIY76" s="91"/>
      <c r="CIZ76" s="91"/>
      <c r="CJA76" s="91"/>
      <c r="CJB76" s="91"/>
      <c r="CJC76" s="91"/>
      <c r="CJD76" s="91"/>
      <c r="CJE76" s="91"/>
      <c r="CJF76" s="91"/>
      <c r="CJG76" s="91"/>
      <c r="CJH76" s="91"/>
      <c r="CJI76" s="91"/>
      <c r="CJJ76" s="91"/>
      <c r="CJK76" s="91"/>
      <c r="CJL76" s="91"/>
      <c r="CJM76" s="91"/>
      <c r="CJN76" s="91"/>
      <c r="CJO76" s="91"/>
      <c r="CJP76" s="91"/>
      <c r="CJQ76" s="91"/>
      <c r="CJR76" s="91"/>
      <c r="CJS76" s="91"/>
      <c r="CJT76" s="91"/>
      <c r="CJU76" s="91"/>
      <c r="CJV76" s="91"/>
      <c r="CJW76" s="91"/>
      <c r="CJX76" s="91"/>
      <c r="CJY76" s="91"/>
      <c r="CJZ76" s="91"/>
      <c r="CKA76" s="91"/>
      <c r="CKB76" s="91"/>
      <c r="CKC76" s="91"/>
      <c r="CKD76" s="91"/>
      <c r="CKE76" s="91"/>
      <c r="CKF76" s="91"/>
      <c r="CKG76" s="91"/>
      <c r="CKH76" s="91"/>
      <c r="CKI76" s="91"/>
      <c r="CKJ76" s="91"/>
      <c r="CKK76" s="91"/>
      <c r="CKL76" s="91"/>
      <c r="CKM76" s="91"/>
      <c r="CKN76" s="91"/>
      <c r="CKO76" s="91"/>
      <c r="CKP76" s="91"/>
      <c r="CKQ76" s="91"/>
      <c r="CKR76" s="91"/>
      <c r="CKS76" s="91"/>
      <c r="CKT76" s="91"/>
      <c r="CKU76" s="91"/>
      <c r="CKV76" s="91"/>
      <c r="CKW76" s="91"/>
      <c r="CKX76" s="91"/>
      <c r="CKY76" s="91"/>
      <c r="CKZ76" s="91"/>
      <c r="CLA76" s="91"/>
      <c r="CLB76" s="91"/>
      <c r="CLC76" s="91"/>
      <c r="CLD76" s="91"/>
      <c r="CLE76" s="91"/>
      <c r="CLF76" s="91"/>
      <c r="CLG76" s="91"/>
      <c r="CLH76" s="91"/>
      <c r="CLI76" s="91"/>
      <c r="CLJ76" s="91"/>
      <c r="CLK76" s="91"/>
      <c r="CLL76" s="91"/>
      <c r="CLM76" s="91"/>
      <c r="CLN76" s="91"/>
      <c r="CLO76" s="91"/>
      <c r="CLP76" s="91"/>
      <c r="CLQ76" s="91"/>
      <c r="CLR76" s="91"/>
      <c r="CLS76" s="91"/>
      <c r="CLT76" s="91"/>
      <c r="CLU76" s="91"/>
      <c r="CLV76" s="91"/>
      <c r="CLW76" s="91"/>
      <c r="CLX76" s="91"/>
      <c r="CLY76" s="91"/>
      <c r="CLZ76" s="91"/>
      <c r="CMA76" s="91"/>
      <c r="CMB76" s="91"/>
      <c r="CMC76" s="91"/>
      <c r="CMD76" s="91"/>
      <c r="CME76" s="91"/>
      <c r="CMF76" s="91"/>
      <c r="CMG76" s="91"/>
      <c r="CMH76" s="91"/>
      <c r="CMI76" s="91"/>
      <c r="CMJ76" s="91"/>
      <c r="CMK76" s="91"/>
      <c r="CML76" s="91"/>
      <c r="CMM76" s="91"/>
      <c r="CMN76" s="91"/>
      <c r="CMO76" s="91"/>
      <c r="CMP76" s="91"/>
      <c r="CMQ76" s="91"/>
      <c r="CMR76" s="91"/>
      <c r="CMS76" s="91"/>
      <c r="CMT76" s="91"/>
      <c r="CMU76" s="91"/>
      <c r="CMV76" s="91"/>
      <c r="CMW76" s="91"/>
      <c r="CMX76" s="91"/>
      <c r="CMY76" s="91"/>
      <c r="CMZ76" s="91"/>
      <c r="CNA76" s="91"/>
      <c r="CNB76" s="91"/>
      <c r="CNC76" s="91"/>
      <c r="CND76" s="91"/>
      <c r="CNE76" s="91"/>
      <c r="CNF76" s="91"/>
      <c r="CNG76" s="91"/>
      <c r="CNH76" s="91"/>
      <c r="CNI76" s="91"/>
      <c r="CNJ76" s="91"/>
      <c r="CNK76" s="91"/>
      <c r="CNL76" s="91"/>
      <c r="CNM76" s="91"/>
      <c r="CNN76" s="91"/>
      <c r="CNO76" s="91"/>
      <c r="CNP76" s="91"/>
      <c r="CNQ76" s="91"/>
      <c r="CNR76" s="91"/>
      <c r="CNS76" s="91"/>
      <c r="CNT76" s="91"/>
      <c r="CNU76" s="91"/>
      <c r="CNV76" s="91"/>
      <c r="CNW76" s="91"/>
      <c r="CNX76" s="91"/>
      <c r="CNY76" s="91"/>
      <c r="CNZ76" s="91"/>
      <c r="COA76" s="91"/>
      <c r="COB76" s="91"/>
      <c r="COC76" s="91"/>
      <c r="COD76" s="91"/>
      <c r="COE76" s="91"/>
      <c r="COF76" s="91"/>
      <c r="COG76" s="91"/>
      <c r="COH76" s="91"/>
      <c r="COI76" s="91"/>
      <c r="COJ76" s="91"/>
      <c r="COK76" s="91"/>
      <c r="COL76" s="91"/>
      <c r="COM76" s="91"/>
      <c r="CON76" s="91"/>
      <c r="COO76" s="91"/>
      <c r="COP76" s="91"/>
      <c r="COQ76" s="91"/>
      <c r="COR76" s="91"/>
      <c r="COS76" s="91"/>
      <c r="COT76" s="91"/>
      <c r="COU76" s="91"/>
      <c r="COV76" s="91"/>
      <c r="COW76" s="91"/>
      <c r="COX76" s="91"/>
      <c r="COY76" s="91"/>
      <c r="COZ76" s="91"/>
      <c r="CPA76" s="91"/>
      <c r="CPB76" s="91"/>
      <c r="CPC76" s="91"/>
      <c r="CPD76" s="91"/>
      <c r="CPE76" s="91"/>
      <c r="CPF76" s="91"/>
      <c r="CPG76" s="91"/>
      <c r="CPH76" s="91"/>
      <c r="CPI76" s="91"/>
      <c r="CPJ76" s="91"/>
      <c r="CPK76" s="91"/>
      <c r="CPL76" s="91"/>
      <c r="CPM76" s="91"/>
      <c r="CPN76" s="91"/>
      <c r="CPO76" s="91"/>
      <c r="CPP76" s="91"/>
      <c r="CPQ76" s="91"/>
      <c r="CPR76" s="91"/>
      <c r="CPS76" s="91"/>
      <c r="CPT76" s="91"/>
      <c r="CPU76" s="91"/>
      <c r="CPV76" s="91"/>
      <c r="CPW76" s="91"/>
      <c r="CPX76" s="91"/>
      <c r="CPY76" s="91"/>
      <c r="CPZ76" s="91"/>
      <c r="CQA76" s="91"/>
      <c r="CQB76" s="91"/>
      <c r="CQC76" s="91"/>
      <c r="CQD76" s="91"/>
      <c r="CQE76" s="91"/>
      <c r="CQF76" s="91"/>
      <c r="CQG76" s="91"/>
      <c r="CQH76" s="91"/>
      <c r="CQI76" s="91"/>
      <c r="CQJ76" s="91"/>
      <c r="CQK76" s="91"/>
      <c r="CQL76" s="91"/>
      <c r="CQM76" s="91"/>
      <c r="CQN76" s="91"/>
      <c r="CQO76" s="91"/>
      <c r="CQP76" s="91"/>
      <c r="CQQ76" s="91"/>
      <c r="CQR76" s="91"/>
      <c r="CQS76" s="91"/>
      <c r="CQT76" s="91"/>
      <c r="CQU76" s="91"/>
      <c r="CQV76" s="91"/>
      <c r="CQW76" s="91"/>
      <c r="CQX76" s="91"/>
      <c r="CQY76" s="91"/>
      <c r="CQZ76" s="91"/>
      <c r="CRA76" s="91"/>
      <c r="CRB76" s="91"/>
      <c r="CRC76" s="91"/>
      <c r="CRD76" s="91"/>
      <c r="CRE76" s="91"/>
      <c r="CRF76" s="91"/>
      <c r="CRG76" s="91"/>
      <c r="CRH76" s="91"/>
      <c r="CRI76" s="91"/>
      <c r="CRJ76" s="91"/>
      <c r="CRK76" s="91"/>
      <c r="CRL76" s="91"/>
      <c r="CRM76" s="91"/>
      <c r="CRN76" s="91"/>
      <c r="CRO76" s="91"/>
      <c r="CRP76" s="91"/>
      <c r="CRQ76" s="91"/>
      <c r="CRR76" s="91"/>
      <c r="CRS76" s="91"/>
      <c r="CRT76" s="91"/>
      <c r="CRU76" s="91"/>
      <c r="CRV76" s="91"/>
      <c r="CRW76" s="91"/>
      <c r="CRX76" s="91"/>
      <c r="CRY76" s="91"/>
      <c r="CRZ76" s="91"/>
      <c r="CSA76" s="91"/>
      <c r="CSB76" s="91"/>
      <c r="CSC76" s="91"/>
      <c r="CSD76" s="91"/>
      <c r="CSE76" s="91"/>
      <c r="CSF76" s="91"/>
      <c r="CSG76" s="91"/>
      <c r="CSH76" s="91"/>
      <c r="CSI76" s="91"/>
      <c r="CSJ76" s="91"/>
      <c r="CSK76" s="91"/>
      <c r="CSL76" s="91"/>
      <c r="CSM76" s="91"/>
      <c r="CSN76" s="91"/>
      <c r="CSO76" s="91"/>
      <c r="CSP76" s="91"/>
      <c r="CSQ76" s="91"/>
      <c r="CSR76" s="91"/>
      <c r="CSS76" s="91"/>
      <c r="CST76" s="91"/>
      <c r="CSU76" s="91"/>
      <c r="CSV76" s="91"/>
      <c r="CSW76" s="91"/>
      <c r="CSX76" s="91"/>
      <c r="CSY76" s="91"/>
      <c r="CSZ76" s="91"/>
      <c r="CTA76" s="91"/>
      <c r="CTB76" s="91"/>
      <c r="CTC76" s="91"/>
      <c r="CTD76" s="91"/>
      <c r="CTE76" s="91"/>
      <c r="CTF76" s="91"/>
      <c r="CTG76" s="91"/>
      <c r="CTH76" s="91"/>
      <c r="CTI76" s="91"/>
      <c r="CTJ76" s="91"/>
      <c r="CTK76" s="91"/>
      <c r="CTL76" s="91"/>
      <c r="CTM76" s="91"/>
      <c r="CTN76" s="91"/>
      <c r="CTO76" s="91"/>
      <c r="CTP76" s="91"/>
      <c r="CTQ76" s="91"/>
      <c r="CTR76" s="91"/>
      <c r="CTS76" s="91"/>
      <c r="CTT76" s="91"/>
      <c r="CTU76" s="91"/>
      <c r="CTV76" s="91"/>
      <c r="CTW76" s="91"/>
      <c r="CTX76" s="91"/>
      <c r="CTY76" s="91"/>
      <c r="CTZ76" s="91"/>
      <c r="CUA76" s="91"/>
      <c r="CUB76" s="91"/>
      <c r="CUC76" s="91"/>
      <c r="CUD76" s="91"/>
      <c r="CUE76" s="91"/>
      <c r="CUF76" s="91"/>
      <c r="CUG76" s="91"/>
      <c r="CUH76" s="91"/>
      <c r="CUI76" s="91"/>
      <c r="CUJ76" s="91"/>
      <c r="CUK76" s="91"/>
      <c r="CUL76" s="91"/>
      <c r="CUM76" s="91"/>
      <c r="CUN76" s="91"/>
      <c r="CUO76" s="91"/>
      <c r="CUP76" s="91"/>
      <c r="CUQ76" s="91"/>
      <c r="CUR76" s="91"/>
      <c r="CUS76" s="91"/>
      <c r="CUT76" s="91"/>
      <c r="CUU76" s="91"/>
      <c r="CUV76" s="91"/>
      <c r="CUW76" s="91"/>
      <c r="CUX76" s="91"/>
      <c r="CUY76" s="91"/>
      <c r="CUZ76" s="91"/>
      <c r="CVA76" s="91"/>
      <c r="CVB76" s="91"/>
      <c r="CVC76" s="91"/>
      <c r="CVD76" s="91"/>
      <c r="CVE76" s="91"/>
      <c r="CVF76" s="91"/>
      <c r="CVG76" s="91"/>
      <c r="CVH76" s="91"/>
      <c r="CVI76" s="91"/>
      <c r="CVJ76" s="91"/>
      <c r="CVK76" s="91"/>
      <c r="CVL76" s="91"/>
      <c r="CVM76" s="91"/>
      <c r="CVN76" s="91"/>
      <c r="CVO76" s="91"/>
      <c r="CVP76" s="91"/>
      <c r="CVQ76" s="91"/>
      <c r="CVR76" s="91"/>
      <c r="CVS76" s="91"/>
      <c r="CVT76" s="91"/>
      <c r="CVU76" s="91"/>
      <c r="CVV76" s="91"/>
      <c r="CVW76" s="91"/>
      <c r="CVX76" s="91"/>
      <c r="CVY76" s="91"/>
      <c r="CVZ76" s="91"/>
      <c r="CWA76" s="91"/>
      <c r="CWB76" s="91"/>
      <c r="CWC76" s="91"/>
      <c r="CWD76" s="91"/>
      <c r="CWE76" s="91"/>
      <c r="CWF76" s="91"/>
      <c r="CWG76" s="91"/>
      <c r="CWH76" s="91"/>
      <c r="CWI76" s="91"/>
      <c r="CWJ76" s="91"/>
      <c r="CWK76" s="91"/>
      <c r="CWL76" s="91"/>
      <c r="CWM76" s="91"/>
      <c r="CWN76" s="91"/>
      <c r="CWO76" s="91"/>
      <c r="CWP76" s="91"/>
      <c r="CWQ76" s="91"/>
      <c r="CWR76" s="91"/>
      <c r="CWS76" s="91"/>
      <c r="CWT76" s="91"/>
      <c r="CWU76" s="91"/>
      <c r="CWV76" s="91"/>
      <c r="CWW76" s="91"/>
      <c r="CWX76" s="91"/>
      <c r="CWY76" s="91"/>
      <c r="CWZ76" s="91"/>
      <c r="CXA76" s="91"/>
      <c r="CXB76" s="91"/>
      <c r="CXC76" s="91"/>
      <c r="CXD76" s="91"/>
      <c r="CXE76" s="91"/>
      <c r="CXF76" s="91"/>
      <c r="CXG76" s="91"/>
      <c r="CXH76" s="91"/>
      <c r="CXI76" s="91"/>
      <c r="CXJ76" s="91"/>
      <c r="CXK76" s="91"/>
      <c r="CXL76" s="91"/>
      <c r="CXM76" s="91"/>
      <c r="CXN76" s="91"/>
      <c r="CXO76" s="91"/>
      <c r="CXP76" s="91"/>
      <c r="CXQ76" s="91"/>
      <c r="CXR76" s="91"/>
      <c r="CXS76" s="91"/>
      <c r="CXT76" s="91"/>
      <c r="CXU76" s="91"/>
      <c r="CXV76" s="91"/>
      <c r="CXW76" s="91"/>
      <c r="CXX76" s="91"/>
      <c r="CXY76" s="91"/>
      <c r="CXZ76" s="91"/>
      <c r="CYA76" s="91"/>
      <c r="CYB76" s="91"/>
      <c r="CYC76" s="91"/>
      <c r="CYD76" s="91"/>
      <c r="CYE76" s="91"/>
      <c r="CYF76" s="91"/>
      <c r="CYG76" s="91"/>
      <c r="CYH76" s="91"/>
      <c r="CYI76" s="91"/>
      <c r="CYJ76" s="91"/>
      <c r="CYK76" s="91"/>
      <c r="CYL76" s="91"/>
      <c r="CYM76" s="91"/>
      <c r="CYN76" s="91"/>
      <c r="CYO76" s="91"/>
      <c r="CYP76" s="91"/>
      <c r="CYQ76" s="91"/>
      <c r="CYR76" s="91"/>
      <c r="CYS76" s="91"/>
      <c r="CYT76" s="91"/>
      <c r="CYU76" s="91"/>
      <c r="CYV76" s="91"/>
      <c r="CYW76" s="91"/>
      <c r="CYX76" s="91"/>
      <c r="CYY76" s="91"/>
      <c r="CYZ76" s="91"/>
      <c r="CZA76" s="91"/>
      <c r="CZB76" s="91"/>
      <c r="CZC76" s="91"/>
      <c r="CZD76" s="91"/>
      <c r="CZE76" s="91"/>
      <c r="CZF76" s="91"/>
      <c r="CZG76" s="91"/>
      <c r="CZH76" s="91"/>
      <c r="CZI76" s="91"/>
      <c r="CZJ76" s="91"/>
      <c r="CZK76" s="91"/>
      <c r="CZL76" s="91"/>
      <c r="CZM76" s="91"/>
      <c r="CZN76" s="91"/>
      <c r="CZO76" s="91"/>
      <c r="CZP76" s="91"/>
      <c r="CZQ76" s="91"/>
      <c r="CZR76" s="91"/>
      <c r="CZS76" s="91"/>
      <c r="CZT76" s="91"/>
      <c r="CZU76" s="91"/>
      <c r="CZV76" s="91"/>
      <c r="CZW76" s="91"/>
      <c r="CZX76" s="91"/>
      <c r="CZY76" s="91"/>
      <c r="CZZ76" s="91"/>
      <c r="DAA76" s="91"/>
      <c r="DAB76" s="91"/>
      <c r="DAC76" s="91"/>
      <c r="DAD76" s="91"/>
      <c r="DAE76" s="91"/>
      <c r="DAF76" s="91"/>
      <c r="DAG76" s="91"/>
      <c r="DAH76" s="91"/>
      <c r="DAI76" s="91"/>
      <c r="DAJ76" s="91"/>
      <c r="DAK76" s="91"/>
      <c r="DAL76" s="91"/>
      <c r="DAM76" s="91"/>
      <c r="DAN76" s="91"/>
      <c r="DAO76" s="91"/>
      <c r="DAP76" s="91"/>
      <c r="DAQ76" s="91"/>
      <c r="DAR76" s="91"/>
      <c r="DAS76" s="91"/>
      <c r="DAT76" s="91"/>
      <c r="DAU76" s="91"/>
      <c r="DAV76" s="91"/>
      <c r="DAW76" s="91"/>
      <c r="DAX76" s="91"/>
      <c r="DAY76" s="91"/>
      <c r="DAZ76" s="91"/>
      <c r="DBA76" s="91"/>
      <c r="DBB76" s="91"/>
      <c r="DBC76" s="91"/>
      <c r="DBD76" s="91"/>
      <c r="DBE76" s="91"/>
      <c r="DBF76" s="91"/>
      <c r="DBG76" s="91"/>
      <c r="DBH76" s="91"/>
      <c r="DBI76" s="91"/>
      <c r="DBJ76" s="91"/>
      <c r="DBK76" s="91"/>
      <c r="DBL76" s="91"/>
      <c r="DBM76" s="91"/>
      <c r="DBN76" s="91"/>
      <c r="DBO76" s="91"/>
      <c r="DBP76" s="91"/>
      <c r="DBQ76" s="91"/>
      <c r="DBR76" s="91"/>
      <c r="DBS76" s="91"/>
      <c r="DBT76" s="91"/>
      <c r="DBU76" s="91"/>
      <c r="DBV76" s="91"/>
      <c r="DBW76" s="91"/>
      <c r="DBX76" s="91"/>
      <c r="DBY76" s="91"/>
      <c r="DBZ76" s="91"/>
      <c r="DCA76" s="91"/>
      <c r="DCB76" s="91"/>
      <c r="DCC76" s="91"/>
      <c r="DCD76" s="91"/>
      <c r="DCE76" s="91"/>
      <c r="DCF76" s="91"/>
      <c r="DCG76" s="91"/>
      <c r="DCH76" s="91"/>
      <c r="DCI76" s="91"/>
      <c r="DCJ76" s="91"/>
      <c r="DCK76" s="91"/>
      <c r="DCL76" s="91"/>
      <c r="DCM76" s="91"/>
      <c r="DCN76" s="91"/>
      <c r="DCO76" s="91"/>
      <c r="DCP76" s="91"/>
      <c r="DCQ76" s="91"/>
      <c r="DCR76" s="91"/>
      <c r="DCS76" s="91"/>
      <c r="DCT76" s="91"/>
      <c r="DCU76" s="91"/>
      <c r="DCV76" s="91"/>
      <c r="DCW76" s="91"/>
      <c r="DCX76" s="91"/>
      <c r="DCY76" s="91"/>
      <c r="DCZ76" s="91"/>
      <c r="DDA76" s="91"/>
      <c r="DDB76" s="91"/>
      <c r="DDC76" s="91"/>
      <c r="DDD76" s="91"/>
      <c r="DDE76" s="91"/>
      <c r="DDF76" s="91"/>
      <c r="DDG76" s="91"/>
      <c r="DDH76" s="91"/>
      <c r="DDI76" s="91"/>
      <c r="DDJ76" s="91"/>
      <c r="DDK76" s="91"/>
      <c r="DDL76" s="91"/>
      <c r="DDM76" s="91"/>
      <c r="DDN76" s="91"/>
      <c r="DDO76" s="91"/>
      <c r="DDP76" s="91"/>
      <c r="DDQ76" s="91"/>
      <c r="DDR76" s="91"/>
      <c r="DDS76" s="91"/>
      <c r="DDT76" s="91"/>
      <c r="DDU76" s="91"/>
      <c r="DDV76" s="91"/>
      <c r="DDW76" s="91"/>
      <c r="DDX76" s="91"/>
      <c r="DDY76" s="91"/>
      <c r="DDZ76" s="91"/>
      <c r="DEA76" s="91"/>
      <c r="DEB76" s="91"/>
      <c r="DEC76" s="91"/>
      <c r="DED76" s="91"/>
      <c r="DEE76" s="91"/>
      <c r="DEF76" s="91"/>
      <c r="DEG76" s="91"/>
      <c r="DEH76" s="91"/>
      <c r="DEI76" s="91"/>
      <c r="DEJ76" s="91"/>
      <c r="DEK76" s="91"/>
      <c r="DEL76" s="91"/>
      <c r="DEM76" s="91"/>
      <c r="DEN76" s="91"/>
      <c r="DEO76" s="91"/>
      <c r="DEP76" s="91"/>
      <c r="DEQ76" s="91"/>
      <c r="DER76" s="91"/>
      <c r="DES76" s="91"/>
      <c r="DET76" s="91"/>
      <c r="DEU76" s="91"/>
      <c r="DEV76" s="91"/>
      <c r="DEW76" s="91"/>
      <c r="DEX76" s="91"/>
      <c r="DEY76" s="91"/>
      <c r="DEZ76" s="91"/>
      <c r="DFA76" s="91"/>
      <c r="DFB76" s="91"/>
      <c r="DFC76" s="91"/>
      <c r="DFD76" s="91"/>
      <c r="DFE76" s="91"/>
      <c r="DFF76" s="91"/>
      <c r="DFG76" s="91"/>
      <c r="DFH76" s="91"/>
      <c r="DFI76" s="91"/>
      <c r="DFJ76" s="91"/>
      <c r="DFK76" s="91"/>
      <c r="DFL76" s="91"/>
      <c r="DFM76" s="91"/>
      <c r="DFN76" s="91"/>
      <c r="DFO76" s="91"/>
      <c r="DFP76" s="91"/>
      <c r="DFQ76" s="91"/>
      <c r="DFR76" s="91"/>
      <c r="DFS76" s="91"/>
      <c r="DFT76" s="91"/>
      <c r="DFU76" s="91"/>
      <c r="DFV76" s="91"/>
      <c r="DFW76" s="91"/>
      <c r="DFX76" s="91"/>
      <c r="DFY76" s="91"/>
      <c r="DFZ76" s="91"/>
      <c r="DGA76" s="91"/>
      <c r="DGB76" s="91"/>
      <c r="DGC76" s="91"/>
      <c r="DGD76" s="91"/>
      <c r="DGE76" s="91"/>
      <c r="DGF76" s="91"/>
      <c r="DGG76" s="91"/>
      <c r="DGH76" s="91"/>
      <c r="DGI76" s="91"/>
      <c r="DGJ76" s="91"/>
      <c r="DGK76" s="91"/>
      <c r="DGL76" s="91"/>
      <c r="DGM76" s="91"/>
      <c r="DGN76" s="91"/>
      <c r="DGO76" s="91"/>
      <c r="DGP76" s="91"/>
      <c r="DGQ76" s="91"/>
      <c r="DGR76" s="91"/>
      <c r="DGS76" s="91"/>
      <c r="DGT76" s="91"/>
      <c r="DGU76" s="91"/>
      <c r="DGV76" s="91"/>
      <c r="DGW76" s="91"/>
      <c r="DGX76" s="91"/>
      <c r="DGY76" s="91"/>
      <c r="DGZ76" s="91"/>
      <c r="DHA76" s="91"/>
      <c r="DHB76" s="91"/>
      <c r="DHC76" s="91"/>
      <c r="DHD76" s="91"/>
      <c r="DHE76" s="91"/>
      <c r="DHF76" s="91"/>
      <c r="DHG76" s="91"/>
      <c r="DHH76" s="91"/>
      <c r="DHI76" s="91"/>
      <c r="DHJ76" s="91"/>
      <c r="DHK76" s="91"/>
      <c r="DHL76" s="91"/>
      <c r="DHM76" s="91"/>
      <c r="DHN76" s="91"/>
      <c r="DHO76" s="91"/>
      <c r="DHP76" s="91"/>
      <c r="DHQ76" s="91"/>
      <c r="DHR76" s="91"/>
      <c r="DHS76" s="91"/>
      <c r="DHT76" s="91"/>
      <c r="DHU76" s="91"/>
      <c r="DHV76" s="91"/>
      <c r="DHW76" s="91"/>
      <c r="DHX76" s="91"/>
      <c r="DHY76" s="91"/>
      <c r="DHZ76" s="91"/>
      <c r="DIA76" s="91"/>
      <c r="DIB76" s="91"/>
      <c r="DIC76" s="91"/>
      <c r="DID76" s="91"/>
      <c r="DIE76" s="91"/>
      <c r="DIF76" s="91"/>
      <c r="DIG76" s="91"/>
      <c r="DIH76" s="91"/>
      <c r="DII76" s="91"/>
      <c r="DIJ76" s="91"/>
      <c r="DIK76" s="91"/>
      <c r="DIL76" s="91"/>
      <c r="DIM76" s="91"/>
      <c r="DIN76" s="91"/>
      <c r="DIO76" s="91"/>
      <c r="DIP76" s="91"/>
      <c r="DIQ76" s="91"/>
      <c r="DIR76" s="91"/>
      <c r="DIS76" s="91"/>
      <c r="DIT76" s="91"/>
      <c r="DIU76" s="91"/>
      <c r="DIV76" s="91"/>
      <c r="DIW76" s="91"/>
      <c r="DIX76" s="91"/>
      <c r="DIY76" s="91"/>
      <c r="DIZ76" s="91"/>
      <c r="DJA76" s="91"/>
      <c r="DJB76" s="91"/>
      <c r="DJC76" s="91"/>
      <c r="DJD76" s="91"/>
      <c r="DJE76" s="91"/>
      <c r="DJF76" s="91"/>
      <c r="DJG76" s="91"/>
      <c r="DJH76" s="91"/>
      <c r="DJI76" s="91"/>
      <c r="DJJ76" s="91"/>
      <c r="DJK76" s="91"/>
      <c r="DJL76" s="91"/>
      <c r="DJM76" s="91"/>
      <c r="DJN76" s="91"/>
      <c r="DJO76" s="91"/>
      <c r="DJP76" s="91"/>
      <c r="DJQ76" s="91"/>
      <c r="DJR76" s="91"/>
      <c r="DJS76" s="91"/>
      <c r="DJT76" s="91"/>
      <c r="DJU76" s="91"/>
      <c r="DJV76" s="91"/>
      <c r="DJW76" s="91"/>
      <c r="DJX76" s="91"/>
      <c r="DJY76" s="91"/>
      <c r="DJZ76" s="91"/>
      <c r="DKA76" s="91"/>
      <c r="DKB76" s="91"/>
      <c r="DKC76" s="91"/>
      <c r="DKD76" s="91"/>
      <c r="DKE76" s="91"/>
      <c r="DKF76" s="91"/>
      <c r="DKG76" s="91"/>
      <c r="DKH76" s="91"/>
      <c r="DKI76" s="91"/>
      <c r="DKJ76" s="91"/>
      <c r="DKK76" s="91"/>
      <c r="DKL76" s="91"/>
      <c r="DKM76" s="91"/>
      <c r="DKN76" s="91"/>
      <c r="DKO76" s="91"/>
      <c r="DKP76" s="91"/>
      <c r="DKQ76" s="91"/>
      <c r="DKR76" s="91"/>
      <c r="DKS76" s="91"/>
      <c r="DKT76" s="91"/>
      <c r="DKU76" s="91"/>
      <c r="DKV76" s="91"/>
      <c r="DKW76" s="91"/>
      <c r="DKX76" s="91"/>
      <c r="DKY76" s="91"/>
      <c r="DKZ76" s="91"/>
      <c r="DLA76" s="91"/>
      <c r="DLB76" s="91"/>
      <c r="DLC76" s="91"/>
      <c r="DLD76" s="91"/>
      <c r="DLE76" s="91"/>
      <c r="DLF76" s="91"/>
      <c r="DLG76" s="91"/>
      <c r="DLH76" s="91"/>
      <c r="DLI76" s="91"/>
      <c r="DLJ76" s="91"/>
      <c r="DLK76" s="91"/>
      <c r="DLL76" s="91"/>
      <c r="DLM76" s="91"/>
      <c r="DLN76" s="91"/>
      <c r="DLO76" s="91"/>
      <c r="DLP76" s="91"/>
      <c r="DLQ76" s="91"/>
      <c r="DLR76" s="91"/>
      <c r="DLS76" s="91"/>
      <c r="DLT76" s="91"/>
      <c r="DLU76" s="91"/>
      <c r="DLV76" s="91"/>
      <c r="DLW76" s="91"/>
      <c r="DLX76" s="91"/>
      <c r="DLY76" s="91"/>
      <c r="DLZ76" s="91"/>
      <c r="DMA76" s="91"/>
      <c r="DMB76" s="91"/>
      <c r="DMC76" s="91"/>
      <c r="DMD76" s="91"/>
      <c r="DME76" s="91"/>
      <c r="DMF76" s="91"/>
      <c r="DMG76" s="91"/>
      <c r="DMH76" s="91"/>
      <c r="DMI76" s="91"/>
      <c r="DMJ76" s="91"/>
      <c r="DMK76" s="91"/>
      <c r="DML76" s="91"/>
      <c r="DMM76" s="91"/>
      <c r="DMN76" s="91"/>
      <c r="DMO76" s="91"/>
      <c r="DMP76" s="91"/>
      <c r="DMQ76" s="91"/>
      <c r="DMR76" s="91"/>
      <c r="DMS76" s="91"/>
      <c r="DMT76" s="91"/>
      <c r="DMU76" s="91"/>
      <c r="DMV76" s="91"/>
      <c r="DMW76" s="91"/>
      <c r="DMX76" s="91"/>
      <c r="DMY76" s="91"/>
      <c r="DMZ76" s="91"/>
      <c r="DNA76" s="91"/>
      <c r="DNB76" s="91"/>
      <c r="DNC76" s="91"/>
      <c r="DND76" s="91"/>
      <c r="DNE76" s="91"/>
      <c r="DNF76" s="91"/>
      <c r="DNG76" s="91"/>
      <c r="DNH76" s="91"/>
      <c r="DNI76" s="91"/>
      <c r="DNJ76" s="91"/>
      <c r="DNK76" s="91"/>
      <c r="DNL76" s="91"/>
      <c r="DNM76" s="91"/>
      <c r="DNN76" s="91"/>
      <c r="DNO76" s="91"/>
      <c r="DNP76" s="91"/>
      <c r="DNQ76" s="91"/>
      <c r="DNR76" s="91"/>
      <c r="DNS76" s="91"/>
      <c r="DNT76" s="91"/>
      <c r="DNU76" s="91"/>
      <c r="DNV76" s="91"/>
      <c r="DNW76" s="91"/>
      <c r="DNX76" s="91"/>
      <c r="DNY76" s="91"/>
      <c r="DNZ76" s="91"/>
      <c r="DOA76" s="91"/>
      <c r="DOB76" s="91"/>
      <c r="DOC76" s="91"/>
      <c r="DOD76" s="91"/>
      <c r="DOE76" s="91"/>
      <c r="DOF76" s="91"/>
      <c r="DOG76" s="91"/>
      <c r="DOH76" s="91"/>
      <c r="DOI76" s="91"/>
      <c r="DOJ76" s="91"/>
      <c r="DOK76" s="91"/>
      <c r="DOL76" s="91"/>
      <c r="DOM76" s="91"/>
      <c r="DON76" s="91"/>
      <c r="DOO76" s="91"/>
      <c r="DOP76" s="91"/>
      <c r="DOQ76" s="91"/>
      <c r="DOR76" s="91"/>
      <c r="DOS76" s="91"/>
      <c r="DOT76" s="91"/>
      <c r="DOU76" s="91"/>
      <c r="DOV76" s="91"/>
      <c r="DOW76" s="91"/>
      <c r="DOX76" s="91"/>
      <c r="DOY76" s="91"/>
      <c r="DOZ76" s="91"/>
      <c r="DPA76" s="91"/>
      <c r="DPB76" s="91"/>
      <c r="DPC76" s="91"/>
      <c r="DPD76" s="91"/>
      <c r="DPE76" s="91"/>
      <c r="DPF76" s="91"/>
      <c r="DPG76" s="91"/>
      <c r="DPH76" s="91"/>
      <c r="DPI76" s="91"/>
      <c r="DPJ76" s="91"/>
      <c r="DPK76" s="91"/>
      <c r="DPL76" s="91"/>
      <c r="DPM76" s="91"/>
      <c r="DPN76" s="91"/>
      <c r="DPO76" s="91"/>
      <c r="DPP76" s="91"/>
      <c r="DPQ76" s="91"/>
      <c r="DPR76" s="91"/>
      <c r="DPS76" s="91"/>
      <c r="DPT76" s="91"/>
      <c r="DPU76" s="91"/>
      <c r="DPV76" s="91"/>
      <c r="DPW76" s="91"/>
      <c r="DPX76" s="91"/>
      <c r="DPY76" s="91"/>
      <c r="DPZ76" s="91"/>
      <c r="DQA76" s="91"/>
      <c r="DQB76" s="91"/>
      <c r="DQC76" s="91"/>
      <c r="DQD76" s="91"/>
      <c r="DQE76" s="91"/>
      <c r="DQF76" s="91"/>
      <c r="DQG76" s="91"/>
      <c r="DQH76" s="91"/>
      <c r="DQI76" s="91"/>
      <c r="DQJ76" s="91"/>
      <c r="DQK76" s="91"/>
      <c r="DQL76" s="91"/>
      <c r="DQM76" s="91"/>
      <c r="DQN76" s="91"/>
      <c r="DQO76" s="91"/>
      <c r="DQP76" s="91"/>
      <c r="DQQ76" s="91"/>
      <c r="DQR76" s="91"/>
      <c r="DQS76" s="91"/>
      <c r="DQT76" s="91"/>
      <c r="DQU76" s="91"/>
      <c r="DQV76" s="91"/>
      <c r="DQW76" s="91"/>
      <c r="DQX76" s="91"/>
      <c r="DQY76" s="91"/>
      <c r="DQZ76" s="91"/>
      <c r="DRA76" s="91"/>
      <c r="DRB76" s="91"/>
      <c r="DRC76" s="91"/>
      <c r="DRD76" s="91"/>
      <c r="DRE76" s="91"/>
      <c r="DRF76" s="91"/>
      <c r="DRG76" s="91"/>
      <c r="DRH76" s="91"/>
      <c r="DRI76" s="91"/>
      <c r="DRJ76" s="91"/>
      <c r="DRK76" s="91"/>
      <c r="DRL76" s="91"/>
      <c r="DRM76" s="91"/>
      <c r="DRN76" s="91"/>
      <c r="DRO76" s="91"/>
      <c r="DRP76" s="91"/>
      <c r="DRQ76" s="91"/>
      <c r="DRR76" s="91"/>
      <c r="DRS76" s="91"/>
      <c r="DRT76" s="91"/>
      <c r="DRU76" s="91"/>
      <c r="DRV76" s="91"/>
      <c r="DRW76" s="91"/>
      <c r="DRX76" s="91"/>
      <c r="DRY76" s="91"/>
      <c r="DRZ76" s="91"/>
      <c r="DSA76" s="91"/>
      <c r="DSB76" s="91"/>
      <c r="DSC76" s="91"/>
      <c r="DSD76" s="91"/>
      <c r="DSE76" s="91"/>
      <c r="DSF76" s="91"/>
      <c r="DSG76" s="91"/>
      <c r="DSH76" s="91"/>
      <c r="DSI76" s="91"/>
      <c r="DSJ76" s="91"/>
      <c r="DSK76" s="91"/>
      <c r="DSL76" s="91"/>
      <c r="DSM76" s="91"/>
      <c r="DSN76" s="91"/>
      <c r="DSO76" s="91"/>
      <c r="DSP76" s="91"/>
      <c r="DSQ76" s="91"/>
      <c r="DSR76" s="91"/>
      <c r="DSS76" s="91"/>
      <c r="DST76" s="91"/>
      <c r="DSU76" s="91"/>
      <c r="DSV76" s="91"/>
      <c r="DSW76" s="91"/>
      <c r="DSX76" s="91"/>
      <c r="DSY76" s="91"/>
      <c r="DSZ76" s="91"/>
      <c r="DTA76" s="91"/>
      <c r="DTB76" s="91"/>
      <c r="DTC76" s="91"/>
      <c r="DTD76" s="91"/>
      <c r="DTE76" s="91"/>
      <c r="DTF76" s="91"/>
      <c r="DTG76" s="91"/>
      <c r="DTH76" s="91"/>
      <c r="DTI76" s="91"/>
      <c r="DTJ76" s="91"/>
      <c r="DTK76" s="91"/>
      <c r="DTL76" s="91"/>
      <c r="DTM76" s="91"/>
      <c r="DTN76" s="91"/>
      <c r="DTO76" s="91"/>
      <c r="DTP76" s="91"/>
      <c r="DTQ76" s="91"/>
      <c r="DTR76" s="91"/>
      <c r="DTS76" s="91"/>
      <c r="DTT76" s="91"/>
      <c r="DTU76" s="91"/>
      <c r="DTV76" s="91"/>
      <c r="DTW76" s="91"/>
      <c r="DTX76" s="91"/>
      <c r="DTY76" s="91"/>
      <c r="DTZ76" s="91"/>
      <c r="DUA76" s="91"/>
      <c r="DUB76" s="91"/>
      <c r="DUC76" s="91"/>
      <c r="DUD76" s="91"/>
      <c r="DUE76" s="91"/>
      <c r="DUF76" s="91"/>
      <c r="DUG76" s="91"/>
      <c r="DUH76" s="91"/>
      <c r="DUI76" s="91"/>
      <c r="DUJ76" s="91"/>
      <c r="DUK76" s="91"/>
      <c r="DUL76" s="91"/>
      <c r="DUM76" s="91"/>
      <c r="DUN76" s="91"/>
      <c r="DUO76" s="91"/>
      <c r="DUP76" s="91"/>
      <c r="DUQ76" s="91"/>
      <c r="DUR76" s="91"/>
      <c r="DUS76" s="91"/>
      <c r="DUT76" s="91"/>
      <c r="DUU76" s="91"/>
      <c r="DUV76" s="91"/>
      <c r="DUW76" s="91"/>
      <c r="DUX76" s="91"/>
      <c r="DUY76" s="91"/>
      <c r="DUZ76" s="91"/>
      <c r="DVA76" s="91"/>
      <c r="DVB76" s="91"/>
      <c r="DVC76" s="91"/>
      <c r="DVD76" s="91"/>
      <c r="DVE76" s="91"/>
      <c r="DVF76" s="91"/>
      <c r="DVG76" s="91"/>
      <c r="DVH76" s="91"/>
      <c r="DVI76" s="91"/>
      <c r="DVJ76" s="91"/>
      <c r="DVK76" s="91"/>
      <c r="DVL76" s="91"/>
      <c r="DVM76" s="91"/>
      <c r="DVN76" s="91"/>
      <c r="DVO76" s="91"/>
      <c r="DVP76" s="91"/>
      <c r="DVQ76" s="91"/>
      <c r="DVR76" s="91"/>
      <c r="DVS76" s="91"/>
      <c r="DVT76" s="91"/>
      <c r="DVU76" s="91"/>
      <c r="DVV76" s="91"/>
      <c r="DVW76" s="91"/>
      <c r="DVX76" s="91"/>
      <c r="DVY76" s="91"/>
      <c r="DVZ76" s="91"/>
      <c r="DWA76" s="91"/>
      <c r="DWB76" s="91"/>
      <c r="DWC76" s="91"/>
      <c r="DWD76" s="91"/>
      <c r="DWE76" s="91"/>
      <c r="DWF76" s="91"/>
      <c r="DWG76" s="91"/>
      <c r="DWH76" s="91"/>
      <c r="DWI76" s="91"/>
      <c r="DWJ76" s="91"/>
      <c r="DWK76" s="91"/>
      <c r="DWL76" s="91"/>
      <c r="DWM76" s="91"/>
      <c r="DWN76" s="91"/>
      <c r="DWO76" s="91"/>
      <c r="DWP76" s="91"/>
      <c r="DWQ76" s="91"/>
      <c r="DWR76" s="91"/>
      <c r="DWS76" s="91"/>
      <c r="DWT76" s="91"/>
      <c r="DWU76" s="91"/>
      <c r="DWV76" s="91"/>
      <c r="DWW76" s="91"/>
      <c r="DWX76" s="91"/>
      <c r="DWY76" s="91"/>
      <c r="DWZ76" s="91"/>
      <c r="DXA76" s="91"/>
      <c r="DXB76" s="91"/>
      <c r="DXC76" s="91"/>
      <c r="DXD76" s="91"/>
      <c r="DXE76" s="91"/>
      <c r="DXF76" s="91"/>
      <c r="DXG76" s="91"/>
      <c r="DXH76" s="91"/>
      <c r="DXI76" s="91"/>
      <c r="DXJ76" s="91"/>
      <c r="DXK76" s="91"/>
      <c r="DXL76" s="91"/>
      <c r="DXM76" s="91"/>
      <c r="DXN76" s="91"/>
      <c r="DXO76" s="91"/>
      <c r="DXP76" s="91"/>
      <c r="DXQ76" s="91"/>
      <c r="DXR76" s="91"/>
      <c r="DXS76" s="91"/>
      <c r="DXT76" s="91"/>
      <c r="DXU76" s="91"/>
      <c r="DXV76" s="91"/>
      <c r="DXW76" s="91"/>
      <c r="DXX76" s="91"/>
      <c r="DXY76" s="91"/>
      <c r="DXZ76" s="91"/>
      <c r="DYA76" s="91"/>
      <c r="DYB76" s="91"/>
      <c r="DYC76" s="91"/>
      <c r="DYD76" s="91"/>
      <c r="DYE76" s="91"/>
      <c r="DYF76" s="91"/>
      <c r="DYG76" s="91"/>
      <c r="DYH76" s="91"/>
      <c r="DYI76" s="91"/>
      <c r="DYJ76" s="91"/>
      <c r="DYK76" s="91"/>
      <c r="DYL76" s="91"/>
      <c r="DYM76" s="91"/>
      <c r="DYN76" s="91"/>
      <c r="DYO76" s="91"/>
      <c r="DYP76" s="91"/>
      <c r="DYQ76" s="91"/>
      <c r="DYR76" s="91"/>
      <c r="DYS76" s="91"/>
      <c r="DYT76" s="91"/>
      <c r="DYU76" s="91"/>
      <c r="DYV76" s="91"/>
      <c r="DYW76" s="91"/>
      <c r="DYX76" s="91"/>
      <c r="DYY76" s="91"/>
      <c r="DYZ76" s="91"/>
      <c r="DZA76" s="91"/>
      <c r="DZB76" s="91"/>
      <c r="DZC76" s="91"/>
      <c r="DZD76" s="91"/>
      <c r="DZE76" s="91"/>
      <c r="DZF76" s="91"/>
      <c r="DZG76" s="91"/>
      <c r="DZH76" s="91"/>
      <c r="DZI76" s="91"/>
      <c r="DZJ76" s="91"/>
      <c r="DZK76" s="91"/>
      <c r="DZL76" s="91"/>
      <c r="DZM76" s="91"/>
      <c r="DZN76" s="91"/>
      <c r="DZO76" s="91"/>
      <c r="DZP76" s="91"/>
      <c r="DZQ76" s="91"/>
      <c r="DZR76" s="91"/>
      <c r="DZS76" s="91"/>
      <c r="DZT76" s="91"/>
      <c r="DZU76" s="91"/>
      <c r="DZV76" s="91"/>
      <c r="DZW76" s="91"/>
      <c r="DZX76" s="91"/>
      <c r="DZY76" s="91"/>
      <c r="DZZ76" s="91"/>
      <c r="EAA76" s="91"/>
      <c r="EAB76" s="91"/>
      <c r="EAC76" s="91"/>
      <c r="EAD76" s="91"/>
      <c r="EAE76" s="91"/>
      <c r="EAF76" s="91"/>
      <c r="EAG76" s="91"/>
      <c r="EAH76" s="91"/>
      <c r="EAI76" s="91"/>
      <c r="EAJ76" s="91"/>
      <c r="EAK76" s="91"/>
      <c r="EAL76" s="91"/>
      <c r="EAM76" s="91"/>
      <c r="EAN76" s="91"/>
      <c r="EAO76" s="91"/>
      <c r="EAP76" s="91"/>
      <c r="EAQ76" s="91"/>
      <c r="EAR76" s="91"/>
      <c r="EAS76" s="91"/>
      <c r="EAT76" s="91"/>
      <c r="EAU76" s="91"/>
      <c r="EAV76" s="91"/>
      <c r="EAW76" s="91"/>
      <c r="EAX76" s="91"/>
      <c r="EAY76" s="91"/>
      <c r="EAZ76" s="91"/>
      <c r="EBA76" s="91"/>
      <c r="EBB76" s="91"/>
      <c r="EBC76" s="91"/>
      <c r="EBD76" s="91"/>
      <c r="EBE76" s="91"/>
      <c r="EBF76" s="91"/>
      <c r="EBG76" s="91"/>
      <c r="EBH76" s="91"/>
      <c r="EBI76" s="91"/>
      <c r="EBJ76" s="91"/>
      <c r="EBK76" s="91"/>
      <c r="EBL76" s="91"/>
      <c r="EBM76" s="91"/>
      <c r="EBN76" s="91"/>
      <c r="EBO76" s="91"/>
      <c r="EBP76" s="91"/>
      <c r="EBQ76" s="91"/>
      <c r="EBR76" s="91"/>
      <c r="EBS76" s="91"/>
      <c r="EBT76" s="91"/>
      <c r="EBU76" s="91"/>
      <c r="EBV76" s="91"/>
      <c r="EBW76" s="91"/>
      <c r="EBX76" s="91"/>
      <c r="EBY76" s="91"/>
      <c r="EBZ76" s="91"/>
      <c r="ECA76" s="91"/>
      <c r="ECB76" s="91"/>
      <c r="ECC76" s="91"/>
      <c r="ECD76" s="91"/>
      <c r="ECE76" s="91"/>
      <c r="ECF76" s="91"/>
      <c r="ECG76" s="91"/>
      <c r="ECH76" s="91"/>
      <c r="ECI76" s="91"/>
      <c r="ECJ76" s="91"/>
      <c r="ECK76" s="91"/>
      <c r="ECL76" s="91"/>
      <c r="ECM76" s="91"/>
      <c r="ECN76" s="91"/>
      <c r="ECO76" s="91"/>
      <c r="ECP76" s="91"/>
      <c r="ECQ76" s="91"/>
      <c r="ECR76" s="91"/>
      <c r="ECS76" s="91"/>
      <c r="ECT76" s="91"/>
      <c r="ECU76" s="91"/>
      <c r="ECV76" s="91"/>
      <c r="ECW76" s="91"/>
      <c r="ECX76" s="91"/>
      <c r="ECY76" s="91"/>
      <c r="ECZ76" s="91"/>
      <c r="EDA76" s="91"/>
      <c r="EDB76" s="91"/>
      <c r="EDC76" s="91"/>
      <c r="EDD76" s="91"/>
      <c r="EDE76" s="91"/>
      <c r="EDF76" s="91"/>
      <c r="EDG76" s="91"/>
      <c r="EDH76" s="91"/>
      <c r="EDI76" s="91"/>
      <c r="EDJ76" s="91"/>
      <c r="EDK76" s="91"/>
      <c r="EDL76" s="91"/>
      <c r="EDM76" s="91"/>
      <c r="EDN76" s="91"/>
      <c r="EDO76" s="91"/>
      <c r="EDP76" s="91"/>
      <c r="EDQ76" s="91"/>
      <c r="EDR76" s="91"/>
      <c r="EDS76" s="91"/>
      <c r="EDT76" s="91"/>
      <c r="EDU76" s="91"/>
      <c r="EDV76" s="91"/>
      <c r="EDW76" s="91"/>
      <c r="EDX76" s="91"/>
      <c r="EDY76" s="91"/>
      <c r="EDZ76" s="91"/>
      <c r="EEA76" s="91"/>
      <c r="EEB76" s="91"/>
      <c r="EEC76" s="91"/>
      <c r="EED76" s="91"/>
      <c r="EEE76" s="91"/>
      <c r="EEF76" s="91"/>
      <c r="EEG76" s="91"/>
      <c r="EEH76" s="91"/>
      <c r="EEI76" s="91"/>
      <c r="EEJ76" s="91"/>
      <c r="EEK76" s="91"/>
      <c r="EEL76" s="91"/>
      <c r="EEM76" s="91"/>
      <c r="EEN76" s="91"/>
      <c r="EEO76" s="91"/>
      <c r="EEP76" s="91"/>
      <c r="EEQ76" s="91"/>
      <c r="EER76" s="91"/>
      <c r="EES76" s="91"/>
      <c r="EET76" s="91"/>
      <c r="EEU76" s="91"/>
      <c r="EEV76" s="91"/>
      <c r="EEW76" s="91"/>
      <c r="EEX76" s="91"/>
      <c r="EEY76" s="91"/>
      <c r="EEZ76" s="91"/>
      <c r="EFA76" s="91"/>
      <c r="EFB76" s="91"/>
      <c r="EFC76" s="91"/>
      <c r="EFD76" s="91"/>
      <c r="EFE76" s="91"/>
      <c r="EFF76" s="91"/>
      <c r="EFG76" s="91"/>
      <c r="EFH76" s="91"/>
      <c r="EFI76" s="91"/>
      <c r="EFJ76" s="91"/>
      <c r="EFK76" s="91"/>
      <c r="EFL76" s="91"/>
      <c r="EFM76" s="91"/>
      <c r="EFN76" s="91"/>
      <c r="EFO76" s="91"/>
      <c r="EFP76" s="91"/>
      <c r="EFQ76" s="91"/>
      <c r="EFR76" s="91"/>
      <c r="EFS76" s="91"/>
      <c r="EFT76" s="91"/>
      <c r="EFU76" s="91"/>
      <c r="EFV76" s="91"/>
      <c r="EFW76" s="91"/>
      <c r="EFX76" s="91"/>
      <c r="EFY76" s="91"/>
      <c r="EFZ76" s="91"/>
      <c r="EGA76" s="91"/>
      <c r="EGB76" s="91"/>
      <c r="EGC76" s="91"/>
      <c r="EGD76" s="91"/>
      <c r="EGE76" s="91"/>
      <c r="EGF76" s="91"/>
      <c r="EGG76" s="91"/>
      <c r="EGH76" s="91"/>
      <c r="EGI76" s="91"/>
      <c r="EGJ76" s="91"/>
      <c r="EGK76" s="91"/>
      <c r="EGL76" s="91"/>
      <c r="EGM76" s="91"/>
      <c r="EGN76" s="91"/>
      <c r="EGO76" s="91"/>
      <c r="EGP76" s="91"/>
      <c r="EGQ76" s="91"/>
      <c r="EGR76" s="91"/>
      <c r="EGS76" s="91"/>
      <c r="EGT76" s="91"/>
      <c r="EGU76" s="91"/>
      <c r="EGV76" s="91"/>
      <c r="EGW76" s="91"/>
      <c r="EGX76" s="91"/>
      <c r="EGY76" s="91"/>
      <c r="EGZ76" s="91"/>
      <c r="EHA76" s="91"/>
      <c r="EHB76" s="91"/>
      <c r="EHC76" s="91"/>
      <c r="EHD76" s="91"/>
      <c r="EHE76" s="91"/>
      <c r="EHF76" s="91"/>
      <c r="EHG76" s="91"/>
      <c r="EHH76" s="91"/>
      <c r="EHI76" s="91"/>
      <c r="EHJ76" s="91"/>
      <c r="EHK76" s="91"/>
      <c r="EHL76" s="91"/>
      <c r="EHM76" s="91"/>
      <c r="EHN76" s="91"/>
      <c r="EHO76" s="91"/>
      <c r="EHP76" s="91"/>
      <c r="EHQ76" s="91"/>
      <c r="EHR76" s="91"/>
      <c r="EHS76" s="91"/>
      <c r="EHT76" s="91"/>
      <c r="EHU76" s="91"/>
      <c r="EHV76" s="91"/>
      <c r="EHW76" s="91"/>
      <c r="EHX76" s="91"/>
      <c r="EHY76" s="91"/>
      <c r="EHZ76" s="91"/>
      <c r="EIA76" s="91"/>
      <c r="EIB76" s="91"/>
      <c r="EIC76" s="91"/>
      <c r="EID76" s="91"/>
      <c r="EIE76" s="91"/>
      <c r="EIF76" s="91"/>
      <c r="EIG76" s="91"/>
      <c r="EIH76" s="91"/>
      <c r="EII76" s="91"/>
      <c r="EIJ76" s="91"/>
      <c r="EIK76" s="91"/>
      <c r="EIL76" s="91"/>
      <c r="EIM76" s="91"/>
      <c r="EIN76" s="91"/>
      <c r="EIO76" s="91"/>
      <c r="EIP76" s="91"/>
      <c r="EIQ76" s="91"/>
      <c r="EIR76" s="91"/>
      <c r="EIS76" s="91"/>
      <c r="EIT76" s="91"/>
      <c r="EIU76" s="91"/>
      <c r="EIV76" s="91"/>
      <c r="EIW76" s="91"/>
      <c r="EIX76" s="91"/>
      <c r="EIY76" s="91"/>
      <c r="EIZ76" s="91"/>
      <c r="EJA76" s="91"/>
      <c r="EJB76" s="91"/>
      <c r="EJC76" s="91"/>
      <c r="EJD76" s="91"/>
      <c r="EJE76" s="91"/>
      <c r="EJF76" s="91"/>
      <c r="EJG76" s="91"/>
      <c r="EJH76" s="91"/>
      <c r="EJI76" s="91"/>
      <c r="EJJ76" s="91"/>
      <c r="EJK76" s="91"/>
      <c r="EJL76" s="91"/>
      <c r="EJM76" s="91"/>
      <c r="EJN76" s="91"/>
      <c r="EJO76" s="91"/>
      <c r="EJP76" s="91"/>
      <c r="EJQ76" s="91"/>
      <c r="EJR76" s="91"/>
      <c r="EJS76" s="91"/>
      <c r="EJT76" s="91"/>
      <c r="EJU76" s="91"/>
      <c r="EJV76" s="91"/>
      <c r="EJW76" s="91"/>
      <c r="EJX76" s="91"/>
      <c r="EJY76" s="91"/>
      <c r="EJZ76" s="91"/>
      <c r="EKA76" s="91"/>
      <c r="EKB76" s="91"/>
      <c r="EKC76" s="91"/>
      <c r="EKD76" s="91"/>
      <c r="EKE76" s="91"/>
      <c r="EKF76" s="91"/>
      <c r="EKG76" s="91"/>
      <c r="EKH76" s="91"/>
      <c r="EKI76" s="91"/>
      <c r="EKJ76" s="91"/>
      <c r="EKK76" s="91"/>
      <c r="EKL76" s="91"/>
      <c r="EKM76" s="91"/>
      <c r="EKN76" s="91"/>
      <c r="EKO76" s="91"/>
      <c r="EKP76" s="91"/>
      <c r="EKQ76" s="91"/>
      <c r="EKR76" s="91"/>
      <c r="EKS76" s="91"/>
      <c r="EKT76" s="91"/>
      <c r="EKU76" s="91"/>
      <c r="EKV76" s="91"/>
      <c r="EKW76" s="91"/>
      <c r="EKX76" s="91"/>
      <c r="EKY76" s="91"/>
      <c r="EKZ76" s="91"/>
      <c r="ELA76" s="91"/>
      <c r="ELB76" s="91"/>
      <c r="ELC76" s="91"/>
      <c r="ELD76" s="91"/>
      <c r="ELE76" s="91"/>
      <c r="ELF76" s="91"/>
      <c r="ELG76" s="91"/>
      <c r="ELH76" s="91"/>
      <c r="ELI76" s="91"/>
      <c r="ELJ76" s="91"/>
      <c r="ELK76" s="91"/>
      <c r="ELL76" s="91"/>
      <c r="ELM76" s="91"/>
      <c r="ELN76" s="91"/>
      <c r="ELO76" s="91"/>
      <c r="ELP76" s="91"/>
      <c r="ELQ76" s="91"/>
      <c r="ELR76" s="91"/>
      <c r="ELS76" s="91"/>
      <c r="ELT76" s="91"/>
      <c r="ELU76" s="91"/>
      <c r="ELV76" s="91"/>
      <c r="ELW76" s="91"/>
      <c r="ELX76" s="91"/>
      <c r="ELY76" s="91"/>
      <c r="ELZ76" s="91"/>
      <c r="EMA76" s="91"/>
      <c r="EMB76" s="91"/>
      <c r="EMC76" s="91"/>
      <c r="EMD76" s="91"/>
      <c r="EME76" s="91"/>
      <c r="EMF76" s="91"/>
      <c r="EMG76" s="91"/>
      <c r="EMH76" s="91"/>
      <c r="EMI76" s="91"/>
      <c r="EMJ76" s="91"/>
      <c r="EMK76" s="91"/>
      <c r="EML76" s="91"/>
      <c r="EMM76" s="91"/>
      <c r="EMN76" s="91"/>
      <c r="EMO76" s="91"/>
      <c r="EMP76" s="91"/>
      <c r="EMQ76" s="91"/>
      <c r="EMR76" s="91"/>
      <c r="EMS76" s="91"/>
      <c r="EMT76" s="91"/>
      <c r="EMU76" s="91"/>
      <c r="EMV76" s="91"/>
      <c r="EMW76" s="91"/>
      <c r="EMX76" s="91"/>
      <c r="EMY76" s="91"/>
      <c r="EMZ76" s="91"/>
      <c r="ENA76" s="91"/>
      <c r="ENB76" s="91"/>
      <c r="ENC76" s="91"/>
      <c r="END76" s="91"/>
      <c r="ENE76" s="91"/>
      <c r="ENF76" s="91"/>
      <c r="ENG76" s="91"/>
      <c r="ENH76" s="91"/>
      <c r="ENI76" s="91"/>
      <c r="ENJ76" s="91"/>
      <c r="ENK76" s="91"/>
      <c r="ENL76" s="91"/>
      <c r="ENM76" s="91"/>
      <c r="ENN76" s="91"/>
      <c r="ENO76" s="91"/>
      <c r="ENP76" s="91"/>
      <c r="ENQ76" s="91"/>
      <c r="ENR76" s="91"/>
      <c r="ENS76" s="91"/>
      <c r="ENT76" s="91"/>
      <c r="ENU76" s="91"/>
      <c r="ENV76" s="91"/>
      <c r="ENW76" s="91"/>
      <c r="ENX76" s="91"/>
      <c r="ENY76" s="91"/>
      <c r="ENZ76" s="91"/>
      <c r="EOA76" s="91"/>
      <c r="EOB76" s="91"/>
      <c r="EOC76" s="91"/>
      <c r="EOD76" s="91"/>
      <c r="EOE76" s="91"/>
      <c r="EOF76" s="91"/>
      <c r="EOG76" s="91"/>
      <c r="EOH76" s="91"/>
      <c r="EOI76" s="91"/>
      <c r="EOJ76" s="91"/>
      <c r="EOK76" s="91"/>
      <c r="EOL76" s="91"/>
      <c r="EOM76" s="91"/>
      <c r="EON76" s="91"/>
      <c r="EOO76" s="91"/>
      <c r="EOP76" s="91"/>
      <c r="EOQ76" s="91"/>
      <c r="EOR76" s="91"/>
      <c r="EOS76" s="91"/>
      <c r="EOT76" s="91"/>
      <c r="EOU76" s="91"/>
      <c r="EOV76" s="91"/>
      <c r="EOW76" s="91"/>
      <c r="EOX76" s="91"/>
      <c r="EOY76" s="91"/>
      <c r="EOZ76" s="91"/>
      <c r="EPA76" s="91"/>
      <c r="EPB76" s="91"/>
      <c r="EPC76" s="91"/>
      <c r="EPD76" s="91"/>
      <c r="EPE76" s="91"/>
      <c r="EPF76" s="91"/>
      <c r="EPG76" s="91"/>
      <c r="EPH76" s="91"/>
      <c r="EPI76" s="91"/>
      <c r="EPJ76" s="91"/>
      <c r="EPK76" s="91"/>
      <c r="EPL76" s="91"/>
      <c r="EPM76" s="91"/>
      <c r="EPN76" s="91"/>
      <c r="EPO76" s="91"/>
      <c r="EPP76" s="91"/>
      <c r="EPQ76" s="91"/>
      <c r="EPR76" s="91"/>
      <c r="EPS76" s="91"/>
      <c r="EPT76" s="91"/>
      <c r="EPU76" s="91"/>
      <c r="EPV76" s="91"/>
      <c r="EPW76" s="91"/>
      <c r="EPX76" s="91"/>
      <c r="EPY76" s="91"/>
      <c r="EPZ76" s="91"/>
      <c r="EQA76" s="91"/>
      <c r="EQB76" s="91"/>
      <c r="EQC76" s="91"/>
      <c r="EQD76" s="91"/>
      <c r="EQE76" s="91"/>
      <c r="EQF76" s="91"/>
      <c r="EQG76" s="91"/>
      <c r="EQH76" s="91"/>
      <c r="EQI76" s="91"/>
      <c r="EQJ76" s="91"/>
      <c r="EQK76" s="91"/>
      <c r="EQL76" s="91"/>
      <c r="EQM76" s="91"/>
      <c r="EQN76" s="91"/>
      <c r="EQO76" s="91"/>
      <c r="EQP76" s="91"/>
      <c r="EQQ76" s="91"/>
      <c r="EQR76" s="91"/>
      <c r="EQS76" s="91"/>
      <c r="EQT76" s="91"/>
      <c r="EQU76" s="91"/>
      <c r="EQV76" s="91"/>
      <c r="EQW76" s="91"/>
      <c r="EQX76" s="91"/>
      <c r="EQY76" s="91"/>
      <c r="EQZ76" s="91"/>
      <c r="ERA76" s="91"/>
      <c r="ERB76" s="91"/>
      <c r="ERC76" s="91"/>
      <c r="ERD76" s="91"/>
      <c r="ERE76" s="91"/>
      <c r="ERF76" s="91"/>
      <c r="ERG76" s="91"/>
      <c r="ERH76" s="91"/>
      <c r="ERI76" s="91"/>
      <c r="ERJ76" s="91"/>
      <c r="ERK76" s="91"/>
      <c r="ERL76" s="91"/>
      <c r="ERM76" s="91"/>
      <c r="ERN76" s="91"/>
      <c r="ERO76" s="91"/>
      <c r="ERP76" s="91"/>
      <c r="ERQ76" s="91"/>
      <c r="ERR76" s="91"/>
      <c r="ERS76" s="91"/>
      <c r="ERT76" s="91"/>
      <c r="ERU76" s="91"/>
      <c r="ERV76" s="91"/>
      <c r="ERW76" s="91"/>
      <c r="ERX76" s="91"/>
      <c r="ERY76" s="91"/>
      <c r="ERZ76" s="91"/>
      <c r="ESA76" s="91"/>
      <c r="ESB76" s="91"/>
      <c r="ESC76" s="91"/>
      <c r="ESD76" s="91"/>
      <c r="ESE76" s="91"/>
      <c r="ESF76" s="91"/>
      <c r="ESG76" s="91"/>
      <c r="ESH76" s="91"/>
      <c r="ESI76" s="91"/>
      <c r="ESJ76" s="91"/>
      <c r="ESK76" s="91"/>
      <c r="ESL76" s="91"/>
      <c r="ESM76" s="91"/>
      <c r="ESN76" s="91"/>
      <c r="ESO76" s="91"/>
      <c r="ESP76" s="91"/>
      <c r="ESQ76" s="91"/>
      <c r="ESR76" s="91"/>
      <c r="ESS76" s="91"/>
      <c r="EST76" s="91"/>
      <c r="ESU76" s="91"/>
      <c r="ESV76" s="91"/>
      <c r="ESW76" s="91"/>
      <c r="ESX76" s="91"/>
      <c r="ESY76" s="91"/>
      <c r="ESZ76" s="91"/>
      <c r="ETA76" s="91"/>
      <c r="ETB76" s="91"/>
      <c r="ETC76" s="91"/>
      <c r="ETD76" s="91"/>
      <c r="ETE76" s="91"/>
      <c r="ETF76" s="91"/>
      <c r="ETG76" s="91"/>
      <c r="ETH76" s="91"/>
      <c r="ETI76" s="91"/>
      <c r="ETJ76" s="91"/>
      <c r="ETK76" s="91"/>
      <c r="ETL76" s="91"/>
      <c r="ETM76" s="91"/>
      <c r="ETN76" s="91"/>
      <c r="ETO76" s="91"/>
      <c r="ETP76" s="91"/>
      <c r="ETQ76" s="91"/>
      <c r="ETR76" s="91"/>
      <c r="ETS76" s="91"/>
      <c r="ETT76" s="91"/>
      <c r="ETU76" s="91"/>
      <c r="ETV76" s="91"/>
      <c r="ETW76" s="91"/>
      <c r="ETX76" s="91"/>
      <c r="ETY76" s="91"/>
      <c r="ETZ76" s="91"/>
      <c r="EUA76" s="91"/>
      <c r="EUB76" s="91"/>
      <c r="EUC76" s="91"/>
      <c r="EUD76" s="91"/>
      <c r="EUE76" s="91"/>
      <c r="EUF76" s="91"/>
      <c r="EUG76" s="91"/>
      <c r="EUH76" s="91"/>
      <c r="EUI76" s="91"/>
      <c r="EUJ76" s="91"/>
      <c r="EUK76" s="91"/>
      <c r="EUL76" s="91"/>
      <c r="EUM76" s="91"/>
      <c r="EUN76" s="91"/>
      <c r="EUO76" s="91"/>
      <c r="EUP76" s="91"/>
      <c r="EUQ76" s="91"/>
      <c r="EUR76" s="91"/>
      <c r="EUS76" s="91"/>
      <c r="EUT76" s="91"/>
      <c r="EUU76" s="91"/>
      <c r="EUV76" s="91"/>
      <c r="EUW76" s="91"/>
      <c r="EUX76" s="91"/>
      <c r="EUY76" s="91"/>
      <c r="EUZ76" s="91"/>
      <c r="EVA76" s="91"/>
      <c r="EVB76" s="91"/>
      <c r="EVC76" s="91"/>
      <c r="EVD76" s="91"/>
      <c r="EVE76" s="91"/>
      <c r="EVF76" s="91"/>
      <c r="EVG76" s="91"/>
      <c r="EVH76" s="91"/>
      <c r="EVI76" s="91"/>
      <c r="EVJ76" s="91"/>
      <c r="EVK76" s="91"/>
      <c r="EVL76" s="91"/>
      <c r="EVM76" s="91"/>
      <c r="EVN76" s="91"/>
      <c r="EVO76" s="91"/>
      <c r="EVP76" s="91"/>
      <c r="EVQ76" s="91"/>
      <c r="EVR76" s="91"/>
      <c r="EVS76" s="91"/>
      <c r="EVT76" s="91"/>
      <c r="EVU76" s="91"/>
      <c r="EVV76" s="91"/>
      <c r="EVW76" s="91"/>
      <c r="EVX76" s="91"/>
      <c r="EVY76" s="91"/>
      <c r="EVZ76" s="91"/>
      <c r="EWA76" s="91"/>
      <c r="EWB76" s="91"/>
      <c r="EWC76" s="91"/>
      <c r="EWD76" s="91"/>
      <c r="EWE76" s="91"/>
      <c r="EWF76" s="91"/>
      <c r="EWG76" s="91"/>
      <c r="EWH76" s="91"/>
      <c r="EWI76" s="91"/>
      <c r="EWJ76" s="91"/>
      <c r="EWK76" s="91"/>
      <c r="EWL76" s="91"/>
      <c r="EWM76" s="91"/>
      <c r="EWN76" s="91"/>
      <c r="EWO76" s="91"/>
      <c r="EWP76" s="91"/>
      <c r="EWQ76" s="91"/>
      <c r="EWR76" s="91"/>
      <c r="EWS76" s="91"/>
      <c r="EWT76" s="91"/>
      <c r="EWU76" s="91"/>
      <c r="EWV76" s="91"/>
      <c r="EWW76" s="91"/>
      <c r="EWX76" s="91"/>
      <c r="EWY76" s="91"/>
      <c r="EWZ76" s="91"/>
      <c r="EXA76" s="91"/>
      <c r="EXB76" s="91"/>
      <c r="EXC76" s="91"/>
      <c r="EXD76" s="91"/>
      <c r="EXE76" s="91"/>
      <c r="EXF76" s="91"/>
      <c r="EXG76" s="91"/>
      <c r="EXH76" s="91"/>
      <c r="EXI76" s="91"/>
      <c r="EXJ76" s="91"/>
      <c r="EXK76" s="91"/>
      <c r="EXL76" s="91"/>
      <c r="EXM76" s="91"/>
      <c r="EXN76" s="91"/>
      <c r="EXO76" s="91"/>
      <c r="EXP76" s="91"/>
      <c r="EXQ76" s="91"/>
      <c r="EXR76" s="91"/>
      <c r="EXS76" s="91"/>
      <c r="EXT76" s="91"/>
      <c r="EXU76" s="91"/>
      <c r="EXV76" s="91"/>
      <c r="EXW76" s="91"/>
      <c r="EXX76" s="91"/>
      <c r="EXY76" s="91"/>
      <c r="EXZ76" s="91"/>
      <c r="EYA76" s="91"/>
      <c r="EYB76" s="91"/>
      <c r="EYC76" s="91"/>
      <c r="EYD76" s="91"/>
      <c r="EYE76" s="91"/>
      <c r="EYF76" s="91"/>
      <c r="EYG76" s="91"/>
      <c r="EYH76" s="91"/>
      <c r="EYI76" s="91"/>
      <c r="EYJ76" s="91"/>
      <c r="EYK76" s="91"/>
      <c r="EYL76" s="91"/>
      <c r="EYM76" s="91"/>
      <c r="EYN76" s="91"/>
      <c r="EYO76" s="91"/>
      <c r="EYP76" s="91"/>
      <c r="EYQ76" s="91"/>
      <c r="EYR76" s="91"/>
      <c r="EYS76" s="91"/>
      <c r="EYT76" s="91"/>
      <c r="EYU76" s="91"/>
      <c r="EYV76" s="91"/>
      <c r="EYW76" s="91"/>
      <c r="EYX76" s="91"/>
      <c r="EYY76" s="91"/>
      <c r="EYZ76" s="91"/>
      <c r="EZA76" s="91"/>
      <c r="EZB76" s="91"/>
      <c r="EZC76" s="91"/>
      <c r="EZD76" s="91"/>
      <c r="EZE76" s="91"/>
      <c r="EZF76" s="91"/>
      <c r="EZG76" s="91"/>
      <c r="EZH76" s="91"/>
      <c r="EZI76" s="91"/>
      <c r="EZJ76" s="91"/>
      <c r="EZK76" s="91"/>
      <c r="EZL76" s="91"/>
      <c r="EZM76" s="91"/>
      <c r="EZN76" s="91"/>
      <c r="EZO76" s="91"/>
      <c r="EZP76" s="91"/>
      <c r="EZQ76" s="91"/>
      <c r="EZR76" s="91"/>
      <c r="EZS76" s="91"/>
      <c r="EZT76" s="91"/>
      <c r="EZU76" s="91"/>
      <c r="EZV76" s="91"/>
      <c r="EZW76" s="91"/>
      <c r="EZX76" s="91"/>
      <c r="EZY76" s="91"/>
      <c r="EZZ76" s="91"/>
      <c r="FAA76" s="91"/>
      <c r="FAB76" s="91"/>
      <c r="FAC76" s="91"/>
      <c r="FAD76" s="91"/>
      <c r="FAE76" s="91"/>
      <c r="FAF76" s="91"/>
      <c r="FAG76" s="91"/>
      <c r="FAH76" s="91"/>
      <c r="FAI76" s="91"/>
      <c r="FAJ76" s="91"/>
      <c r="FAK76" s="91"/>
      <c r="FAL76" s="91"/>
      <c r="FAM76" s="91"/>
      <c r="FAN76" s="91"/>
      <c r="FAO76" s="91"/>
      <c r="FAP76" s="91"/>
      <c r="FAQ76" s="91"/>
      <c r="FAR76" s="91"/>
      <c r="FAS76" s="91"/>
      <c r="FAT76" s="91"/>
      <c r="FAU76" s="91"/>
      <c r="FAV76" s="91"/>
      <c r="FAW76" s="91"/>
      <c r="FAX76" s="91"/>
      <c r="FAY76" s="91"/>
      <c r="FAZ76" s="91"/>
      <c r="FBA76" s="91"/>
      <c r="FBB76" s="91"/>
      <c r="FBC76" s="91"/>
      <c r="FBD76" s="91"/>
      <c r="FBE76" s="91"/>
      <c r="FBF76" s="91"/>
      <c r="FBG76" s="91"/>
      <c r="FBH76" s="91"/>
      <c r="FBI76" s="91"/>
      <c r="FBJ76" s="91"/>
      <c r="FBK76" s="91"/>
      <c r="FBL76" s="91"/>
      <c r="FBM76" s="91"/>
      <c r="FBN76" s="91"/>
      <c r="FBO76" s="91"/>
      <c r="FBP76" s="91"/>
      <c r="FBQ76" s="91"/>
      <c r="FBR76" s="91"/>
      <c r="FBS76" s="91"/>
      <c r="FBT76" s="91"/>
      <c r="FBU76" s="91"/>
      <c r="FBV76" s="91"/>
      <c r="FBW76" s="91"/>
      <c r="FBX76" s="91"/>
      <c r="FBY76" s="91"/>
      <c r="FBZ76" s="91"/>
      <c r="FCA76" s="91"/>
      <c r="FCB76" s="91"/>
      <c r="FCC76" s="91"/>
      <c r="FCD76" s="91"/>
      <c r="FCE76" s="91"/>
      <c r="FCF76" s="91"/>
      <c r="FCG76" s="91"/>
      <c r="FCH76" s="91"/>
      <c r="FCI76" s="91"/>
      <c r="FCJ76" s="91"/>
      <c r="FCK76" s="91"/>
      <c r="FCL76" s="91"/>
      <c r="FCM76" s="91"/>
      <c r="FCN76" s="91"/>
      <c r="FCO76" s="91"/>
      <c r="FCP76" s="91"/>
      <c r="FCQ76" s="91"/>
      <c r="FCR76" s="91"/>
      <c r="FCS76" s="91"/>
      <c r="FCT76" s="91"/>
      <c r="FCU76" s="91"/>
      <c r="FCV76" s="91"/>
      <c r="FCW76" s="91"/>
      <c r="FCX76" s="91"/>
      <c r="FCY76" s="91"/>
      <c r="FCZ76" s="91"/>
      <c r="FDA76" s="91"/>
      <c r="FDB76" s="91"/>
      <c r="FDC76" s="91"/>
      <c r="FDD76" s="91"/>
      <c r="FDE76" s="91"/>
      <c r="FDF76" s="91"/>
      <c r="FDG76" s="91"/>
      <c r="FDH76" s="91"/>
      <c r="FDI76" s="91"/>
      <c r="FDJ76" s="91"/>
      <c r="FDK76" s="91"/>
      <c r="FDL76" s="91"/>
      <c r="FDM76" s="91"/>
      <c r="FDN76" s="91"/>
      <c r="FDO76" s="91"/>
      <c r="FDP76" s="91"/>
      <c r="FDQ76" s="91"/>
      <c r="FDR76" s="91"/>
      <c r="FDS76" s="91"/>
      <c r="FDT76" s="91"/>
      <c r="FDU76" s="91"/>
      <c r="FDV76" s="91"/>
      <c r="FDW76" s="91"/>
      <c r="FDX76" s="91"/>
      <c r="FDY76" s="91"/>
      <c r="FDZ76" s="91"/>
      <c r="FEA76" s="91"/>
      <c r="FEB76" s="91"/>
      <c r="FEC76" s="91"/>
      <c r="FED76" s="91"/>
      <c r="FEE76" s="91"/>
      <c r="FEF76" s="91"/>
      <c r="FEG76" s="91"/>
      <c r="FEH76" s="91"/>
      <c r="FEI76" s="91"/>
      <c r="FEJ76" s="91"/>
      <c r="FEK76" s="91"/>
      <c r="FEL76" s="91"/>
      <c r="FEM76" s="91"/>
      <c r="FEN76" s="91"/>
      <c r="FEO76" s="91"/>
      <c r="FEP76" s="91"/>
      <c r="FEQ76" s="91"/>
      <c r="FER76" s="91"/>
      <c r="FES76" s="91"/>
      <c r="FET76" s="91"/>
      <c r="FEU76" s="91"/>
      <c r="FEV76" s="91"/>
      <c r="FEW76" s="91"/>
      <c r="FEX76" s="91"/>
      <c r="FEY76" s="91"/>
      <c r="FEZ76" s="91"/>
      <c r="FFA76" s="91"/>
      <c r="FFB76" s="91"/>
      <c r="FFC76" s="91"/>
      <c r="FFD76" s="91"/>
      <c r="FFE76" s="91"/>
      <c r="FFF76" s="91"/>
      <c r="FFG76" s="91"/>
      <c r="FFH76" s="91"/>
      <c r="FFI76" s="91"/>
      <c r="FFJ76" s="91"/>
      <c r="FFK76" s="91"/>
      <c r="FFL76" s="91"/>
      <c r="FFM76" s="91"/>
      <c r="FFN76" s="91"/>
      <c r="FFO76" s="91"/>
      <c r="FFP76" s="91"/>
      <c r="FFQ76" s="91"/>
      <c r="FFR76" s="91"/>
      <c r="FFS76" s="91"/>
      <c r="FFT76" s="91"/>
      <c r="FFU76" s="91"/>
      <c r="FFV76" s="91"/>
      <c r="FFW76" s="91"/>
      <c r="FFX76" s="91"/>
      <c r="FFY76" s="91"/>
      <c r="FFZ76" s="91"/>
      <c r="FGA76" s="91"/>
      <c r="FGB76" s="91"/>
      <c r="FGC76" s="91"/>
      <c r="FGD76" s="91"/>
      <c r="FGE76" s="91"/>
      <c r="FGF76" s="91"/>
      <c r="FGG76" s="91"/>
      <c r="FGH76" s="91"/>
      <c r="FGI76" s="91"/>
      <c r="FGJ76" s="91"/>
      <c r="FGK76" s="91"/>
      <c r="FGL76" s="91"/>
      <c r="FGM76" s="91"/>
      <c r="FGN76" s="91"/>
      <c r="FGO76" s="91"/>
      <c r="FGP76" s="91"/>
      <c r="FGQ76" s="91"/>
      <c r="FGR76" s="91"/>
      <c r="FGS76" s="91"/>
      <c r="FGT76" s="91"/>
      <c r="FGU76" s="91"/>
      <c r="FGV76" s="91"/>
      <c r="FGW76" s="91"/>
      <c r="FGX76" s="91"/>
      <c r="FGY76" s="91"/>
      <c r="FGZ76" s="91"/>
      <c r="FHA76" s="91"/>
      <c r="FHB76" s="91"/>
      <c r="FHC76" s="91"/>
      <c r="FHD76" s="91"/>
      <c r="FHE76" s="91"/>
      <c r="FHF76" s="91"/>
      <c r="FHG76" s="91"/>
      <c r="FHH76" s="91"/>
      <c r="FHI76" s="91"/>
      <c r="FHJ76" s="91"/>
      <c r="FHK76" s="91"/>
      <c r="FHL76" s="91"/>
      <c r="FHM76" s="91"/>
      <c r="FHN76" s="91"/>
      <c r="FHO76" s="91"/>
      <c r="FHP76" s="91"/>
      <c r="FHQ76" s="91"/>
      <c r="FHR76" s="91"/>
      <c r="FHS76" s="91"/>
      <c r="FHT76" s="91"/>
      <c r="FHU76" s="91"/>
      <c r="FHV76" s="91"/>
      <c r="FHW76" s="91"/>
      <c r="FHX76" s="91"/>
      <c r="FHY76" s="91"/>
      <c r="FHZ76" s="91"/>
      <c r="FIA76" s="91"/>
      <c r="FIB76" s="91"/>
      <c r="FIC76" s="91"/>
      <c r="FID76" s="91"/>
      <c r="FIE76" s="91"/>
      <c r="FIF76" s="91"/>
      <c r="FIG76" s="91"/>
      <c r="FIH76" s="91"/>
      <c r="FII76" s="91"/>
      <c r="FIJ76" s="91"/>
      <c r="FIK76" s="91"/>
      <c r="FIL76" s="91"/>
      <c r="FIM76" s="91"/>
      <c r="FIN76" s="91"/>
      <c r="FIO76" s="91"/>
      <c r="FIP76" s="91"/>
      <c r="FIQ76" s="91"/>
      <c r="FIR76" s="91"/>
      <c r="FIS76" s="91"/>
      <c r="FIT76" s="91"/>
      <c r="FIU76" s="91"/>
      <c r="FIV76" s="91"/>
      <c r="FIW76" s="91"/>
      <c r="FIX76" s="91"/>
      <c r="FIY76" s="91"/>
      <c r="FIZ76" s="91"/>
      <c r="FJA76" s="91"/>
      <c r="FJB76" s="91"/>
      <c r="FJC76" s="91"/>
      <c r="FJD76" s="91"/>
      <c r="FJE76" s="91"/>
      <c r="FJF76" s="91"/>
      <c r="FJG76" s="91"/>
      <c r="FJH76" s="91"/>
      <c r="FJI76" s="91"/>
      <c r="FJJ76" s="91"/>
      <c r="FJK76" s="91"/>
      <c r="FJL76" s="91"/>
      <c r="FJM76" s="91"/>
      <c r="FJN76" s="91"/>
      <c r="FJO76" s="91"/>
      <c r="FJP76" s="91"/>
      <c r="FJQ76" s="91"/>
      <c r="FJR76" s="91"/>
      <c r="FJS76" s="91"/>
      <c r="FJT76" s="91"/>
      <c r="FJU76" s="91"/>
      <c r="FJV76" s="91"/>
      <c r="FJW76" s="91"/>
      <c r="FJX76" s="91"/>
      <c r="FJY76" s="91"/>
      <c r="FJZ76" s="91"/>
      <c r="FKA76" s="91"/>
      <c r="FKB76" s="91"/>
      <c r="FKC76" s="91"/>
      <c r="FKD76" s="91"/>
      <c r="FKE76" s="91"/>
      <c r="FKF76" s="91"/>
      <c r="FKG76" s="91"/>
      <c r="FKH76" s="91"/>
      <c r="FKI76" s="91"/>
      <c r="FKJ76" s="91"/>
      <c r="FKK76" s="91"/>
      <c r="FKL76" s="91"/>
      <c r="FKM76" s="91"/>
      <c r="FKN76" s="91"/>
      <c r="FKO76" s="91"/>
      <c r="FKP76" s="91"/>
      <c r="FKQ76" s="91"/>
      <c r="FKR76" s="91"/>
      <c r="FKS76" s="91"/>
      <c r="FKT76" s="91"/>
      <c r="FKU76" s="91"/>
      <c r="FKV76" s="91"/>
      <c r="FKW76" s="91"/>
      <c r="FKX76" s="91"/>
      <c r="FKY76" s="91"/>
      <c r="FKZ76" s="91"/>
      <c r="FLA76" s="91"/>
      <c r="FLB76" s="91"/>
      <c r="FLC76" s="91"/>
      <c r="FLD76" s="91"/>
      <c r="FLE76" s="91"/>
      <c r="FLF76" s="91"/>
      <c r="FLG76" s="91"/>
      <c r="FLH76" s="91"/>
      <c r="FLI76" s="91"/>
      <c r="FLJ76" s="91"/>
      <c r="FLK76" s="91"/>
      <c r="FLL76" s="91"/>
      <c r="FLM76" s="91"/>
      <c r="FLN76" s="91"/>
      <c r="FLO76" s="91"/>
      <c r="FLP76" s="91"/>
      <c r="FLQ76" s="91"/>
      <c r="FLR76" s="91"/>
      <c r="FLS76" s="91"/>
      <c r="FLT76" s="91"/>
      <c r="FLU76" s="91"/>
      <c r="FLV76" s="91"/>
      <c r="FLW76" s="91"/>
      <c r="FLX76" s="91"/>
      <c r="FLY76" s="91"/>
      <c r="FLZ76" s="91"/>
      <c r="FMA76" s="91"/>
      <c r="FMB76" s="91"/>
      <c r="FMC76" s="91"/>
      <c r="FMD76" s="91"/>
      <c r="FME76" s="91"/>
      <c r="FMF76" s="91"/>
      <c r="FMG76" s="91"/>
      <c r="FMH76" s="91"/>
      <c r="FMI76" s="91"/>
      <c r="FMJ76" s="91"/>
      <c r="FMK76" s="91"/>
      <c r="FML76" s="91"/>
      <c r="FMM76" s="91"/>
      <c r="FMN76" s="91"/>
      <c r="FMO76" s="91"/>
      <c r="FMP76" s="91"/>
      <c r="FMQ76" s="91"/>
      <c r="FMR76" s="91"/>
      <c r="FMS76" s="91"/>
      <c r="FMT76" s="91"/>
      <c r="FMU76" s="91"/>
      <c r="FMV76" s="91"/>
      <c r="FMW76" s="91"/>
      <c r="FMX76" s="91"/>
      <c r="FMY76" s="91"/>
      <c r="FMZ76" s="91"/>
      <c r="FNA76" s="91"/>
      <c r="FNB76" s="91"/>
      <c r="FNC76" s="91"/>
      <c r="FND76" s="91"/>
      <c r="FNE76" s="91"/>
      <c r="FNF76" s="91"/>
      <c r="FNG76" s="91"/>
      <c r="FNH76" s="91"/>
      <c r="FNI76" s="91"/>
      <c r="FNJ76" s="91"/>
      <c r="FNK76" s="91"/>
      <c r="FNL76" s="91"/>
      <c r="FNM76" s="91"/>
      <c r="FNN76" s="91"/>
      <c r="FNO76" s="91"/>
      <c r="FNP76" s="91"/>
      <c r="FNQ76" s="91"/>
      <c r="FNR76" s="91"/>
      <c r="FNS76" s="91"/>
      <c r="FNT76" s="91"/>
      <c r="FNU76" s="91"/>
      <c r="FNV76" s="91"/>
      <c r="FNW76" s="91"/>
      <c r="FNX76" s="91"/>
      <c r="FNY76" s="91"/>
      <c r="FNZ76" s="91"/>
      <c r="FOA76" s="91"/>
      <c r="FOB76" s="91"/>
      <c r="FOC76" s="91"/>
      <c r="FOD76" s="91"/>
      <c r="FOE76" s="91"/>
      <c r="FOF76" s="91"/>
      <c r="FOG76" s="91"/>
      <c r="FOH76" s="91"/>
      <c r="FOI76" s="91"/>
      <c r="FOJ76" s="91"/>
      <c r="FOK76" s="91"/>
      <c r="FOL76" s="91"/>
      <c r="FOM76" s="91"/>
      <c r="FON76" s="91"/>
      <c r="FOO76" s="91"/>
      <c r="FOP76" s="91"/>
      <c r="FOQ76" s="91"/>
      <c r="FOR76" s="91"/>
      <c r="FOS76" s="91"/>
      <c r="FOT76" s="91"/>
      <c r="FOU76" s="91"/>
      <c r="FOV76" s="91"/>
      <c r="FOW76" s="91"/>
      <c r="FOX76" s="91"/>
      <c r="FOY76" s="91"/>
      <c r="FOZ76" s="91"/>
      <c r="FPA76" s="91"/>
      <c r="FPB76" s="91"/>
      <c r="FPC76" s="91"/>
      <c r="FPD76" s="91"/>
      <c r="FPE76" s="91"/>
      <c r="FPF76" s="91"/>
      <c r="FPG76" s="91"/>
      <c r="FPH76" s="91"/>
      <c r="FPI76" s="91"/>
      <c r="FPJ76" s="91"/>
      <c r="FPK76" s="91"/>
      <c r="FPL76" s="91"/>
      <c r="FPM76" s="91"/>
      <c r="FPN76" s="91"/>
      <c r="FPO76" s="91"/>
      <c r="FPP76" s="91"/>
      <c r="FPQ76" s="91"/>
      <c r="FPR76" s="91"/>
      <c r="FPS76" s="91"/>
      <c r="FPT76" s="91"/>
      <c r="FPU76" s="91"/>
      <c r="FPV76" s="91"/>
      <c r="FPW76" s="91"/>
      <c r="FPX76" s="91"/>
      <c r="FPY76" s="91"/>
      <c r="FPZ76" s="91"/>
      <c r="FQA76" s="91"/>
      <c r="FQB76" s="91"/>
      <c r="FQC76" s="91"/>
      <c r="FQD76" s="91"/>
      <c r="FQE76" s="91"/>
      <c r="FQF76" s="91"/>
      <c r="FQG76" s="91"/>
      <c r="FQH76" s="91"/>
      <c r="FQI76" s="91"/>
      <c r="FQJ76" s="91"/>
      <c r="FQK76" s="91"/>
      <c r="FQL76" s="91"/>
      <c r="FQM76" s="91"/>
      <c r="FQN76" s="91"/>
      <c r="FQO76" s="91"/>
      <c r="FQP76" s="91"/>
      <c r="FQQ76" s="91"/>
      <c r="FQR76" s="91"/>
      <c r="FQS76" s="91"/>
      <c r="FQT76" s="91"/>
      <c r="FQU76" s="91"/>
      <c r="FQV76" s="91"/>
      <c r="FQW76" s="91"/>
      <c r="FQX76" s="91"/>
      <c r="FQY76" s="91"/>
      <c r="FQZ76" s="91"/>
      <c r="FRA76" s="91"/>
      <c r="FRB76" s="91"/>
      <c r="FRC76" s="91"/>
      <c r="FRD76" s="91"/>
      <c r="FRE76" s="91"/>
      <c r="FRF76" s="91"/>
      <c r="FRG76" s="91"/>
      <c r="FRH76" s="91"/>
      <c r="FRI76" s="91"/>
      <c r="FRJ76" s="91"/>
      <c r="FRK76" s="91"/>
      <c r="FRL76" s="91"/>
      <c r="FRM76" s="91"/>
      <c r="FRN76" s="91"/>
      <c r="FRO76" s="91"/>
      <c r="FRP76" s="91"/>
      <c r="FRQ76" s="91"/>
      <c r="FRR76" s="91"/>
      <c r="FRS76" s="91"/>
      <c r="FRT76" s="91"/>
      <c r="FRU76" s="91"/>
      <c r="FRV76" s="91"/>
      <c r="FRW76" s="91"/>
      <c r="FRX76" s="91"/>
      <c r="FRY76" s="91"/>
      <c r="FRZ76" s="91"/>
      <c r="FSA76" s="91"/>
      <c r="FSB76" s="91"/>
      <c r="FSC76" s="91"/>
      <c r="FSD76" s="91"/>
      <c r="FSE76" s="91"/>
      <c r="FSF76" s="91"/>
      <c r="FSG76" s="91"/>
      <c r="FSH76" s="91"/>
      <c r="FSI76" s="91"/>
      <c r="FSJ76" s="91"/>
      <c r="FSK76" s="91"/>
      <c r="FSL76" s="91"/>
      <c r="FSM76" s="91"/>
      <c r="FSN76" s="91"/>
      <c r="FSO76" s="91"/>
      <c r="FSP76" s="91"/>
      <c r="FSQ76" s="91"/>
      <c r="FSR76" s="91"/>
      <c r="FSS76" s="91"/>
      <c r="FST76" s="91"/>
      <c r="FSU76" s="91"/>
      <c r="FSV76" s="91"/>
      <c r="FSW76" s="91"/>
      <c r="FSX76" s="91"/>
      <c r="FSY76" s="91"/>
      <c r="FSZ76" s="91"/>
      <c r="FTA76" s="91"/>
      <c r="FTB76" s="91"/>
      <c r="FTC76" s="91"/>
      <c r="FTD76" s="91"/>
      <c r="FTE76" s="91"/>
      <c r="FTF76" s="91"/>
      <c r="FTG76" s="91"/>
      <c r="FTH76" s="91"/>
      <c r="FTI76" s="91"/>
      <c r="FTJ76" s="91"/>
      <c r="FTK76" s="91"/>
      <c r="FTL76" s="91"/>
      <c r="FTM76" s="91"/>
      <c r="FTN76" s="91"/>
      <c r="FTO76" s="91"/>
      <c r="FTP76" s="91"/>
      <c r="FTQ76" s="91"/>
      <c r="FTR76" s="91"/>
      <c r="FTS76" s="91"/>
      <c r="FTT76" s="91"/>
      <c r="FTU76" s="91"/>
      <c r="FTV76" s="91"/>
      <c r="FTW76" s="91"/>
      <c r="FTX76" s="91"/>
      <c r="FTY76" s="91"/>
      <c r="FTZ76" s="91"/>
      <c r="FUA76" s="91"/>
      <c r="FUB76" s="91"/>
      <c r="FUC76" s="91"/>
      <c r="FUD76" s="91"/>
      <c r="FUE76" s="91"/>
      <c r="FUF76" s="91"/>
      <c r="FUG76" s="91"/>
      <c r="FUH76" s="91"/>
      <c r="FUI76" s="91"/>
      <c r="FUJ76" s="91"/>
      <c r="FUK76" s="91"/>
      <c r="FUL76" s="91"/>
      <c r="FUM76" s="91"/>
      <c r="FUN76" s="91"/>
      <c r="FUO76" s="91"/>
      <c r="FUP76" s="91"/>
      <c r="FUQ76" s="91"/>
      <c r="FUR76" s="91"/>
      <c r="FUS76" s="91"/>
      <c r="FUT76" s="91"/>
      <c r="FUU76" s="91"/>
      <c r="FUV76" s="91"/>
      <c r="FUW76" s="91"/>
      <c r="FUX76" s="91"/>
      <c r="FUY76" s="91"/>
      <c r="FUZ76" s="91"/>
      <c r="FVA76" s="91"/>
      <c r="FVB76" s="91"/>
      <c r="FVC76" s="91"/>
      <c r="FVD76" s="91"/>
      <c r="FVE76" s="91"/>
      <c r="FVF76" s="91"/>
      <c r="FVG76" s="91"/>
      <c r="FVH76" s="91"/>
      <c r="FVI76" s="91"/>
      <c r="FVJ76" s="91"/>
      <c r="FVK76" s="91"/>
      <c r="FVL76" s="91"/>
      <c r="FVM76" s="91"/>
      <c r="FVN76" s="91"/>
      <c r="FVO76" s="91"/>
      <c r="FVP76" s="91"/>
      <c r="FVQ76" s="91"/>
      <c r="FVR76" s="91"/>
      <c r="FVS76" s="91"/>
      <c r="FVT76" s="91"/>
      <c r="FVU76" s="91"/>
      <c r="FVV76" s="91"/>
      <c r="FVW76" s="91"/>
      <c r="FVX76" s="91"/>
      <c r="FVY76" s="91"/>
      <c r="FVZ76" s="91"/>
      <c r="FWA76" s="91"/>
      <c r="FWB76" s="91"/>
      <c r="FWC76" s="91"/>
      <c r="FWD76" s="91"/>
      <c r="FWE76" s="91"/>
      <c r="FWF76" s="91"/>
      <c r="FWG76" s="91"/>
      <c r="FWH76" s="91"/>
      <c r="FWI76" s="91"/>
      <c r="FWJ76" s="91"/>
      <c r="FWK76" s="91"/>
      <c r="FWL76" s="91"/>
      <c r="FWM76" s="91"/>
      <c r="FWN76" s="91"/>
      <c r="FWO76" s="91"/>
      <c r="FWP76" s="91"/>
      <c r="FWQ76" s="91"/>
      <c r="FWR76" s="91"/>
      <c r="FWS76" s="91"/>
      <c r="FWT76" s="91"/>
      <c r="FWU76" s="91"/>
      <c r="FWV76" s="91"/>
      <c r="FWW76" s="91"/>
      <c r="FWX76" s="91"/>
      <c r="FWY76" s="91"/>
      <c r="FWZ76" s="91"/>
      <c r="FXA76" s="91"/>
      <c r="FXB76" s="91"/>
      <c r="FXC76" s="91"/>
      <c r="FXD76" s="91"/>
      <c r="FXE76" s="91"/>
      <c r="FXF76" s="91"/>
      <c r="FXG76" s="91"/>
      <c r="FXH76" s="91"/>
      <c r="FXI76" s="91"/>
      <c r="FXJ76" s="91"/>
      <c r="FXK76" s="91"/>
      <c r="FXL76" s="91"/>
      <c r="FXM76" s="91"/>
      <c r="FXN76" s="91"/>
      <c r="FXO76" s="91"/>
      <c r="FXP76" s="91"/>
      <c r="FXQ76" s="91"/>
      <c r="FXR76" s="91"/>
      <c r="FXS76" s="91"/>
      <c r="FXT76" s="91"/>
      <c r="FXU76" s="91"/>
      <c r="FXV76" s="91"/>
      <c r="FXW76" s="91"/>
      <c r="FXX76" s="91"/>
      <c r="FXY76" s="91"/>
      <c r="FXZ76" s="91"/>
      <c r="FYA76" s="91"/>
      <c r="FYB76" s="91"/>
      <c r="FYC76" s="91"/>
      <c r="FYD76" s="91"/>
      <c r="FYE76" s="91"/>
      <c r="FYF76" s="91"/>
      <c r="FYG76" s="91"/>
      <c r="FYH76" s="91"/>
      <c r="FYI76" s="91"/>
      <c r="FYJ76" s="91"/>
      <c r="FYK76" s="91"/>
      <c r="FYL76" s="91"/>
      <c r="FYM76" s="91"/>
      <c r="FYN76" s="91"/>
      <c r="FYO76" s="91"/>
      <c r="FYP76" s="91"/>
      <c r="FYQ76" s="91"/>
      <c r="FYR76" s="91"/>
      <c r="FYS76" s="91"/>
      <c r="FYT76" s="91"/>
      <c r="FYU76" s="91"/>
      <c r="FYV76" s="91"/>
      <c r="FYW76" s="91"/>
      <c r="FYX76" s="91"/>
      <c r="FYY76" s="91"/>
      <c r="FYZ76" s="91"/>
      <c r="FZA76" s="91"/>
      <c r="FZB76" s="91"/>
      <c r="FZC76" s="91"/>
      <c r="FZD76" s="91"/>
      <c r="FZE76" s="91"/>
      <c r="FZF76" s="91"/>
      <c r="FZG76" s="91"/>
      <c r="FZH76" s="91"/>
      <c r="FZI76" s="91"/>
      <c r="FZJ76" s="91"/>
      <c r="FZK76" s="91"/>
      <c r="FZL76" s="91"/>
      <c r="FZM76" s="91"/>
      <c r="FZN76" s="91"/>
      <c r="FZO76" s="91"/>
      <c r="FZP76" s="91"/>
      <c r="FZQ76" s="91"/>
      <c r="FZR76" s="91"/>
      <c r="FZS76" s="91"/>
      <c r="FZT76" s="91"/>
      <c r="FZU76" s="91"/>
      <c r="FZV76" s="91"/>
      <c r="FZW76" s="91"/>
      <c r="FZX76" s="91"/>
      <c r="FZY76" s="91"/>
      <c r="FZZ76" s="91"/>
      <c r="GAA76" s="91"/>
      <c r="GAB76" s="91"/>
      <c r="GAC76" s="91"/>
      <c r="GAD76" s="91"/>
      <c r="GAE76" s="91"/>
      <c r="GAF76" s="91"/>
      <c r="GAG76" s="91"/>
      <c r="GAH76" s="91"/>
      <c r="GAI76" s="91"/>
      <c r="GAJ76" s="91"/>
      <c r="GAK76" s="91"/>
      <c r="GAL76" s="91"/>
      <c r="GAM76" s="91"/>
      <c r="GAN76" s="91"/>
      <c r="GAO76" s="91"/>
      <c r="GAP76" s="91"/>
      <c r="GAQ76" s="91"/>
      <c r="GAR76" s="91"/>
      <c r="GAS76" s="91"/>
      <c r="GAT76" s="91"/>
      <c r="GAU76" s="91"/>
      <c r="GAV76" s="91"/>
      <c r="GAW76" s="91"/>
      <c r="GAX76" s="91"/>
      <c r="GAY76" s="91"/>
      <c r="GAZ76" s="91"/>
      <c r="GBA76" s="91"/>
      <c r="GBB76" s="91"/>
      <c r="GBC76" s="91"/>
      <c r="GBD76" s="91"/>
      <c r="GBE76" s="91"/>
      <c r="GBF76" s="91"/>
      <c r="GBG76" s="91"/>
      <c r="GBH76" s="91"/>
      <c r="GBI76" s="91"/>
      <c r="GBJ76" s="91"/>
      <c r="GBK76" s="91"/>
      <c r="GBL76" s="91"/>
      <c r="GBM76" s="91"/>
      <c r="GBN76" s="91"/>
      <c r="GBO76" s="91"/>
      <c r="GBP76" s="91"/>
      <c r="GBQ76" s="91"/>
      <c r="GBR76" s="91"/>
      <c r="GBS76" s="91"/>
      <c r="GBT76" s="91"/>
      <c r="GBU76" s="91"/>
      <c r="GBV76" s="91"/>
      <c r="GBW76" s="91"/>
      <c r="GBX76" s="91"/>
      <c r="GBY76" s="91"/>
      <c r="GBZ76" s="91"/>
      <c r="GCA76" s="91"/>
      <c r="GCB76" s="91"/>
      <c r="GCC76" s="91"/>
      <c r="GCD76" s="91"/>
      <c r="GCE76" s="91"/>
      <c r="GCF76" s="91"/>
      <c r="GCG76" s="91"/>
      <c r="GCH76" s="91"/>
      <c r="GCI76" s="91"/>
      <c r="GCJ76" s="91"/>
      <c r="GCK76" s="91"/>
      <c r="GCL76" s="91"/>
      <c r="GCM76" s="91"/>
      <c r="GCN76" s="91"/>
      <c r="GCO76" s="91"/>
      <c r="GCP76" s="91"/>
      <c r="GCQ76" s="91"/>
      <c r="GCR76" s="91"/>
      <c r="GCS76" s="91"/>
      <c r="GCT76" s="91"/>
      <c r="GCU76" s="91"/>
      <c r="GCV76" s="91"/>
      <c r="GCW76" s="91"/>
      <c r="GCX76" s="91"/>
      <c r="GCY76" s="91"/>
      <c r="GCZ76" s="91"/>
      <c r="GDA76" s="91"/>
      <c r="GDB76" s="91"/>
      <c r="GDC76" s="91"/>
      <c r="GDD76" s="91"/>
      <c r="GDE76" s="91"/>
      <c r="GDF76" s="91"/>
      <c r="GDG76" s="91"/>
      <c r="GDH76" s="91"/>
      <c r="GDI76" s="91"/>
      <c r="GDJ76" s="91"/>
      <c r="GDK76" s="91"/>
      <c r="GDL76" s="91"/>
      <c r="GDM76" s="91"/>
      <c r="GDN76" s="91"/>
      <c r="GDO76" s="91"/>
      <c r="GDP76" s="91"/>
      <c r="GDQ76" s="91"/>
      <c r="GDR76" s="91"/>
      <c r="GDS76" s="91"/>
      <c r="GDT76" s="91"/>
      <c r="GDU76" s="91"/>
      <c r="GDV76" s="91"/>
      <c r="GDW76" s="91"/>
      <c r="GDX76" s="91"/>
      <c r="GDY76" s="91"/>
      <c r="GDZ76" s="91"/>
      <c r="GEA76" s="91"/>
      <c r="GEB76" s="91"/>
      <c r="GEC76" s="91"/>
      <c r="GED76" s="91"/>
      <c r="GEE76" s="91"/>
      <c r="GEF76" s="91"/>
      <c r="GEG76" s="91"/>
      <c r="GEH76" s="91"/>
      <c r="GEI76" s="91"/>
      <c r="GEJ76" s="91"/>
      <c r="GEK76" s="91"/>
      <c r="GEL76" s="91"/>
      <c r="GEM76" s="91"/>
      <c r="GEN76" s="91"/>
      <c r="GEO76" s="91"/>
      <c r="GEP76" s="91"/>
      <c r="GEQ76" s="91"/>
      <c r="GER76" s="91"/>
      <c r="GES76" s="91"/>
      <c r="GET76" s="91"/>
      <c r="GEU76" s="91"/>
      <c r="GEV76" s="91"/>
      <c r="GEW76" s="91"/>
      <c r="GEX76" s="91"/>
      <c r="GEY76" s="91"/>
      <c r="GEZ76" s="91"/>
      <c r="GFA76" s="91"/>
      <c r="GFB76" s="91"/>
      <c r="GFC76" s="91"/>
      <c r="GFD76" s="91"/>
      <c r="GFE76" s="91"/>
      <c r="GFF76" s="91"/>
      <c r="GFG76" s="91"/>
      <c r="GFH76" s="91"/>
      <c r="GFI76" s="91"/>
      <c r="GFJ76" s="91"/>
      <c r="GFK76" s="91"/>
      <c r="GFL76" s="91"/>
      <c r="GFM76" s="91"/>
      <c r="GFN76" s="91"/>
      <c r="GFO76" s="91"/>
      <c r="GFP76" s="91"/>
      <c r="GFQ76" s="91"/>
      <c r="GFR76" s="91"/>
      <c r="GFS76" s="91"/>
      <c r="GFT76" s="91"/>
      <c r="GFU76" s="91"/>
      <c r="GFV76" s="91"/>
      <c r="GFW76" s="91"/>
      <c r="GFX76" s="91"/>
      <c r="GFY76" s="91"/>
      <c r="GFZ76" s="91"/>
      <c r="GGA76" s="91"/>
      <c r="GGB76" s="91"/>
      <c r="GGC76" s="91"/>
      <c r="GGD76" s="91"/>
      <c r="GGE76" s="91"/>
      <c r="GGF76" s="91"/>
      <c r="GGG76" s="91"/>
      <c r="GGH76" s="91"/>
      <c r="GGI76" s="91"/>
      <c r="GGJ76" s="91"/>
      <c r="GGK76" s="91"/>
      <c r="GGL76" s="91"/>
      <c r="GGM76" s="91"/>
      <c r="GGN76" s="91"/>
      <c r="GGO76" s="91"/>
      <c r="GGP76" s="91"/>
      <c r="GGQ76" s="91"/>
      <c r="GGR76" s="91"/>
      <c r="GGS76" s="91"/>
      <c r="GGT76" s="91"/>
      <c r="GGU76" s="91"/>
      <c r="GGV76" s="91"/>
      <c r="GGW76" s="91"/>
      <c r="GGX76" s="91"/>
      <c r="GGY76" s="91"/>
      <c r="GGZ76" s="91"/>
      <c r="GHA76" s="91"/>
      <c r="GHB76" s="91"/>
      <c r="GHC76" s="91"/>
      <c r="GHD76" s="91"/>
      <c r="GHE76" s="91"/>
      <c r="GHF76" s="91"/>
      <c r="GHG76" s="91"/>
      <c r="GHH76" s="91"/>
      <c r="GHI76" s="91"/>
      <c r="GHJ76" s="91"/>
      <c r="GHK76" s="91"/>
      <c r="GHL76" s="91"/>
      <c r="GHM76" s="91"/>
      <c r="GHN76" s="91"/>
      <c r="GHO76" s="91"/>
      <c r="GHP76" s="91"/>
      <c r="GHQ76" s="91"/>
      <c r="GHR76" s="91"/>
      <c r="GHS76" s="91"/>
      <c r="GHT76" s="91"/>
      <c r="GHU76" s="91"/>
      <c r="GHV76" s="91"/>
      <c r="GHW76" s="91"/>
      <c r="GHX76" s="91"/>
      <c r="GHY76" s="91"/>
      <c r="GHZ76" s="91"/>
      <c r="GIA76" s="91"/>
      <c r="GIB76" s="91"/>
      <c r="GIC76" s="91"/>
      <c r="GID76" s="91"/>
      <c r="GIE76" s="91"/>
      <c r="GIF76" s="91"/>
      <c r="GIG76" s="91"/>
      <c r="GIH76" s="91"/>
      <c r="GII76" s="91"/>
      <c r="GIJ76" s="91"/>
      <c r="GIK76" s="91"/>
      <c r="GIL76" s="91"/>
      <c r="GIM76" s="91"/>
      <c r="GIN76" s="91"/>
      <c r="GIO76" s="91"/>
      <c r="GIP76" s="91"/>
      <c r="GIQ76" s="91"/>
      <c r="GIR76" s="91"/>
      <c r="GIS76" s="91"/>
      <c r="GIT76" s="91"/>
      <c r="GIU76" s="91"/>
      <c r="GIV76" s="91"/>
      <c r="GIW76" s="91"/>
      <c r="GIX76" s="91"/>
      <c r="GIY76" s="91"/>
      <c r="GIZ76" s="91"/>
      <c r="GJA76" s="91"/>
      <c r="GJB76" s="91"/>
      <c r="GJC76" s="91"/>
      <c r="GJD76" s="91"/>
      <c r="GJE76" s="91"/>
      <c r="GJF76" s="91"/>
      <c r="GJG76" s="91"/>
      <c r="GJH76" s="91"/>
      <c r="GJI76" s="91"/>
      <c r="GJJ76" s="91"/>
      <c r="GJK76" s="91"/>
      <c r="GJL76" s="91"/>
      <c r="GJM76" s="91"/>
      <c r="GJN76" s="91"/>
      <c r="GJO76" s="91"/>
      <c r="GJP76" s="91"/>
      <c r="GJQ76" s="91"/>
      <c r="GJR76" s="91"/>
      <c r="GJS76" s="91"/>
      <c r="GJT76" s="91"/>
      <c r="GJU76" s="91"/>
      <c r="GJV76" s="91"/>
      <c r="GJW76" s="91"/>
      <c r="GJX76" s="91"/>
      <c r="GJY76" s="91"/>
      <c r="GJZ76" s="91"/>
      <c r="GKA76" s="91"/>
      <c r="GKB76" s="91"/>
      <c r="GKC76" s="91"/>
      <c r="GKD76" s="91"/>
      <c r="GKE76" s="91"/>
      <c r="GKF76" s="91"/>
      <c r="GKG76" s="91"/>
      <c r="GKH76" s="91"/>
      <c r="GKI76" s="91"/>
      <c r="GKJ76" s="91"/>
      <c r="GKK76" s="91"/>
      <c r="GKL76" s="91"/>
      <c r="GKM76" s="91"/>
      <c r="GKN76" s="91"/>
      <c r="GKO76" s="91"/>
      <c r="GKP76" s="91"/>
      <c r="GKQ76" s="91"/>
      <c r="GKR76" s="91"/>
      <c r="GKS76" s="91"/>
      <c r="GKT76" s="91"/>
      <c r="GKU76" s="91"/>
      <c r="GKV76" s="91"/>
      <c r="GKW76" s="91"/>
      <c r="GKX76" s="91"/>
      <c r="GKY76" s="91"/>
      <c r="GKZ76" s="91"/>
      <c r="GLA76" s="91"/>
      <c r="GLB76" s="91"/>
      <c r="GLC76" s="91"/>
      <c r="GLD76" s="91"/>
      <c r="GLE76" s="91"/>
      <c r="GLF76" s="91"/>
      <c r="GLG76" s="91"/>
      <c r="GLH76" s="91"/>
      <c r="GLI76" s="91"/>
      <c r="GLJ76" s="91"/>
      <c r="GLK76" s="91"/>
      <c r="GLL76" s="91"/>
      <c r="GLM76" s="91"/>
      <c r="GLN76" s="91"/>
      <c r="GLO76" s="91"/>
      <c r="GLP76" s="91"/>
      <c r="GLQ76" s="91"/>
      <c r="GLR76" s="91"/>
      <c r="GLS76" s="91"/>
      <c r="GLT76" s="91"/>
      <c r="GLU76" s="91"/>
      <c r="GLV76" s="91"/>
      <c r="GLW76" s="91"/>
      <c r="GLX76" s="91"/>
      <c r="GLY76" s="91"/>
      <c r="GLZ76" s="91"/>
      <c r="GMA76" s="91"/>
      <c r="GMB76" s="91"/>
      <c r="GMC76" s="91"/>
      <c r="GMD76" s="91"/>
      <c r="GME76" s="91"/>
      <c r="GMF76" s="91"/>
      <c r="GMG76" s="91"/>
      <c r="GMH76" s="91"/>
      <c r="GMI76" s="91"/>
      <c r="GMJ76" s="91"/>
      <c r="GMK76" s="91"/>
      <c r="GML76" s="91"/>
      <c r="GMM76" s="91"/>
      <c r="GMN76" s="91"/>
      <c r="GMO76" s="91"/>
      <c r="GMP76" s="91"/>
      <c r="GMQ76" s="91"/>
      <c r="GMR76" s="91"/>
      <c r="GMS76" s="91"/>
      <c r="GMT76" s="91"/>
      <c r="GMU76" s="91"/>
      <c r="GMV76" s="91"/>
      <c r="GMW76" s="91"/>
      <c r="GMX76" s="91"/>
      <c r="GMY76" s="91"/>
      <c r="GMZ76" s="91"/>
      <c r="GNA76" s="91"/>
      <c r="GNB76" s="91"/>
      <c r="GNC76" s="91"/>
      <c r="GND76" s="91"/>
      <c r="GNE76" s="91"/>
      <c r="GNF76" s="91"/>
      <c r="GNG76" s="91"/>
      <c r="GNH76" s="91"/>
      <c r="GNI76" s="91"/>
      <c r="GNJ76" s="91"/>
      <c r="GNK76" s="91"/>
      <c r="GNL76" s="91"/>
      <c r="GNM76" s="91"/>
      <c r="GNN76" s="91"/>
      <c r="GNO76" s="91"/>
      <c r="GNP76" s="91"/>
      <c r="GNQ76" s="91"/>
      <c r="GNR76" s="91"/>
      <c r="GNS76" s="91"/>
      <c r="GNT76" s="91"/>
      <c r="GNU76" s="91"/>
      <c r="GNV76" s="91"/>
      <c r="GNW76" s="91"/>
      <c r="GNX76" s="91"/>
      <c r="GNY76" s="91"/>
      <c r="GNZ76" s="91"/>
      <c r="GOA76" s="91"/>
      <c r="GOB76" s="91"/>
      <c r="GOC76" s="91"/>
      <c r="GOD76" s="91"/>
      <c r="GOE76" s="91"/>
      <c r="GOF76" s="91"/>
      <c r="GOG76" s="91"/>
      <c r="GOH76" s="91"/>
      <c r="GOI76" s="91"/>
      <c r="GOJ76" s="91"/>
      <c r="GOK76" s="91"/>
      <c r="GOL76" s="91"/>
      <c r="GOM76" s="91"/>
      <c r="GON76" s="91"/>
      <c r="GOO76" s="91"/>
      <c r="GOP76" s="91"/>
      <c r="GOQ76" s="91"/>
      <c r="GOR76" s="91"/>
      <c r="GOS76" s="91"/>
      <c r="GOT76" s="91"/>
      <c r="GOU76" s="91"/>
      <c r="GOV76" s="91"/>
      <c r="GOW76" s="91"/>
      <c r="GOX76" s="91"/>
      <c r="GOY76" s="91"/>
      <c r="GOZ76" s="91"/>
      <c r="GPA76" s="91"/>
      <c r="GPB76" s="91"/>
      <c r="GPC76" s="91"/>
      <c r="GPD76" s="91"/>
      <c r="GPE76" s="91"/>
      <c r="GPF76" s="91"/>
      <c r="GPG76" s="91"/>
      <c r="GPH76" s="91"/>
      <c r="GPI76" s="91"/>
      <c r="GPJ76" s="91"/>
      <c r="GPK76" s="91"/>
      <c r="GPL76" s="91"/>
      <c r="GPM76" s="91"/>
      <c r="GPN76" s="91"/>
      <c r="GPO76" s="91"/>
      <c r="GPP76" s="91"/>
      <c r="GPQ76" s="91"/>
      <c r="GPR76" s="91"/>
      <c r="GPS76" s="91"/>
      <c r="GPT76" s="91"/>
      <c r="GPU76" s="91"/>
      <c r="GPV76" s="91"/>
      <c r="GPW76" s="91"/>
      <c r="GPX76" s="91"/>
      <c r="GPY76" s="91"/>
      <c r="GPZ76" s="91"/>
      <c r="GQA76" s="91"/>
      <c r="GQB76" s="91"/>
      <c r="GQC76" s="91"/>
      <c r="GQD76" s="91"/>
      <c r="GQE76" s="91"/>
      <c r="GQF76" s="91"/>
      <c r="GQG76" s="91"/>
      <c r="GQH76" s="91"/>
      <c r="GQI76" s="91"/>
      <c r="GQJ76" s="91"/>
      <c r="GQK76" s="91"/>
      <c r="GQL76" s="91"/>
      <c r="GQM76" s="91"/>
      <c r="GQN76" s="91"/>
      <c r="GQO76" s="91"/>
      <c r="GQP76" s="91"/>
      <c r="GQQ76" s="91"/>
      <c r="GQR76" s="91"/>
      <c r="GQS76" s="91"/>
      <c r="GQT76" s="91"/>
      <c r="GQU76" s="91"/>
      <c r="GQV76" s="91"/>
      <c r="GQW76" s="91"/>
      <c r="GQX76" s="91"/>
      <c r="GQY76" s="91"/>
      <c r="GQZ76" s="91"/>
      <c r="GRA76" s="91"/>
      <c r="GRB76" s="91"/>
      <c r="GRC76" s="91"/>
      <c r="GRD76" s="91"/>
      <c r="GRE76" s="91"/>
      <c r="GRF76" s="91"/>
      <c r="GRG76" s="91"/>
      <c r="GRH76" s="91"/>
      <c r="GRI76" s="91"/>
      <c r="GRJ76" s="91"/>
      <c r="GRK76" s="91"/>
      <c r="GRL76" s="91"/>
      <c r="GRM76" s="91"/>
      <c r="GRN76" s="91"/>
      <c r="GRO76" s="91"/>
      <c r="GRP76" s="91"/>
      <c r="GRQ76" s="91"/>
      <c r="GRR76" s="91"/>
      <c r="GRS76" s="91"/>
      <c r="GRT76" s="91"/>
      <c r="GRU76" s="91"/>
      <c r="GRV76" s="91"/>
      <c r="GRW76" s="91"/>
      <c r="GRX76" s="91"/>
      <c r="GRY76" s="91"/>
      <c r="GRZ76" s="91"/>
      <c r="GSA76" s="91"/>
      <c r="GSB76" s="91"/>
      <c r="GSC76" s="91"/>
      <c r="GSD76" s="91"/>
      <c r="GSE76" s="91"/>
      <c r="GSF76" s="91"/>
      <c r="GSG76" s="91"/>
      <c r="GSH76" s="91"/>
      <c r="GSI76" s="91"/>
      <c r="GSJ76" s="91"/>
      <c r="GSK76" s="91"/>
      <c r="GSL76" s="91"/>
      <c r="GSM76" s="91"/>
      <c r="GSN76" s="91"/>
      <c r="GSO76" s="91"/>
      <c r="GSP76" s="91"/>
      <c r="GSQ76" s="91"/>
      <c r="GSR76" s="91"/>
      <c r="GSS76" s="91"/>
      <c r="GST76" s="91"/>
      <c r="GSU76" s="91"/>
      <c r="GSV76" s="91"/>
      <c r="GSW76" s="91"/>
      <c r="GSX76" s="91"/>
      <c r="GSY76" s="91"/>
      <c r="GSZ76" s="91"/>
      <c r="GTA76" s="91"/>
      <c r="GTB76" s="91"/>
      <c r="GTC76" s="91"/>
      <c r="GTD76" s="91"/>
      <c r="GTE76" s="91"/>
      <c r="GTF76" s="91"/>
      <c r="GTG76" s="91"/>
      <c r="GTH76" s="91"/>
      <c r="GTI76" s="91"/>
      <c r="GTJ76" s="91"/>
      <c r="GTK76" s="91"/>
      <c r="GTL76" s="91"/>
      <c r="GTM76" s="91"/>
      <c r="GTN76" s="91"/>
      <c r="GTO76" s="91"/>
      <c r="GTP76" s="91"/>
      <c r="GTQ76" s="91"/>
      <c r="GTR76" s="91"/>
      <c r="GTS76" s="91"/>
      <c r="GTT76" s="91"/>
      <c r="GTU76" s="91"/>
      <c r="GTV76" s="91"/>
      <c r="GTW76" s="91"/>
      <c r="GTX76" s="91"/>
      <c r="GTY76" s="91"/>
      <c r="GTZ76" s="91"/>
      <c r="GUA76" s="91"/>
      <c r="GUB76" s="91"/>
      <c r="GUC76" s="91"/>
      <c r="GUD76" s="91"/>
      <c r="GUE76" s="91"/>
      <c r="GUF76" s="91"/>
      <c r="GUG76" s="91"/>
      <c r="GUH76" s="91"/>
      <c r="GUI76" s="91"/>
      <c r="GUJ76" s="91"/>
      <c r="GUK76" s="91"/>
      <c r="GUL76" s="91"/>
      <c r="GUM76" s="91"/>
      <c r="GUN76" s="91"/>
      <c r="GUO76" s="91"/>
      <c r="GUP76" s="91"/>
      <c r="GUQ76" s="91"/>
      <c r="GUR76" s="91"/>
      <c r="GUS76" s="91"/>
      <c r="GUT76" s="91"/>
      <c r="GUU76" s="91"/>
      <c r="GUV76" s="91"/>
      <c r="GUW76" s="91"/>
      <c r="GUX76" s="91"/>
      <c r="GUY76" s="91"/>
      <c r="GUZ76" s="91"/>
      <c r="GVA76" s="91"/>
      <c r="GVB76" s="91"/>
      <c r="GVC76" s="91"/>
      <c r="GVD76" s="91"/>
      <c r="GVE76" s="91"/>
      <c r="GVF76" s="91"/>
      <c r="GVG76" s="91"/>
      <c r="GVH76" s="91"/>
      <c r="GVI76" s="91"/>
      <c r="GVJ76" s="91"/>
      <c r="GVK76" s="91"/>
      <c r="GVL76" s="91"/>
      <c r="GVM76" s="91"/>
      <c r="GVN76" s="91"/>
      <c r="GVO76" s="91"/>
      <c r="GVP76" s="91"/>
      <c r="GVQ76" s="91"/>
      <c r="GVR76" s="91"/>
      <c r="GVS76" s="91"/>
      <c r="GVT76" s="91"/>
      <c r="GVU76" s="91"/>
      <c r="GVV76" s="91"/>
      <c r="GVW76" s="91"/>
      <c r="GVX76" s="91"/>
      <c r="GVY76" s="91"/>
      <c r="GVZ76" s="91"/>
      <c r="GWA76" s="91"/>
      <c r="GWB76" s="91"/>
      <c r="GWC76" s="91"/>
      <c r="GWD76" s="91"/>
      <c r="GWE76" s="91"/>
      <c r="GWF76" s="91"/>
      <c r="GWG76" s="91"/>
      <c r="GWH76" s="91"/>
      <c r="GWI76" s="91"/>
      <c r="GWJ76" s="91"/>
      <c r="GWK76" s="91"/>
      <c r="GWL76" s="91"/>
      <c r="GWM76" s="91"/>
      <c r="GWN76" s="91"/>
      <c r="GWO76" s="91"/>
      <c r="GWP76" s="91"/>
      <c r="GWQ76" s="91"/>
      <c r="GWR76" s="91"/>
      <c r="GWS76" s="91"/>
      <c r="GWT76" s="91"/>
      <c r="GWU76" s="91"/>
      <c r="GWV76" s="91"/>
      <c r="GWW76" s="91"/>
      <c r="GWX76" s="91"/>
      <c r="GWY76" s="91"/>
      <c r="GWZ76" s="91"/>
      <c r="GXA76" s="91"/>
      <c r="GXB76" s="91"/>
      <c r="GXC76" s="91"/>
      <c r="GXD76" s="91"/>
      <c r="GXE76" s="91"/>
      <c r="GXF76" s="91"/>
      <c r="GXG76" s="91"/>
      <c r="GXH76" s="91"/>
      <c r="GXI76" s="91"/>
      <c r="GXJ76" s="91"/>
      <c r="GXK76" s="91"/>
      <c r="GXL76" s="91"/>
      <c r="GXM76" s="91"/>
      <c r="GXN76" s="91"/>
      <c r="GXO76" s="91"/>
      <c r="GXP76" s="91"/>
      <c r="GXQ76" s="91"/>
      <c r="GXR76" s="91"/>
      <c r="GXS76" s="91"/>
      <c r="GXT76" s="91"/>
      <c r="GXU76" s="91"/>
      <c r="GXV76" s="91"/>
      <c r="GXW76" s="91"/>
      <c r="GXX76" s="91"/>
      <c r="GXY76" s="91"/>
      <c r="GXZ76" s="91"/>
      <c r="GYA76" s="91"/>
      <c r="GYB76" s="91"/>
      <c r="GYC76" s="91"/>
      <c r="GYD76" s="91"/>
      <c r="GYE76" s="91"/>
      <c r="GYF76" s="91"/>
      <c r="GYG76" s="91"/>
      <c r="GYH76" s="91"/>
      <c r="GYI76" s="91"/>
      <c r="GYJ76" s="91"/>
      <c r="GYK76" s="91"/>
      <c r="GYL76" s="91"/>
      <c r="GYM76" s="91"/>
      <c r="GYN76" s="91"/>
      <c r="GYO76" s="91"/>
      <c r="GYP76" s="91"/>
      <c r="GYQ76" s="91"/>
      <c r="GYR76" s="91"/>
      <c r="GYS76" s="91"/>
      <c r="GYT76" s="91"/>
      <c r="GYU76" s="91"/>
      <c r="GYV76" s="91"/>
      <c r="GYW76" s="91"/>
      <c r="GYX76" s="91"/>
      <c r="GYY76" s="91"/>
      <c r="GYZ76" s="91"/>
      <c r="GZA76" s="91"/>
      <c r="GZB76" s="91"/>
      <c r="GZC76" s="91"/>
      <c r="GZD76" s="91"/>
      <c r="GZE76" s="91"/>
      <c r="GZF76" s="91"/>
      <c r="GZG76" s="91"/>
      <c r="GZH76" s="91"/>
      <c r="GZI76" s="91"/>
      <c r="GZJ76" s="91"/>
      <c r="GZK76" s="91"/>
      <c r="GZL76" s="91"/>
      <c r="GZM76" s="91"/>
      <c r="GZN76" s="91"/>
      <c r="GZO76" s="91"/>
      <c r="GZP76" s="91"/>
      <c r="GZQ76" s="91"/>
      <c r="GZR76" s="91"/>
      <c r="GZS76" s="91"/>
      <c r="GZT76" s="91"/>
      <c r="GZU76" s="91"/>
      <c r="GZV76" s="91"/>
      <c r="GZW76" s="91"/>
      <c r="GZX76" s="91"/>
      <c r="GZY76" s="91"/>
      <c r="GZZ76" s="91"/>
      <c r="HAA76" s="91"/>
      <c r="HAB76" s="91"/>
      <c r="HAC76" s="91"/>
      <c r="HAD76" s="91"/>
      <c r="HAE76" s="91"/>
      <c r="HAF76" s="91"/>
      <c r="HAG76" s="91"/>
      <c r="HAH76" s="91"/>
      <c r="HAI76" s="91"/>
      <c r="HAJ76" s="91"/>
      <c r="HAK76" s="91"/>
      <c r="HAL76" s="91"/>
      <c r="HAM76" s="91"/>
      <c r="HAN76" s="91"/>
      <c r="HAO76" s="91"/>
      <c r="HAP76" s="91"/>
      <c r="HAQ76" s="91"/>
      <c r="HAR76" s="91"/>
      <c r="HAS76" s="91"/>
      <c r="HAT76" s="91"/>
      <c r="HAU76" s="91"/>
      <c r="HAV76" s="91"/>
      <c r="HAW76" s="91"/>
      <c r="HAX76" s="91"/>
      <c r="HAY76" s="91"/>
      <c r="HAZ76" s="91"/>
      <c r="HBA76" s="91"/>
      <c r="HBB76" s="91"/>
      <c r="HBC76" s="91"/>
      <c r="HBD76" s="91"/>
      <c r="HBE76" s="91"/>
      <c r="HBF76" s="91"/>
      <c r="HBG76" s="91"/>
      <c r="HBH76" s="91"/>
      <c r="HBI76" s="91"/>
      <c r="HBJ76" s="91"/>
      <c r="HBK76" s="91"/>
      <c r="HBL76" s="91"/>
      <c r="HBM76" s="91"/>
      <c r="HBN76" s="91"/>
      <c r="HBO76" s="91"/>
      <c r="HBP76" s="91"/>
      <c r="HBQ76" s="91"/>
      <c r="HBR76" s="91"/>
      <c r="HBS76" s="91"/>
      <c r="HBT76" s="91"/>
      <c r="HBU76" s="91"/>
      <c r="HBV76" s="91"/>
      <c r="HBW76" s="91"/>
      <c r="HBX76" s="91"/>
      <c r="HBY76" s="91"/>
      <c r="HBZ76" s="91"/>
      <c r="HCA76" s="91"/>
      <c r="HCB76" s="91"/>
      <c r="HCC76" s="91"/>
      <c r="HCD76" s="91"/>
      <c r="HCE76" s="91"/>
      <c r="HCF76" s="91"/>
      <c r="HCG76" s="91"/>
      <c r="HCH76" s="91"/>
      <c r="HCI76" s="91"/>
      <c r="HCJ76" s="91"/>
      <c r="HCK76" s="91"/>
      <c r="HCL76" s="91"/>
      <c r="HCM76" s="91"/>
      <c r="HCN76" s="91"/>
      <c r="HCO76" s="91"/>
      <c r="HCP76" s="91"/>
      <c r="HCQ76" s="91"/>
      <c r="HCR76" s="91"/>
      <c r="HCS76" s="91"/>
      <c r="HCT76" s="91"/>
      <c r="HCU76" s="91"/>
      <c r="HCV76" s="91"/>
      <c r="HCW76" s="91"/>
      <c r="HCX76" s="91"/>
      <c r="HCY76" s="91"/>
      <c r="HCZ76" s="91"/>
      <c r="HDA76" s="91"/>
      <c r="HDB76" s="91"/>
      <c r="HDC76" s="91"/>
      <c r="HDD76" s="91"/>
      <c r="HDE76" s="91"/>
      <c r="HDF76" s="91"/>
      <c r="HDG76" s="91"/>
      <c r="HDH76" s="91"/>
      <c r="HDI76" s="91"/>
      <c r="HDJ76" s="91"/>
      <c r="HDK76" s="91"/>
      <c r="HDL76" s="91"/>
      <c r="HDM76" s="91"/>
      <c r="HDN76" s="91"/>
      <c r="HDO76" s="91"/>
      <c r="HDP76" s="91"/>
      <c r="HDQ76" s="91"/>
      <c r="HDR76" s="91"/>
      <c r="HDS76" s="91"/>
      <c r="HDT76" s="91"/>
      <c r="HDU76" s="91"/>
      <c r="HDV76" s="91"/>
      <c r="HDW76" s="91"/>
      <c r="HDX76" s="91"/>
      <c r="HDY76" s="91"/>
      <c r="HDZ76" s="91"/>
      <c r="HEA76" s="91"/>
      <c r="HEB76" s="91"/>
      <c r="HEC76" s="91"/>
      <c r="HED76" s="91"/>
      <c r="HEE76" s="91"/>
      <c r="HEF76" s="91"/>
      <c r="HEG76" s="91"/>
      <c r="HEH76" s="91"/>
      <c r="HEI76" s="91"/>
      <c r="HEJ76" s="91"/>
      <c r="HEK76" s="91"/>
      <c r="HEL76" s="91"/>
      <c r="HEM76" s="91"/>
      <c r="HEN76" s="91"/>
      <c r="HEO76" s="91"/>
      <c r="HEP76" s="91"/>
      <c r="HEQ76" s="91"/>
      <c r="HER76" s="91"/>
      <c r="HES76" s="91"/>
      <c r="HET76" s="91"/>
      <c r="HEU76" s="91"/>
      <c r="HEV76" s="91"/>
      <c r="HEW76" s="91"/>
      <c r="HEX76" s="91"/>
      <c r="HEY76" s="91"/>
      <c r="HEZ76" s="91"/>
      <c r="HFA76" s="91"/>
      <c r="HFB76" s="91"/>
      <c r="HFC76" s="91"/>
      <c r="HFD76" s="91"/>
      <c r="HFE76" s="91"/>
      <c r="HFF76" s="91"/>
      <c r="HFG76" s="91"/>
      <c r="HFH76" s="91"/>
      <c r="HFI76" s="91"/>
      <c r="HFJ76" s="91"/>
      <c r="HFK76" s="91"/>
      <c r="HFL76" s="91"/>
      <c r="HFM76" s="91"/>
      <c r="HFN76" s="91"/>
      <c r="HFO76" s="91"/>
      <c r="HFP76" s="91"/>
      <c r="HFQ76" s="91"/>
      <c r="HFR76" s="91"/>
      <c r="HFS76" s="91"/>
      <c r="HFT76" s="91"/>
      <c r="HFU76" s="91"/>
      <c r="HFV76" s="91"/>
      <c r="HFW76" s="91"/>
      <c r="HFX76" s="91"/>
      <c r="HFY76" s="91"/>
      <c r="HFZ76" s="91"/>
      <c r="HGA76" s="91"/>
      <c r="HGB76" s="91"/>
      <c r="HGC76" s="91"/>
      <c r="HGD76" s="91"/>
      <c r="HGE76" s="91"/>
      <c r="HGF76" s="91"/>
      <c r="HGG76" s="91"/>
      <c r="HGH76" s="91"/>
      <c r="HGI76" s="91"/>
      <c r="HGJ76" s="91"/>
      <c r="HGK76" s="91"/>
      <c r="HGL76" s="91"/>
      <c r="HGM76" s="91"/>
      <c r="HGN76" s="91"/>
      <c r="HGO76" s="91"/>
      <c r="HGP76" s="91"/>
      <c r="HGQ76" s="91"/>
      <c r="HGR76" s="91"/>
      <c r="HGS76" s="91"/>
      <c r="HGT76" s="91"/>
      <c r="HGU76" s="91"/>
      <c r="HGV76" s="91"/>
      <c r="HGW76" s="91"/>
      <c r="HGX76" s="91"/>
      <c r="HGY76" s="91"/>
      <c r="HGZ76" s="91"/>
      <c r="HHA76" s="91"/>
      <c r="HHB76" s="91"/>
      <c r="HHC76" s="91"/>
      <c r="HHD76" s="91"/>
      <c r="HHE76" s="91"/>
      <c r="HHF76" s="91"/>
      <c r="HHG76" s="91"/>
      <c r="HHH76" s="91"/>
      <c r="HHI76" s="91"/>
      <c r="HHJ76" s="91"/>
      <c r="HHK76" s="91"/>
      <c r="HHL76" s="91"/>
      <c r="HHM76" s="91"/>
      <c r="HHN76" s="91"/>
      <c r="HHO76" s="91"/>
      <c r="HHP76" s="91"/>
      <c r="HHQ76" s="91"/>
      <c r="HHR76" s="91"/>
      <c r="HHS76" s="91"/>
      <c r="HHT76" s="91"/>
      <c r="HHU76" s="91"/>
      <c r="HHV76" s="91"/>
      <c r="HHW76" s="91"/>
      <c r="HHX76" s="91"/>
      <c r="HHY76" s="91"/>
      <c r="HHZ76" s="91"/>
      <c r="HIA76" s="91"/>
      <c r="HIB76" s="91"/>
      <c r="HIC76" s="91"/>
      <c r="HID76" s="91"/>
      <c r="HIE76" s="91"/>
      <c r="HIF76" s="91"/>
      <c r="HIG76" s="91"/>
      <c r="HIH76" s="91"/>
      <c r="HII76" s="91"/>
      <c r="HIJ76" s="91"/>
      <c r="HIK76" s="91"/>
      <c r="HIL76" s="91"/>
      <c r="HIM76" s="91"/>
      <c r="HIN76" s="91"/>
      <c r="HIO76" s="91"/>
      <c r="HIP76" s="91"/>
      <c r="HIQ76" s="91"/>
      <c r="HIR76" s="91"/>
      <c r="HIS76" s="91"/>
      <c r="HIT76" s="91"/>
      <c r="HIU76" s="91"/>
      <c r="HIV76" s="91"/>
      <c r="HIW76" s="91"/>
      <c r="HIX76" s="91"/>
      <c r="HIY76" s="91"/>
      <c r="HIZ76" s="91"/>
      <c r="HJA76" s="91"/>
      <c r="HJB76" s="91"/>
      <c r="HJC76" s="91"/>
      <c r="HJD76" s="91"/>
      <c r="HJE76" s="91"/>
      <c r="HJF76" s="91"/>
      <c r="HJG76" s="91"/>
      <c r="HJH76" s="91"/>
      <c r="HJI76" s="91"/>
      <c r="HJJ76" s="91"/>
      <c r="HJK76" s="91"/>
      <c r="HJL76" s="91"/>
      <c r="HJM76" s="91"/>
      <c r="HJN76" s="91"/>
      <c r="HJO76" s="91"/>
      <c r="HJP76" s="91"/>
      <c r="HJQ76" s="91"/>
      <c r="HJR76" s="91"/>
      <c r="HJS76" s="91"/>
      <c r="HJT76" s="91"/>
      <c r="HJU76" s="91"/>
      <c r="HJV76" s="91"/>
      <c r="HJW76" s="91"/>
      <c r="HJX76" s="91"/>
      <c r="HJY76" s="91"/>
      <c r="HJZ76" s="91"/>
      <c r="HKA76" s="91"/>
      <c r="HKB76" s="91"/>
      <c r="HKC76" s="91"/>
      <c r="HKD76" s="91"/>
      <c r="HKE76" s="91"/>
      <c r="HKF76" s="91"/>
      <c r="HKG76" s="91"/>
      <c r="HKH76" s="91"/>
      <c r="HKI76" s="91"/>
      <c r="HKJ76" s="91"/>
      <c r="HKK76" s="91"/>
      <c r="HKL76" s="91"/>
      <c r="HKM76" s="91"/>
      <c r="HKN76" s="91"/>
      <c r="HKO76" s="91"/>
      <c r="HKP76" s="91"/>
      <c r="HKQ76" s="91"/>
      <c r="HKR76" s="91"/>
      <c r="HKS76" s="91"/>
      <c r="HKT76" s="91"/>
      <c r="HKU76" s="91"/>
      <c r="HKV76" s="91"/>
      <c r="HKW76" s="91"/>
      <c r="HKX76" s="91"/>
      <c r="HKY76" s="91"/>
      <c r="HKZ76" s="91"/>
      <c r="HLA76" s="91"/>
      <c r="HLB76" s="91"/>
      <c r="HLC76" s="91"/>
      <c r="HLD76" s="91"/>
      <c r="HLE76" s="91"/>
      <c r="HLF76" s="91"/>
      <c r="HLG76" s="91"/>
      <c r="HLH76" s="91"/>
      <c r="HLI76" s="91"/>
      <c r="HLJ76" s="91"/>
      <c r="HLK76" s="91"/>
      <c r="HLL76" s="91"/>
      <c r="HLM76" s="91"/>
      <c r="HLN76" s="91"/>
      <c r="HLO76" s="91"/>
      <c r="HLP76" s="91"/>
      <c r="HLQ76" s="91"/>
      <c r="HLR76" s="91"/>
      <c r="HLS76" s="91"/>
      <c r="HLT76" s="91"/>
      <c r="HLU76" s="91"/>
      <c r="HLV76" s="91"/>
      <c r="HLW76" s="91"/>
      <c r="HLX76" s="91"/>
      <c r="HLY76" s="91"/>
      <c r="HLZ76" s="91"/>
      <c r="HMA76" s="91"/>
      <c r="HMB76" s="91"/>
      <c r="HMC76" s="91"/>
      <c r="HMD76" s="91"/>
      <c r="HME76" s="91"/>
      <c r="HMF76" s="91"/>
      <c r="HMG76" s="91"/>
      <c r="HMH76" s="91"/>
      <c r="HMI76" s="91"/>
      <c r="HMJ76" s="91"/>
      <c r="HMK76" s="91"/>
      <c r="HML76" s="91"/>
      <c r="HMM76" s="91"/>
      <c r="HMN76" s="91"/>
      <c r="HMO76" s="91"/>
      <c r="HMP76" s="91"/>
      <c r="HMQ76" s="91"/>
      <c r="HMR76" s="91"/>
      <c r="HMS76" s="91"/>
      <c r="HMT76" s="91"/>
      <c r="HMU76" s="91"/>
      <c r="HMV76" s="91"/>
      <c r="HMW76" s="91"/>
      <c r="HMX76" s="91"/>
      <c r="HMY76" s="91"/>
      <c r="HMZ76" s="91"/>
      <c r="HNA76" s="91"/>
      <c r="HNB76" s="91"/>
      <c r="HNC76" s="91"/>
      <c r="HND76" s="91"/>
      <c r="HNE76" s="91"/>
      <c r="HNF76" s="91"/>
      <c r="HNG76" s="91"/>
      <c r="HNH76" s="91"/>
      <c r="HNI76" s="91"/>
      <c r="HNJ76" s="91"/>
      <c r="HNK76" s="91"/>
      <c r="HNL76" s="91"/>
      <c r="HNM76" s="91"/>
      <c r="HNN76" s="91"/>
      <c r="HNO76" s="91"/>
      <c r="HNP76" s="91"/>
      <c r="HNQ76" s="91"/>
      <c r="HNR76" s="91"/>
      <c r="HNS76" s="91"/>
      <c r="HNT76" s="91"/>
      <c r="HNU76" s="91"/>
      <c r="HNV76" s="91"/>
      <c r="HNW76" s="91"/>
      <c r="HNX76" s="91"/>
      <c r="HNY76" s="91"/>
      <c r="HNZ76" s="91"/>
      <c r="HOA76" s="91"/>
      <c r="HOB76" s="91"/>
      <c r="HOC76" s="91"/>
      <c r="HOD76" s="91"/>
      <c r="HOE76" s="91"/>
      <c r="HOF76" s="91"/>
      <c r="HOG76" s="91"/>
      <c r="HOH76" s="91"/>
      <c r="HOI76" s="91"/>
      <c r="HOJ76" s="91"/>
      <c r="HOK76" s="91"/>
      <c r="HOL76" s="91"/>
      <c r="HOM76" s="91"/>
      <c r="HON76" s="91"/>
      <c r="HOO76" s="91"/>
      <c r="HOP76" s="91"/>
      <c r="HOQ76" s="91"/>
      <c r="HOR76" s="91"/>
      <c r="HOS76" s="91"/>
      <c r="HOT76" s="91"/>
      <c r="HOU76" s="91"/>
      <c r="HOV76" s="91"/>
      <c r="HOW76" s="91"/>
      <c r="HOX76" s="91"/>
      <c r="HOY76" s="91"/>
      <c r="HOZ76" s="91"/>
      <c r="HPA76" s="91"/>
      <c r="HPB76" s="91"/>
      <c r="HPC76" s="91"/>
      <c r="HPD76" s="91"/>
      <c r="HPE76" s="91"/>
      <c r="HPF76" s="91"/>
      <c r="HPG76" s="91"/>
      <c r="HPH76" s="91"/>
      <c r="HPI76" s="91"/>
      <c r="HPJ76" s="91"/>
      <c r="HPK76" s="91"/>
      <c r="HPL76" s="91"/>
      <c r="HPM76" s="91"/>
      <c r="HPN76" s="91"/>
      <c r="HPO76" s="91"/>
      <c r="HPP76" s="91"/>
      <c r="HPQ76" s="91"/>
      <c r="HPR76" s="91"/>
      <c r="HPS76" s="91"/>
      <c r="HPT76" s="91"/>
      <c r="HPU76" s="91"/>
      <c r="HPV76" s="91"/>
      <c r="HPW76" s="91"/>
      <c r="HPX76" s="91"/>
      <c r="HPY76" s="91"/>
      <c r="HPZ76" s="91"/>
      <c r="HQA76" s="91"/>
      <c r="HQB76" s="91"/>
      <c r="HQC76" s="91"/>
      <c r="HQD76" s="91"/>
      <c r="HQE76" s="91"/>
      <c r="HQF76" s="91"/>
      <c r="HQG76" s="91"/>
      <c r="HQH76" s="91"/>
      <c r="HQI76" s="91"/>
      <c r="HQJ76" s="91"/>
      <c r="HQK76" s="91"/>
      <c r="HQL76" s="91"/>
      <c r="HQM76" s="91"/>
      <c r="HQN76" s="91"/>
      <c r="HQO76" s="91"/>
      <c r="HQP76" s="91"/>
      <c r="HQQ76" s="91"/>
      <c r="HQR76" s="91"/>
      <c r="HQS76" s="91"/>
      <c r="HQT76" s="91"/>
      <c r="HQU76" s="91"/>
      <c r="HQV76" s="91"/>
      <c r="HQW76" s="91"/>
      <c r="HQX76" s="91"/>
      <c r="HQY76" s="91"/>
      <c r="HQZ76" s="91"/>
      <c r="HRA76" s="91"/>
      <c r="HRB76" s="91"/>
      <c r="HRC76" s="91"/>
      <c r="HRD76" s="91"/>
      <c r="HRE76" s="91"/>
      <c r="HRF76" s="91"/>
      <c r="HRG76" s="91"/>
      <c r="HRH76" s="91"/>
      <c r="HRI76" s="91"/>
      <c r="HRJ76" s="91"/>
      <c r="HRK76" s="91"/>
      <c r="HRL76" s="91"/>
      <c r="HRM76" s="91"/>
      <c r="HRN76" s="91"/>
      <c r="HRO76" s="91"/>
      <c r="HRP76" s="91"/>
      <c r="HRQ76" s="91"/>
      <c r="HRR76" s="91"/>
      <c r="HRS76" s="91"/>
      <c r="HRT76" s="91"/>
      <c r="HRU76" s="91"/>
      <c r="HRV76" s="91"/>
      <c r="HRW76" s="91"/>
      <c r="HRX76" s="91"/>
      <c r="HRY76" s="91"/>
      <c r="HRZ76" s="91"/>
      <c r="HSA76" s="91"/>
      <c r="HSB76" s="91"/>
      <c r="HSC76" s="91"/>
      <c r="HSD76" s="91"/>
      <c r="HSE76" s="91"/>
      <c r="HSF76" s="91"/>
      <c r="HSG76" s="91"/>
      <c r="HSH76" s="91"/>
      <c r="HSI76" s="91"/>
      <c r="HSJ76" s="91"/>
      <c r="HSK76" s="91"/>
      <c r="HSL76" s="91"/>
      <c r="HSM76" s="91"/>
      <c r="HSN76" s="91"/>
      <c r="HSO76" s="91"/>
      <c r="HSP76" s="91"/>
      <c r="HSQ76" s="91"/>
      <c r="HSR76" s="91"/>
      <c r="HSS76" s="91"/>
      <c r="HST76" s="91"/>
      <c r="HSU76" s="91"/>
      <c r="HSV76" s="91"/>
      <c r="HSW76" s="91"/>
      <c r="HSX76" s="91"/>
      <c r="HSY76" s="91"/>
      <c r="HSZ76" s="91"/>
      <c r="HTA76" s="91"/>
      <c r="HTB76" s="91"/>
      <c r="HTC76" s="91"/>
      <c r="HTD76" s="91"/>
      <c r="HTE76" s="91"/>
      <c r="HTF76" s="91"/>
      <c r="HTG76" s="91"/>
      <c r="HTH76" s="91"/>
      <c r="HTI76" s="91"/>
      <c r="HTJ76" s="91"/>
      <c r="HTK76" s="91"/>
      <c r="HTL76" s="91"/>
      <c r="HTM76" s="91"/>
      <c r="HTN76" s="91"/>
      <c r="HTO76" s="91"/>
      <c r="HTP76" s="91"/>
      <c r="HTQ76" s="91"/>
      <c r="HTR76" s="91"/>
      <c r="HTS76" s="91"/>
      <c r="HTT76" s="91"/>
      <c r="HTU76" s="91"/>
      <c r="HTV76" s="91"/>
      <c r="HTW76" s="91"/>
      <c r="HTX76" s="91"/>
      <c r="HTY76" s="91"/>
      <c r="HTZ76" s="91"/>
      <c r="HUA76" s="91"/>
      <c r="HUB76" s="91"/>
      <c r="HUC76" s="91"/>
      <c r="HUD76" s="91"/>
      <c r="HUE76" s="91"/>
      <c r="HUF76" s="91"/>
      <c r="HUG76" s="91"/>
      <c r="HUH76" s="91"/>
      <c r="HUI76" s="91"/>
      <c r="HUJ76" s="91"/>
      <c r="HUK76" s="91"/>
      <c r="HUL76" s="91"/>
      <c r="HUM76" s="91"/>
      <c r="HUN76" s="91"/>
      <c r="HUO76" s="91"/>
      <c r="HUP76" s="91"/>
      <c r="HUQ76" s="91"/>
      <c r="HUR76" s="91"/>
      <c r="HUS76" s="91"/>
      <c r="HUT76" s="91"/>
      <c r="HUU76" s="91"/>
      <c r="HUV76" s="91"/>
      <c r="HUW76" s="91"/>
      <c r="HUX76" s="91"/>
      <c r="HUY76" s="91"/>
      <c r="HUZ76" s="91"/>
      <c r="HVA76" s="91"/>
      <c r="HVB76" s="91"/>
      <c r="HVC76" s="91"/>
      <c r="HVD76" s="91"/>
      <c r="HVE76" s="91"/>
      <c r="HVF76" s="91"/>
      <c r="HVG76" s="91"/>
      <c r="HVH76" s="91"/>
      <c r="HVI76" s="91"/>
      <c r="HVJ76" s="91"/>
      <c r="HVK76" s="91"/>
      <c r="HVL76" s="91"/>
      <c r="HVM76" s="91"/>
      <c r="HVN76" s="91"/>
      <c r="HVO76" s="91"/>
      <c r="HVP76" s="91"/>
      <c r="HVQ76" s="91"/>
      <c r="HVR76" s="91"/>
      <c r="HVS76" s="91"/>
      <c r="HVT76" s="91"/>
      <c r="HVU76" s="91"/>
      <c r="HVV76" s="91"/>
      <c r="HVW76" s="91"/>
      <c r="HVX76" s="91"/>
      <c r="HVY76" s="91"/>
      <c r="HVZ76" s="91"/>
      <c r="HWA76" s="91"/>
      <c r="HWB76" s="91"/>
      <c r="HWC76" s="91"/>
      <c r="HWD76" s="91"/>
      <c r="HWE76" s="91"/>
      <c r="HWF76" s="91"/>
      <c r="HWG76" s="91"/>
      <c r="HWH76" s="91"/>
      <c r="HWI76" s="91"/>
      <c r="HWJ76" s="91"/>
      <c r="HWK76" s="91"/>
      <c r="HWL76" s="91"/>
      <c r="HWM76" s="91"/>
      <c r="HWN76" s="91"/>
      <c r="HWO76" s="91"/>
      <c r="HWP76" s="91"/>
      <c r="HWQ76" s="91"/>
      <c r="HWR76" s="91"/>
      <c r="HWS76" s="91"/>
      <c r="HWT76" s="91"/>
      <c r="HWU76" s="91"/>
      <c r="HWV76" s="91"/>
      <c r="HWW76" s="91"/>
      <c r="HWX76" s="91"/>
      <c r="HWY76" s="91"/>
      <c r="HWZ76" s="91"/>
      <c r="HXA76" s="91"/>
      <c r="HXB76" s="91"/>
      <c r="HXC76" s="91"/>
      <c r="HXD76" s="91"/>
      <c r="HXE76" s="91"/>
      <c r="HXF76" s="91"/>
      <c r="HXG76" s="91"/>
      <c r="HXH76" s="91"/>
      <c r="HXI76" s="91"/>
      <c r="HXJ76" s="91"/>
      <c r="HXK76" s="91"/>
      <c r="HXL76" s="91"/>
      <c r="HXM76" s="91"/>
      <c r="HXN76" s="91"/>
      <c r="HXO76" s="91"/>
      <c r="HXP76" s="91"/>
      <c r="HXQ76" s="91"/>
      <c r="HXR76" s="91"/>
      <c r="HXS76" s="91"/>
      <c r="HXT76" s="91"/>
      <c r="HXU76" s="91"/>
      <c r="HXV76" s="91"/>
      <c r="HXW76" s="91"/>
      <c r="HXX76" s="91"/>
      <c r="HXY76" s="91"/>
      <c r="HXZ76" s="91"/>
      <c r="HYA76" s="91"/>
      <c r="HYB76" s="91"/>
      <c r="HYC76" s="91"/>
      <c r="HYD76" s="91"/>
      <c r="HYE76" s="91"/>
      <c r="HYF76" s="91"/>
      <c r="HYG76" s="91"/>
      <c r="HYH76" s="91"/>
      <c r="HYI76" s="91"/>
      <c r="HYJ76" s="91"/>
      <c r="HYK76" s="91"/>
      <c r="HYL76" s="91"/>
      <c r="HYM76" s="91"/>
      <c r="HYN76" s="91"/>
      <c r="HYO76" s="91"/>
      <c r="HYP76" s="91"/>
      <c r="HYQ76" s="91"/>
      <c r="HYR76" s="91"/>
      <c r="HYS76" s="91"/>
      <c r="HYT76" s="91"/>
      <c r="HYU76" s="91"/>
      <c r="HYV76" s="91"/>
      <c r="HYW76" s="91"/>
      <c r="HYX76" s="91"/>
      <c r="HYY76" s="91"/>
      <c r="HYZ76" s="91"/>
      <c r="HZA76" s="91"/>
      <c r="HZB76" s="91"/>
      <c r="HZC76" s="91"/>
      <c r="HZD76" s="91"/>
      <c r="HZE76" s="91"/>
      <c r="HZF76" s="91"/>
      <c r="HZG76" s="91"/>
      <c r="HZH76" s="91"/>
      <c r="HZI76" s="91"/>
      <c r="HZJ76" s="91"/>
      <c r="HZK76" s="91"/>
      <c r="HZL76" s="91"/>
      <c r="HZM76" s="91"/>
      <c r="HZN76" s="91"/>
      <c r="HZO76" s="91"/>
      <c r="HZP76" s="91"/>
      <c r="HZQ76" s="91"/>
      <c r="HZR76" s="91"/>
      <c r="HZS76" s="91"/>
      <c r="HZT76" s="91"/>
      <c r="HZU76" s="91"/>
      <c r="HZV76" s="91"/>
      <c r="HZW76" s="91"/>
      <c r="HZX76" s="91"/>
      <c r="HZY76" s="91"/>
      <c r="HZZ76" s="91"/>
      <c r="IAA76" s="91"/>
      <c r="IAB76" s="91"/>
      <c r="IAC76" s="91"/>
      <c r="IAD76" s="91"/>
      <c r="IAE76" s="91"/>
      <c r="IAF76" s="91"/>
      <c r="IAG76" s="91"/>
      <c r="IAH76" s="91"/>
      <c r="IAI76" s="91"/>
      <c r="IAJ76" s="91"/>
      <c r="IAK76" s="91"/>
      <c r="IAL76" s="91"/>
      <c r="IAM76" s="91"/>
      <c r="IAN76" s="91"/>
      <c r="IAO76" s="91"/>
      <c r="IAP76" s="91"/>
      <c r="IAQ76" s="91"/>
      <c r="IAR76" s="91"/>
      <c r="IAS76" s="91"/>
      <c r="IAT76" s="91"/>
      <c r="IAU76" s="91"/>
      <c r="IAV76" s="91"/>
      <c r="IAW76" s="91"/>
      <c r="IAX76" s="91"/>
      <c r="IAY76" s="91"/>
      <c r="IAZ76" s="91"/>
      <c r="IBA76" s="91"/>
      <c r="IBB76" s="91"/>
      <c r="IBC76" s="91"/>
      <c r="IBD76" s="91"/>
      <c r="IBE76" s="91"/>
      <c r="IBF76" s="91"/>
      <c r="IBG76" s="91"/>
      <c r="IBH76" s="91"/>
      <c r="IBI76" s="91"/>
      <c r="IBJ76" s="91"/>
      <c r="IBK76" s="91"/>
      <c r="IBL76" s="91"/>
      <c r="IBM76" s="91"/>
      <c r="IBN76" s="91"/>
      <c r="IBO76" s="91"/>
      <c r="IBP76" s="91"/>
      <c r="IBQ76" s="91"/>
      <c r="IBR76" s="91"/>
      <c r="IBS76" s="91"/>
      <c r="IBT76" s="91"/>
      <c r="IBU76" s="91"/>
      <c r="IBV76" s="91"/>
      <c r="IBW76" s="91"/>
      <c r="IBX76" s="91"/>
      <c r="IBY76" s="91"/>
      <c r="IBZ76" s="91"/>
      <c r="ICA76" s="91"/>
      <c r="ICB76" s="91"/>
      <c r="ICC76" s="91"/>
      <c r="ICD76" s="91"/>
      <c r="ICE76" s="91"/>
      <c r="ICF76" s="91"/>
      <c r="ICG76" s="91"/>
      <c r="ICH76" s="91"/>
      <c r="ICI76" s="91"/>
      <c r="ICJ76" s="91"/>
      <c r="ICK76" s="91"/>
      <c r="ICL76" s="91"/>
      <c r="ICM76" s="91"/>
      <c r="ICN76" s="91"/>
      <c r="ICO76" s="91"/>
      <c r="ICP76" s="91"/>
      <c r="ICQ76" s="91"/>
      <c r="ICR76" s="91"/>
      <c r="ICS76" s="91"/>
      <c r="ICT76" s="91"/>
      <c r="ICU76" s="91"/>
      <c r="ICV76" s="91"/>
      <c r="ICW76" s="91"/>
      <c r="ICX76" s="91"/>
      <c r="ICY76" s="91"/>
      <c r="ICZ76" s="91"/>
      <c r="IDA76" s="91"/>
      <c r="IDB76" s="91"/>
      <c r="IDC76" s="91"/>
      <c r="IDD76" s="91"/>
      <c r="IDE76" s="91"/>
      <c r="IDF76" s="91"/>
      <c r="IDG76" s="91"/>
      <c r="IDH76" s="91"/>
      <c r="IDI76" s="91"/>
      <c r="IDJ76" s="91"/>
      <c r="IDK76" s="91"/>
      <c r="IDL76" s="91"/>
      <c r="IDM76" s="91"/>
      <c r="IDN76" s="91"/>
      <c r="IDO76" s="91"/>
      <c r="IDP76" s="91"/>
      <c r="IDQ76" s="91"/>
      <c r="IDR76" s="91"/>
      <c r="IDS76" s="91"/>
      <c r="IDT76" s="91"/>
      <c r="IDU76" s="91"/>
      <c r="IDV76" s="91"/>
      <c r="IDW76" s="91"/>
      <c r="IDX76" s="91"/>
      <c r="IDY76" s="91"/>
      <c r="IDZ76" s="91"/>
      <c r="IEA76" s="91"/>
      <c r="IEB76" s="91"/>
      <c r="IEC76" s="91"/>
      <c r="IED76" s="91"/>
      <c r="IEE76" s="91"/>
      <c r="IEF76" s="91"/>
      <c r="IEG76" s="91"/>
      <c r="IEH76" s="91"/>
      <c r="IEI76" s="91"/>
      <c r="IEJ76" s="91"/>
      <c r="IEK76" s="91"/>
      <c r="IEL76" s="91"/>
      <c r="IEM76" s="91"/>
      <c r="IEN76" s="91"/>
      <c r="IEO76" s="91"/>
      <c r="IEP76" s="91"/>
      <c r="IEQ76" s="91"/>
      <c r="IER76" s="91"/>
      <c r="IES76" s="91"/>
      <c r="IET76" s="91"/>
      <c r="IEU76" s="91"/>
      <c r="IEV76" s="91"/>
      <c r="IEW76" s="91"/>
      <c r="IEX76" s="91"/>
      <c r="IEY76" s="91"/>
      <c r="IEZ76" s="91"/>
      <c r="IFA76" s="91"/>
      <c r="IFB76" s="91"/>
      <c r="IFC76" s="91"/>
      <c r="IFD76" s="91"/>
      <c r="IFE76" s="91"/>
      <c r="IFF76" s="91"/>
      <c r="IFG76" s="91"/>
      <c r="IFH76" s="91"/>
      <c r="IFI76" s="91"/>
      <c r="IFJ76" s="91"/>
      <c r="IFK76" s="91"/>
      <c r="IFL76" s="91"/>
      <c r="IFM76" s="91"/>
      <c r="IFN76" s="91"/>
      <c r="IFO76" s="91"/>
      <c r="IFP76" s="91"/>
      <c r="IFQ76" s="91"/>
      <c r="IFR76" s="91"/>
      <c r="IFS76" s="91"/>
      <c r="IFT76" s="91"/>
      <c r="IFU76" s="91"/>
      <c r="IFV76" s="91"/>
      <c r="IFW76" s="91"/>
      <c r="IFX76" s="91"/>
      <c r="IFY76" s="91"/>
      <c r="IFZ76" s="91"/>
      <c r="IGA76" s="91"/>
      <c r="IGB76" s="91"/>
      <c r="IGC76" s="91"/>
      <c r="IGD76" s="91"/>
      <c r="IGE76" s="91"/>
      <c r="IGF76" s="91"/>
      <c r="IGG76" s="91"/>
      <c r="IGH76" s="91"/>
      <c r="IGI76" s="91"/>
      <c r="IGJ76" s="91"/>
      <c r="IGK76" s="91"/>
      <c r="IGL76" s="91"/>
      <c r="IGM76" s="91"/>
      <c r="IGN76" s="91"/>
      <c r="IGO76" s="91"/>
      <c r="IGP76" s="91"/>
      <c r="IGQ76" s="91"/>
      <c r="IGR76" s="91"/>
      <c r="IGS76" s="91"/>
      <c r="IGT76" s="91"/>
      <c r="IGU76" s="91"/>
      <c r="IGV76" s="91"/>
      <c r="IGW76" s="91"/>
      <c r="IGX76" s="91"/>
      <c r="IGY76" s="91"/>
      <c r="IGZ76" s="91"/>
      <c r="IHA76" s="91"/>
      <c r="IHB76" s="91"/>
      <c r="IHC76" s="91"/>
      <c r="IHD76" s="91"/>
      <c r="IHE76" s="91"/>
      <c r="IHF76" s="91"/>
      <c r="IHG76" s="91"/>
      <c r="IHH76" s="91"/>
      <c r="IHI76" s="91"/>
      <c r="IHJ76" s="91"/>
      <c r="IHK76" s="91"/>
      <c r="IHL76" s="91"/>
      <c r="IHM76" s="91"/>
      <c r="IHN76" s="91"/>
      <c r="IHO76" s="91"/>
      <c r="IHP76" s="91"/>
      <c r="IHQ76" s="91"/>
      <c r="IHR76" s="91"/>
      <c r="IHS76" s="91"/>
      <c r="IHT76" s="91"/>
      <c r="IHU76" s="91"/>
      <c r="IHV76" s="91"/>
      <c r="IHW76" s="91"/>
      <c r="IHX76" s="91"/>
      <c r="IHY76" s="91"/>
      <c r="IHZ76" s="91"/>
      <c r="IIA76" s="91"/>
      <c r="IIB76" s="91"/>
      <c r="IIC76" s="91"/>
      <c r="IID76" s="91"/>
      <c r="IIE76" s="91"/>
      <c r="IIF76" s="91"/>
      <c r="IIG76" s="91"/>
      <c r="IIH76" s="91"/>
      <c r="III76" s="91"/>
      <c r="IIJ76" s="91"/>
      <c r="IIK76" s="91"/>
      <c r="IIL76" s="91"/>
      <c r="IIM76" s="91"/>
      <c r="IIN76" s="91"/>
      <c r="IIO76" s="91"/>
      <c r="IIP76" s="91"/>
      <c r="IIQ76" s="91"/>
      <c r="IIR76" s="91"/>
      <c r="IIS76" s="91"/>
      <c r="IIT76" s="91"/>
      <c r="IIU76" s="91"/>
      <c r="IIV76" s="91"/>
      <c r="IIW76" s="91"/>
      <c r="IIX76" s="91"/>
      <c r="IIY76" s="91"/>
      <c r="IIZ76" s="91"/>
      <c r="IJA76" s="91"/>
      <c r="IJB76" s="91"/>
      <c r="IJC76" s="91"/>
      <c r="IJD76" s="91"/>
      <c r="IJE76" s="91"/>
      <c r="IJF76" s="91"/>
      <c r="IJG76" s="91"/>
      <c r="IJH76" s="91"/>
      <c r="IJI76" s="91"/>
      <c r="IJJ76" s="91"/>
      <c r="IJK76" s="91"/>
      <c r="IJL76" s="91"/>
      <c r="IJM76" s="91"/>
      <c r="IJN76" s="91"/>
      <c r="IJO76" s="91"/>
      <c r="IJP76" s="91"/>
      <c r="IJQ76" s="91"/>
      <c r="IJR76" s="91"/>
      <c r="IJS76" s="91"/>
      <c r="IJT76" s="91"/>
      <c r="IJU76" s="91"/>
      <c r="IJV76" s="91"/>
      <c r="IJW76" s="91"/>
      <c r="IJX76" s="91"/>
      <c r="IJY76" s="91"/>
      <c r="IJZ76" s="91"/>
      <c r="IKA76" s="91"/>
      <c r="IKB76" s="91"/>
      <c r="IKC76" s="91"/>
      <c r="IKD76" s="91"/>
      <c r="IKE76" s="91"/>
      <c r="IKF76" s="91"/>
      <c r="IKG76" s="91"/>
      <c r="IKH76" s="91"/>
      <c r="IKI76" s="91"/>
      <c r="IKJ76" s="91"/>
      <c r="IKK76" s="91"/>
      <c r="IKL76" s="91"/>
      <c r="IKM76" s="91"/>
      <c r="IKN76" s="91"/>
      <c r="IKO76" s="91"/>
      <c r="IKP76" s="91"/>
      <c r="IKQ76" s="91"/>
      <c r="IKR76" s="91"/>
      <c r="IKS76" s="91"/>
      <c r="IKT76" s="91"/>
      <c r="IKU76" s="91"/>
      <c r="IKV76" s="91"/>
      <c r="IKW76" s="91"/>
      <c r="IKX76" s="91"/>
      <c r="IKY76" s="91"/>
      <c r="IKZ76" s="91"/>
      <c r="ILA76" s="91"/>
      <c r="ILB76" s="91"/>
      <c r="ILC76" s="91"/>
      <c r="ILD76" s="91"/>
      <c r="ILE76" s="91"/>
      <c r="ILF76" s="91"/>
      <c r="ILG76" s="91"/>
      <c r="ILH76" s="91"/>
      <c r="ILI76" s="91"/>
      <c r="ILJ76" s="91"/>
      <c r="ILK76" s="91"/>
      <c r="ILL76" s="91"/>
      <c r="ILM76" s="91"/>
      <c r="ILN76" s="91"/>
      <c r="ILO76" s="91"/>
      <c r="ILP76" s="91"/>
      <c r="ILQ76" s="91"/>
      <c r="ILR76" s="91"/>
      <c r="ILS76" s="91"/>
      <c r="ILT76" s="91"/>
      <c r="ILU76" s="91"/>
      <c r="ILV76" s="91"/>
      <c r="ILW76" s="91"/>
      <c r="ILX76" s="91"/>
      <c r="ILY76" s="91"/>
      <c r="ILZ76" s="91"/>
      <c r="IMA76" s="91"/>
      <c r="IMB76" s="91"/>
      <c r="IMC76" s="91"/>
      <c r="IMD76" s="91"/>
      <c r="IME76" s="91"/>
      <c r="IMF76" s="91"/>
      <c r="IMG76" s="91"/>
      <c r="IMH76" s="91"/>
      <c r="IMI76" s="91"/>
      <c r="IMJ76" s="91"/>
      <c r="IMK76" s="91"/>
      <c r="IML76" s="91"/>
      <c r="IMM76" s="91"/>
      <c r="IMN76" s="91"/>
      <c r="IMO76" s="91"/>
      <c r="IMP76" s="91"/>
      <c r="IMQ76" s="91"/>
      <c r="IMR76" s="91"/>
      <c r="IMS76" s="91"/>
      <c r="IMT76" s="91"/>
      <c r="IMU76" s="91"/>
      <c r="IMV76" s="91"/>
      <c r="IMW76" s="91"/>
      <c r="IMX76" s="91"/>
      <c r="IMY76" s="91"/>
      <c r="IMZ76" s="91"/>
      <c r="INA76" s="91"/>
      <c r="INB76" s="91"/>
      <c r="INC76" s="91"/>
      <c r="IND76" s="91"/>
      <c r="INE76" s="91"/>
      <c r="INF76" s="91"/>
      <c r="ING76" s="91"/>
      <c r="INH76" s="91"/>
      <c r="INI76" s="91"/>
      <c r="INJ76" s="91"/>
      <c r="INK76" s="91"/>
      <c r="INL76" s="91"/>
      <c r="INM76" s="91"/>
      <c r="INN76" s="91"/>
      <c r="INO76" s="91"/>
      <c r="INP76" s="91"/>
      <c r="INQ76" s="91"/>
      <c r="INR76" s="91"/>
      <c r="INS76" s="91"/>
      <c r="INT76" s="91"/>
      <c r="INU76" s="91"/>
      <c r="INV76" s="91"/>
      <c r="INW76" s="91"/>
      <c r="INX76" s="91"/>
      <c r="INY76" s="91"/>
      <c r="INZ76" s="91"/>
      <c r="IOA76" s="91"/>
      <c r="IOB76" s="91"/>
      <c r="IOC76" s="91"/>
      <c r="IOD76" s="91"/>
      <c r="IOE76" s="91"/>
      <c r="IOF76" s="91"/>
      <c r="IOG76" s="91"/>
      <c r="IOH76" s="91"/>
      <c r="IOI76" s="91"/>
      <c r="IOJ76" s="91"/>
      <c r="IOK76" s="91"/>
      <c r="IOL76" s="91"/>
      <c r="IOM76" s="91"/>
      <c r="ION76" s="91"/>
      <c r="IOO76" s="91"/>
      <c r="IOP76" s="91"/>
      <c r="IOQ76" s="91"/>
      <c r="IOR76" s="91"/>
      <c r="IOS76" s="91"/>
      <c r="IOT76" s="91"/>
      <c r="IOU76" s="91"/>
      <c r="IOV76" s="91"/>
      <c r="IOW76" s="91"/>
      <c r="IOX76" s="91"/>
      <c r="IOY76" s="91"/>
      <c r="IOZ76" s="91"/>
      <c r="IPA76" s="91"/>
      <c r="IPB76" s="91"/>
      <c r="IPC76" s="91"/>
      <c r="IPD76" s="91"/>
      <c r="IPE76" s="91"/>
      <c r="IPF76" s="91"/>
      <c r="IPG76" s="91"/>
      <c r="IPH76" s="91"/>
      <c r="IPI76" s="91"/>
      <c r="IPJ76" s="91"/>
      <c r="IPK76" s="91"/>
      <c r="IPL76" s="91"/>
      <c r="IPM76" s="91"/>
      <c r="IPN76" s="91"/>
      <c r="IPO76" s="91"/>
      <c r="IPP76" s="91"/>
      <c r="IPQ76" s="91"/>
      <c r="IPR76" s="91"/>
      <c r="IPS76" s="91"/>
      <c r="IPT76" s="91"/>
      <c r="IPU76" s="91"/>
      <c r="IPV76" s="91"/>
      <c r="IPW76" s="91"/>
      <c r="IPX76" s="91"/>
      <c r="IPY76" s="91"/>
      <c r="IPZ76" s="91"/>
      <c r="IQA76" s="91"/>
      <c r="IQB76" s="91"/>
      <c r="IQC76" s="91"/>
      <c r="IQD76" s="91"/>
      <c r="IQE76" s="91"/>
      <c r="IQF76" s="91"/>
      <c r="IQG76" s="91"/>
      <c r="IQH76" s="91"/>
      <c r="IQI76" s="91"/>
      <c r="IQJ76" s="91"/>
      <c r="IQK76" s="91"/>
      <c r="IQL76" s="91"/>
      <c r="IQM76" s="91"/>
      <c r="IQN76" s="91"/>
      <c r="IQO76" s="91"/>
      <c r="IQP76" s="91"/>
      <c r="IQQ76" s="91"/>
      <c r="IQR76" s="91"/>
      <c r="IQS76" s="91"/>
      <c r="IQT76" s="91"/>
      <c r="IQU76" s="91"/>
      <c r="IQV76" s="91"/>
      <c r="IQW76" s="91"/>
      <c r="IQX76" s="91"/>
      <c r="IQY76" s="91"/>
      <c r="IQZ76" s="91"/>
      <c r="IRA76" s="91"/>
      <c r="IRB76" s="91"/>
      <c r="IRC76" s="91"/>
      <c r="IRD76" s="91"/>
      <c r="IRE76" s="91"/>
      <c r="IRF76" s="91"/>
      <c r="IRG76" s="91"/>
      <c r="IRH76" s="91"/>
      <c r="IRI76" s="91"/>
      <c r="IRJ76" s="91"/>
      <c r="IRK76" s="91"/>
      <c r="IRL76" s="91"/>
      <c r="IRM76" s="91"/>
      <c r="IRN76" s="91"/>
      <c r="IRO76" s="91"/>
      <c r="IRP76" s="91"/>
      <c r="IRQ76" s="91"/>
      <c r="IRR76" s="91"/>
      <c r="IRS76" s="91"/>
      <c r="IRT76" s="91"/>
      <c r="IRU76" s="91"/>
      <c r="IRV76" s="91"/>
      <c r="IRW76" s="91"/>
      <c r="IRX76" s="91"/>
      <c r="IRY76" s="91"/>
      <c r="IRZ76" s="91"/>
      <c r="ISA76" s="91"/>
      <c r="ISB76" s="91"/>
      <c r="ISC76" s="91"/>
      <c r="ISD76" s="91"/>
      <c r="ISE76" s="91"/>
      <c r="ISF76" s="91"/>
      <c r="ISG76" s="91"/>
      <c r="ISH76" s="91"/>
      <c r="ISI76" s="91"/>
      <c r="ISJ76" s="91"/>
      <c r="ISK76" s="91"/>
      <c r="ISL76" s="91"/>
      <c r="ISM76" s="91"/>
      <c r="ISN76" s="91"/>
      <c r="ISO76" s="91"/>
      <c r="ISP76" s="91"/>
      <c r="ISQ76" s="91"/>
      <c r="ISR76" s="91"/>
      <c r="ISS76" s="91"/>
      <c r="IST76" s="91"/>
      <c r="ISU76" s="91"/>
      <c r="ISV76" s="91"/>
      <c r="ISW76" s="91"/>
      <c r="ISX76" s="91"/>
      <c r="ISY76" s="91"/>
      <c r="ISZ76" s="91"/>
      <c r="ITA76" s="91"/>
      <c r="ITB76" s="91"/>
      <c r="ITC76" s="91"/>
      <c r="ITD76" s="91"/>
      <c r="ITE76" s="91"/>
      <c r="ITF76" s="91"/>
      <c r="ITG76" s="91"/>
      <c r="ITH76" s="91"/>
      <c r="ITI76" s="91"/>
      <c r="ITJ76" s="91"/>
      <c r="ITK76" s="91"/>
      <c r="ITL76" s="91"/>
      <c r="ITM76" s="91"/>
      <c r="ITN76" s="91"/>
      <c r="ITO76" s="91"/>
      <c r="ITP76" s="91"/>
      <c r="ITQ76" s="91"/>
      <c r="ITR76" s="91"/>
      <c r="ITS76" s="91"/>
      <c r="ITT76" s="91"/>
      <c r="ITU76" s="91"/>
      <c r="ITV76" s="91"/>
      <c r="ITW76" s="91"/>
      <c r="ITX76" s="91"/>
      <c r="ITY76" s="91"/>
      <c r="ITZ76" s="91"/>
      <c r="IUA76" s="91"/>
      <c r="IUB76" s="91"/>
      <c r="IUC76" s="91"/>
      <c r="IUD76" s="91"/>
      <c r="IUE76" s="91"/>
      <c r="IUF76" s="91"/>
      <c r="IUG76" s="91"/>
      <c r="IUH76" s="91"/>
      <c r="IUI76" s="91"/>
      <c r="IUJ76" s="91"/>
      <c r="IUK76" s="91"/>
      <c r="IUL76" s="91"/>
      <c r="IUM76" s="91"/>
      <c r="IUN76" s="91"/>
      <c r="IUO76" s="91"/>
      <c r="IUP76" s="91"/>
      <c r="IUQ76" s="91"/>
      <c r="IUR76" s="91"/>
      <c r="IUS76" s="91"/>
      <c r="IUT76" s="91"/>
      <c r="IUU76" s="91"/>
      <c r="IUV76" s="91"/>
      <c r="IUW76" s="91"/>
      <c r="IUX76" s="91"/>
      <c r="IUY76" s="91"/>
      <c r="IUZ76" s="91"/>
      <c r="IVA76" s="91"/>
      <c r="IVB76" s="91"/>
      <c r="IVC76" s="91"/>
      <c r="IVD76" s="91"/>
      <c r="IVE76" s="91"/>
      <c r="IVF76" s="91"/>
      <c r="IVG76" s="91"/>
      <c r="IVH76" s="91"/>
      <c r="IVI76" s="91"/>
      <c r="IVJ76" s="91"/>
      <c r="IVK76" s="91"/>
      <c r="IVL76" s="91"/>
      <c r="IVM76" s="91"/>
      <c r="IVN76" s="91"/>
      <c r="IVO76" s="91"/>
      <c r="IVP76" s="91"/>
      <c r="IVQ76" s="91"/>
      <c r="IVR76" s="91"/>
      <c r="IVS76" s="91"/>
      <c r="IVT76" s="91"/>
      <c r="IVU76" s="91"/>
      <c r="IVV76" s="91"/>
      <c r="IVW76" s="91"/>
      <c r="IVX76" s="91"/>
      <c r="IVY76" s="91"/>
      <c r="IVZ76" s="91"/>
      <c r="IWA76" s="91"/>
      <c r="IWB76" s="91"/>
      <c r="IWC76" s="91"/>
      <c r="IWD76" s="91"/>
      <c r="IWE76" s="91"/>
      <c r="IWF76" s="91"/>
      <c r="IWG76" s="91"/>
      <c r="IWH76" s="91"/>
      <c r="IWI76" s="91"/>
      <c r="IWJ76" s="91"/>
      <c r="IWK76" s="91"/>
      <c r="IWL76" s="91"/>
      <c r="IWM76" s="91"/>
      <c r="IWN76" s="91"/>
      <c r="IWO76" s="91"/>
      <c r="IWP76" s="91"/>
      <c r="IWQ76" s="91"/>
      <c r="IWR76" s="91"/>
      <c r="IWS76" s="91"/>
      <c r="IWT76" s="91"/>
      <c r="IWU76" s="91"/>
      <c r="IWV76" s="91"/>
      <c r="IWW76" s="91"/>
      <c r="IWX76" s="91"/>
      <c r="IWY76" s="91"/>
      <c r="IWZ76" s="91"/>
      <c r="IXA76" s="91"/>
      <c r="IXB76" s="91"/>
      <c r="IXC76" s="91"/>
      <c r="IXD76" s="91"/>
      <c r="IXE76" s="91"/>
      <c r="IXF76" s="91"/>
      <c r="IXG76" s="91"/>
      <c r="IXH76" s="91"/>
      <c r="IXI76" s="91"/>
      <c r="IXJ76" s="91"/>
      <c r="IXK76" s="91"/>
      <c r="IXL76" s="91"/>
      <c r="IXM76" s="91"/>
      <c r="IXN76" s="91"/>
      <c r="IXO76" s="91"/>
      <c r="IXP76" s="91"/>
      <c r="IXQ76" s="91"/>
      <c r="IXR76" s="91"/>
      <c r="IXS76" s="91"/>
      <c r="IXT76" s="91"/>
      <c r="IXU76" s="91"/>
      <c r="IXV76" s="91"/>
      <c r="IXW76" s="91"/>
      <c r="IXX76" s="91"/>
      <c r="IXY76" s="91"/>
      <c r="IXZ76" s="91"/>
      <c r="IYA76" s="91"/>
      <c r="IYB76" s="91"/>
      <c r="IYC76" s="91"/>
      <c r="IYD76" s="91"/>
      <c r="IYE76" s="91"/>
      <c r="IYF76" s="91"/>
      <c r="IYG76" s="91"/>
      <c r="IYH76" s="91"/>
      <c r="IYI76" s="91"/>
      <c r="IYJ76" s="91"/>
      <c r="IYK76" s="91"/>
      <c r="IYL76" s="91"/>
      <c r="IYM76" s="91"/>
      <c r="IYN76" s="91"/>
      <c r="IYO76" s="91"/>
      <c r="IYP76" s="91"/>
      <c r="IYQ76" s="91"/>
      <c r="IYR76" s="91"/>
      <c r="IYS76" s="91"/>
      <c r="IYT76" s="91"/>
      <c r="IYU76" s="91"/>
      <c r="IYV76" s="91"/>
      <c r="IYW76" s="91"/>
      <c r="IYX76" s="91"/>
      <c r="IYY76" s="91"/>
      <c r="IYZ76" s="91"/>
      <c r="IZA76" s="91"/>
      <c r="IZB76" s="91"/>
      <c r="IZC76" s="91"/>
      <c r="IZD76" s="91"/>
      <c r="IZE76" s="91"/>
      <c r="IZF76" s="91"/>
      <c r="IZG76" s="91"/>
      <c r="IZH76" s="91"/>
      <c r="IZI76" s="91"/>
      <c r="IZJ76" s="91"/>
      <c r="IZK76" s="91"/>
      <c r="IZL76" s="91"/>
      <c r="IZM76" s="91"/>
      <c r="IZN76" s="91"/>
      <c r="IZO76" s="91"/>
      <c r="IZP76" s="91"/>
      <c r="IZQ76" s="91"/>
      <c r="IZR76" s="91"/>
      <c r="IZS76" s="91"/>
      <c r="IZT76" s="91"/>
      <c r="IZU76" s="91"/>
      <c r="IZV76" s="91"/>
      <c r="IZW76" s="91"/>
      <c r="IZX76" s="91"/>
      <c r="IZY76" s="91"/>
      <c r="IZZ76" s="91"/>
      <c r="JAA76" s="91"/>
      <c r="JAB76" s="91"/>
      <c r="JAC76" s="91"/>
      <c r="JAD76" s="91"/>
      <c r="JAE76" s="91"/>
      <c r="JAF76" s="91"/>
      <c r="JAG76" s="91"/>
      <c r="JAH76" s="91"/>
      <c r="JAI76" s="91"/>
      <c r="JAJ76" s="91"/>
      <c r="JAK76" s="91"/>
      <c r="JAL76" s="91"/>
      <c r="JAM76" s="91"/>
      <c r="JAN76" s="91"/>
      <c r="JAO76" s="91"/>
      <c r="JAP76" s="91"/>
      <c r="JAQ76" s="91"/>
      <c r="JAR76" s="91"/>
      <c r="JAS76" s="91"/>
      <c r="JAT76" s="91"/>
      <c r="JAU76" s="91"/>
      <c r="JAV76" s="91"/>
      <c r="JAW76" s="91"/>
      <c r="JAX76" s="91"/>
      <c r="JAY76" s="91"/>
      <c r="JAZ76" s="91"/>
      <c r="JBA76" s="91"/>
      <c r="JBB76" s="91"/>
      <c r="JBC76" s="91"/>
      <c r="JBD76" s="91"/>
      <c r="JBE76" s="91"/>
      <c r="JBF76" s="91"/>
      <c r="JBG76" s="91"/>
      <c r="JBH76" s="91"/>
      <c r="JBI76" s="91"/>
      <c r="JBJ76" s="91"/>
      <c r="JBK76" s="91"/>
      <c r="JBL76" s="91"/>
      <c r="JBM76" s="91"/>
      <c r="JBN76" s="91"/>
      <c r="JBO76" s="91"/>
      <c r="JBP76" s="91"/>
      <c r="JBQ76" s="91"/>
      <c r="JBR76" s="91"/>
      <c r="JBS76" s="91"/>
      <c r="JBT76" s="91"/>
      <c r="JBU76" s="91"/>
      <c r="JBV76" s="91"/>
      <c r="JBW76" s="91"/>
      <c r="JBX76" s="91"/>
      <c r="JBY76" s="91"/>
      <c r="JBZ76" s="91"/>
      <c r="JCA76" s="91"/>
      <c r="JCB76" s="91"/>
      <c r="JCC76" s="91"/>
      <c r="JCD76" s="91"/>
      <c r="JCE76" s="91"/>
      <c r="JCF76" s="91"/>
      <c r="JCG76" s="91"/>
      <c r="JCH76" s="91"/>
      <c r="JCI76" s="91"/>
      <c r="JCJ76" s="91"/>
      <c r="JCK76" s="91"/>
      <c r="JCL76" s="91"/>
      <c r="JCM76" s="91"/>
      <c r="JCN76" s="91"/>
      <c r="JCO76" s="91"/>
      <c r="JCP76" s="91"/>
      <c r="JCQ76" s="91"/>
      <c r="JCR76" s="91"/>
      <c r="JCS76" s="91"/>
      <c r="JCT76" s="91"/>
      <c r="JCU76" s="91"/>
      <c r="JCV76" s="91"/>
      <c r="JCW76" s="91"/>
      <c r="JCX76" s="91"/>
      <c r="JCY76" s="91"/>
      <c r="JCZ76" s="91"/>
      <c r="JDA76" s="91"/>
      <c r="JDB76" s="91"/>
      <c r="JDC76" s="91"/>
      <c r="JDD76" s="91"/>
      <c r="JDE76" s="91"/>
      <c r="JDF76" s="91"/>
      <c r="JDG76" s="91"/>
      <c r="JDH76" s="91"/>
      <c r="JDI76" s="91"/>
      <c r="JDJ76" s="91"/>
      <c r="JDK76" s="91"/>
      <c r="JDL76" s="91"/>
      <c r="JDM76" s="91"/>
      <c r="JDN76" s="91"/>
      <c r="JDO76" s="91"/>
      <c r="JDP76" s="91"/>
      <c r="JDQ76" s="91"/>
      <c r="JDR76" s="91"/>
      <c r="JDS76" s="91"/>
      <c r="JDT76" s="91"/>
      <c r="JDU76" s="91"/>
      <c r="JDV76" s="91"/>
      <c r="JDW76" s="91"/>
      <c r="JDX76" s="91"/>
      <c r="JDY76" s="91"/>
      <c r="JDZ76" s="91"/>
      <c r="JEA76" s="91"/>
      <c r="JEB76" s="91"/>
      <c r="JEC76" s="91"/>
      <c r="JED76" s="91"/>
      <c r="JEE76" s="91"/>
      <c r="JEF76" s="91"/>
      <c r="JEG76" s="91"/>
      <c r="JEH76" s="91"/>
      <c r="JEI76" s="91"/>
      <c r="JEJ76" s="91"/>
      <c r="JEK76" s="91"/>
      <c r="JEL76" s="91"/>
      <c r="JEM76" s="91"/>
      <c r="JEN76" s="91"/>
      <c r="JEO76" s="91"/>
      <c r="JEP76" s="91"/>
      <c r="JEQ76" s="91"/>
      <c r="JER76" s="91"/>
      <c r="JES76" s="91"/>
      <c r="JET76" s="91"/>
      <c r="JEU76" s="91"/>
      <c r="JEV76" s="91"/>
      <c r="JEW76" s="91"/>
      <c r="JEX76" s="91"/>
      <c r="JEY76" s="91"/>
      <c r="JEZ76" s="91"/>
      <c r="JFA76" s="91"/>
      <c r="JFB76" s="91"/>
      <c r="JFC76" s="91"/>
      <c r="JFD76" s="91"/>
      <c r="JFE76" s="91"/>
      <c r="JFF76" s="91"/>
      <c r="JFG76" s="91"/>
      <c r="JFH76" s="91"/>
      <c r="JFI76" s="91"/>
      <c r="JFJ76" s="91"/>
      <c r="JFK76" s="91"/>
      <c r="JFL76" s="91"/>
      <c r="JFM76" s="91"/>
      <c r="JFN76" s="91"/>
      <c r="JFO76" s="91"/>
      <c r="JFP76" s="91"/>
      <c r="JFQ76" s="91"/>
      <c r="JFR76" s="91"/>
      <c r="JFS76" s="91"/>
      <c r="JFT76" s="91"/>
      <c r="JFU76" s="91"/>
      <c r="JFV76" s="91"/>
      <c r="JFW76" s="91"/>
      <c r="JFX76" s="91"/>
      <c r="JFY76" s="91"/>
      <c r="JFZ76" s="91"/>
      <c r="JGA76" s="91"/>
      <c r="JGB76" s="91"/>
      <c r="JGC76" s="91"/>
      <c r="JGD76" s="91"/>
      <c r="JGE76" s="91"/>
      <c r="JGF76" s="91"/>
      <c r="JGG76" s="91"/>
      <c r="JGH76" s="91"/>
      <c r="JGI76" s="91"/>
      <c r="JGJ76" s="91"/>
      <c r="JGK76" s="91"/>
      <c r="JGL76" s="91"/>
      <c r="JGM76" s="91"/>
      <c r="JGN76" s="91"/>
      <c r="JGO76" s="91"/>
      <c r="JGP76" s="91"/>
      <c r="JGQ76" s="91"/>
      <c r="JGR76" s="91"/>
      <c r="JGS76" s="91"/>
      <c r="JGT76" s="91"/>
      <c r="JGU76" s="91"/>
      <c r="JGV76" s="91"/>
      <c r="JGW76" s="91"/>
      <c r="JGX76" s="91"/>
      <c r="JGY76" s="91"/>
      <c r="JGZ76" s="91"/>
      <c r="JHA76" s="91"/>
      <c r="JHB76" s="91"/>
      <c r="JHC76" s="91"/>
      <c r="JHD76" s="91"/>
      <c r="JHE76" s="91"/>
      <c r="JHF76" s="91"/>
      <c r="JHG76" s="91"/>
      <c r="JHH76" s="91"/>
      <c r="JHI76" s="91"/>
      <c r="JHJ76" s="91"/>
      <c r="JHK76" s="91"/>
      <c r="JHL76" s="91"/>
      <c r="JHM76" s="91"/>
      <c r="JHN76" s="91"/>
      <c r="JHO76" s="91"/>
      <c r="JHP76" s="91"/>
      <c r="JHQ76" s="91"/>
      <c r="JHR76" s="91"/>
      <c r="JHS76" s="91"/>
      <c r="JHT76" s="91"/>
      <c r="JHU76" s="91"/>
      <c r="JHV76" s="91"/>
      <c r="JHW76" s="91"/>
      <c r="JHX76" s="91"/>
      <c r="JHY76" s="91"/>
      <c r="JHZ76" s="91"/>
      <c r="JIA76" s="91"/>
      <c r="JIB76" s="91"/>
      <c r="JIC76" s="91"/>
      <c r="JID76" s="91"/>
      <c r="JIE76" s="91"/>
      <c r="JIF76" s="91"/>
      <c r="JIG76" s="91"/>
      <c r="JIH76" s="91"/>
      <c r="JII76" s="91"/>
      <c r="JIJ76" s="91"/>
      <c r="JIK76" s="91"/>
      <c r="JIL76" s="91"/>
      <c r="JIM76" s="91"/>
      <c r="JIN76" s="91"/>
      <c r="JIO76" s="91"/>
      <c r="JIP76" s="91"/>
      <c r="JIQ76" s="91"/>
      <c r="JIR76" s="91"/>
      <c r="JIS76" s="91"/>
      <c r="JIT76" s="91"/>
      <c r="JIU76" s="91"/>
      <c r="JIV76" s="91"/>
      <c r="JIW76" s="91"/>
      <c r="JIX76" s="91"/>
      <c r="JIY76" s="91"/>
      <c r="JIZ76" s="91"/>
      <c r="JJA76" s="91"/>
      <c r="JJB76" s="91"/>
      <c r="JJC76" s="91"/>
      <c r="JJD76" s="91"/>
      <c r="JJE76" s="91"/>
      <c r="JJF76" s="91"/>
      <c r="JJG76" s="91"/>
      <c r="JJH76" s="91"/>
      <c r="JJI76" s="91"/>
      <c r="JJJ76" s="91"/>
      <c r="JJK76" s="91"/>
      <c r="JJL76" s="91"/>
      <c r="JJM76" s="91"/>
      <c r="JJN76" s="91"/>
      <c r="JJO76" s="91"/>
      <c r="JJP76" s="91"/>
      <c r="JJQ76" s="91"/>
      <c r="JJR76" s="91"/>
      <c r="JJS76" s="91"/>
      <c r="JJT76" s="91"/>
      <c r="JJU76" s="91"/>
      <c r="JJV76" s="91"/>
      <c r="JJW76" s="91"/>
      <c r="JJX76" s="91"/>
      <c r="JJY76" s="91"/>
      <c r="JJZ76" s="91"/>
      <c r="JKA76" s="91"/>
      <c r="JKB76" s="91"/>
      <c r="JKC76" s="91"/>
      <c r="JKD76" s="91"/>
      <c r="JKE76" s="91"/>
      <c r="JKF76" s="91"/>
      <c r="JKG76" s="91"/>
      <c r="JKH76" s="91"/>
      <c r="JKI76" s="91"/>
      <c r="JKJ76" s="91"/>
      <c r="JKK76" s="91"/>
      <c r="JKL76" s="91"/>
      <c r="JKM76" s="91"/>
      <c r="JKN76" s="91"/>
      <c r="JKO76" s="91"/>
      <c r="JKP76" s="91"/>
      <c r="JKQ76" s="91"/>
      <c r="JKR76" s="91"/>
      <c r="JKS76" s="91"/>
      <c r="JKT76" s="91"/>
      <c r="JKU76" s="91"/>
      <c r="JKV76" s="91"/>
      <c r="JKW76" s="91"/>
      <c r="JKX76" s="91"/>
      <c r="JKY76" s="91"/>
      <c r="JKZ76" s="91"/>
      <c r="JLA76" s="91"/>
      <c r="JLB76" s="91"/>
      <c r="JLC76" s="91"/>
      <c r="JLD76" s="91"/>
      <c r="JLE76" s="91"/>
      <c r="JLF76" s="91"/>
      <c r="JLG76" s="91"/>
      <c r="JLH76" s="91"/>
      <c r="JLI76" s="91"/>
      <c r="JLJ76" s="91"/>
      <c r="JLK76" s="91"/>
      <c r="JLL76" s="91"/>
      <c r="JLM76" s="91"/>
      <c r="JLN76" s="91"/>
      <c r="JLO76" s="91"/>
      <c r="JLP76" s="91"/>
      <c r="JLQ76" s="91"/>
      <c r="JLR76" s="91"/>
      <c r="JLS76" s="91"/>
      <c r="JLT76" s="91"/>
      <c r="JLU76" s="91"/>
      <c r="JLV76" s="91"/>
      <c r="JLW76" s="91"/>
      <c r="JLX76" s="91"/>
      <c r="JLY76" s="91"/>
      <c r="JLZ76" s="91"/>
      <c r="JMA76" s="91"/>
      <c r="JMB76" s="91"/>
      <c r="JMC76" s="91"/>
      <c r="JMD76" s="91"/>
      <c r="JME76" s="91"/>
      <c r="JMF76" s="91"/>
      <c r="JMG76" s="91"/>
      <c r="JMH76" s="91"/>
      <c r="JMI76" s="91"/>
      <c r="JMJ76" s="91"/>
      <c r="JMK76" s="91"/>
      <c r="JML76" s="91"/>
      <c r="JMM76" s="91"/>
      <c r="JMN76" s="91"/>
      <c r="JMO76" s="91"/>
      <c r="JMP76" s="91"/>
      <c r="JMQ76" s="91"/>
      <c r="JMR76" s="91"/>
      <c r="JMS76" s="91"/>
      <c r="JMT76" s="91"/>
      <c r="JMU76" s="91"/>
      <c r="JMV76" s="91"/>
      <c r="JMW76" s="91"/>
      <c r="JMX76" s="91"/>
      <c r="JMY76" s="91"/>
      <c r="JMZ76" s="91"/>
      <c r="JNA76" s="91"/>
      <c r="JNB76" s="91"/>
      <c r="JNC76" s="91"/>
      <c r="JND76" s="91"/>
      <c r="JNE76" s="91"/>
      <c r="JNF76" s="91"/>
      <c r="JNG76" s="91"/>
      <c r="JNH76" s="91"/>
      <c r="JNI76" s="91"/>
      <c r="JNJ76" s="91"/>
      <c r="JNK76" s="91"/>
      <c r="JNL76" s="91"/>
      <c r="JNM76" s="91"/>
      <c r="JNN76" s="91"/>
      <c r="JNO76" s="91"/>
      <c r="JNP76" s="91"/>
      <c r="JNQ76" s="91"/>
      <c r="JNR76" s="91"/>
      <c r="JNS76" s="91"/>
      <c r="JNT76" s="91"/>
      <c r="JNU76" s="91"/>
      <c r="JNV76" s="91"/>
      <c r="JNW76" s="91"/>
      <c r="JNX76" s="91"/>
      <c r="JNY76" s="91"/>
      <c r="JNZ76" s="91"/>
      <c r="JOA76" s="91"/>
      <c r="JOB76" s="91"/>
      <c r="JOC76" s="91"/>
      <c r="JOD76" s="91"/>
      <c r="JOE76" s="91"/>
      <c r="JOF76" s="91"/>
      <c r="JOG76" s="91"/>
      <c r="JOH76" s="91"/>
      <c r="JOI76" s="91"/>
      <c r="JOJ76" s="91"/>
      <c r="JOK76" s="91"/>
      <c r="JOL76" s="91"/>
      <c r="JOM76" s="91"/>
      <c r="JON76" s="91"/>
      <c r="JOO76" s="91"/>
      <c r="JOP76" s="91"/>
      <c r="JOQ76" s="91"/>
      <c r="JOR76" s="91"/>
      <c r="JOS76" s="91"/>
      <c r="JOT76" s="91"/>
      <c r="JOU76" s="91"/>
      <c r="JOV76" s="91"/>
      <c r="JOW76" s="91"/>
      <c r="JOX76" s="91"/>
      <c r="JOY76" s="91"/>
      <c r="JOZ76" s="91"/>
      <c r="JPA76" s="91"/>
      <c r="JPB76" s="91"/>
      <c r="JPC76" s="91"/>
      <c r="JPD76" s="91"/>
      <c r="JPE76" s="91"/>
      <c r="JPF76" s="91"/>
      <c r="JPG76" s="91"/>
      <c r="JPH76" s="91"/>
      <c r="JPI76" s="91"/>
      <c r="JPJ76" s="91"/>
      <c r="JPK76" s="91"/>
      <c r="JPL76" s="91"/>
      <c r="JPM76" s="91"/>
      <c r="JPN76" s="91"/>
      <c r="JPO76" s="91"/>
      <c r="JPP76" s="91"/>
      <c r="JPQ76" s="91"/>
      <c r="JPR76" s="91"/>
      <c r="JPS76" s="91"/>
      <c r="JPT76" s="91"/>
      <c r="JPU76" s="91"/>
      <c r="JPV76" s="91"/>
      <c r="JPW76" s="91"/>
      <c r="JPX76" s="91"/>
      <c r="JPY76" s="91"/>
      <c r="JPZ76" s="91"/>
      <c r="JQA76" s="91"/>
      <c r="JQB76" s="91"/>
      <c r="JQC76" s="91"/>
      <c r="JQD76" s="91"/>
      <c r="JQE76" s="91"/>
      <c r="JQF76" s="91"/>
      <c r="JQG76" s="91"/>
      <c r="JQH76" s="91"/>
      <c r="JQI76" s="91"/>
      <c r="JQJ76" s="91"/>
      <c r="JQK76" s="91"/>
      <c r="JQL76" s="91"/>
      <c r="JQM76" s="91"/>
      <c r="JQN76" s="91"/>
      <c r="JQO76" s="91"/>
      <c r="JQP76" s="91"/>
      <c r="JQQ76" s="91"/>
      <c r="JQR76" s="91"/>
      <c r="JQS76" s="91"/>
      <c r="JQT76" s="91"/>
      <c r="JQU76" s="91"/>
      <c r="JQV76" s="91"/>
      <c r="JQW76" s="91"/>
      <c r="JQX76" s="91"/>
      <c r="JQY76" s="91"/>
      <c r="JQZ76" s="91"/>
      <c r="JRA76" s="91"/>
      <c r="JRB76" s="91"/>
      <c r="JRC76" s="91"/>
      <c r="JRD76" s="91"/>
      <c r="JRE76" s="91"/>
      <c r="JRF76" s="91"/>
      <c r="JRG76" s="91"/>
      <c r="JRH76" s="91"/>
      <c r="JRI76" s="91"/>
      <c r="JRJ76" s="91"/>
      <c r="JRK76" s="91"/>
      <c r="JRL76" s="91"/>
      <c r="JRM76" s="91"/>
      <c r="JRN76" s="91"/>
      <c r="JRO76" s="91"/>
      <c r="JRP76" s="91"/>
      <c r="JRQ76" s="91"/>
      <c r="JRR76" s="91"/>
      <c r="JRS76" s="91"/>
      <c r="JRT76" s="91"/>
      <c r="JRU76" s="91"/>
      <c r="JRV76" s="91"/>
      <c r="JRW76" s="91"/>
      <c r="JRX76" s="91"/>
      <c r="JRY76" s="91"/>
      <c r="JRZ76" s="91"/>
      <c r="JSA76" s="91"/>
      <c r="JSB76" s="91"/>
      <c r="JSC76" s="91"/>
      <c r="JSD76" s="91"/>
      <c r="JSE76" s="91"/>
      <c r="JSF76" s="91"/>
      <c r="JSG76" s="91"/>
      <c r="JSH76" s="91"/>
      <c r="JSI76" s="91"/>
      <c r="JSJ76" s="91"/>
      <c r="JSK76" s="91"/>
      <c r="JSL76" s="91"/>
      <c r="JSM76" s="91"/>
      <c r="JSN76" s="91"/>
      <c r="JSO76" s="91"/>
      <c r="JSP76" s="91"/>
      <c r="JSQ76" s="91"/>
      <c r="JSR76" s="91"/>
      <c r="JSS76" s="91"/>
      <c r="JST76" s="91"/>
      <c r="JSU76" s="91"/>
      <c r="JSV76" s="91"/>
      <c r="JSW76" s="91"/>
      <c r="JSX76" s="91"/>
      <c r="JSY76" s="91"/>
      <c r="JSZ76" s="91"/>
      <c r="JTA76" s="91"/>
      <c r="JTB76" s="91"/>
      <c r="JTC76" s="91"/>
      <c r="JTD76" s="91"/>
      <c r="JTE76" s="91"/>
      <c r="JTF76" s="91"/>
      <c r="JTG76" s="91"/>
      <c r="JTH76" s="91"/>
      <c r="JTI76" s="91"/>
      <c r="JTJ76" s="91"/>
      <c r="JTK76" s="91"/>
      <c r="JTL76" s="91"/>
      <c r="JTM76" s="91"/>
      <c r="JTN76" s="91"/>
      <c r="JTO76" s="91"/>
      <c r="JTP76" s="91"/>
      <c r="JTQ76" s="91"/>
      <c r="JTR76" s="91"/>
      <c r="JTS76" s="91"/>
      <c r="JTT76" s="91"/>
      <c r="JTU76" s="91"/>
      <c r="JTV76" s="91"/>
      <c r="JTW76" s="91"/>
      <c r="JTX76" s="91"/>
      <c r="JTY76" s="91"/>
      <c r="JTZ76" s="91"/>
      <c r="JUA76" s="91"/>
      <c r="JUB76" s="91"/>
      <c r="JUC76" s="91"/>
      <c r="JUD76" s="91"/>
      <c r="JUE76" s="91"/>
      <c r="JUF76" s="91"/>
      <c r="JUG76" s="91"/>
      <c r="JUH76" s="91"/>
      <c r="JUI76" s="91"/>
      <c r="JUJ76" s="91"/>
      <c r="JUK76" s="91"/>
      <c r="JUL76" s="91"/>
      <c r="JUM76" s="91"/>
      <c r="JUN76" s="91"/>
      <c r="JUO76" s="91"/>
      <c r="JUP76" s="91"/>
      <c r="JUQ76" s="91"/>
      <c r="JUR76" s="91"/>
      <c r="JUS76" s="91"/>
      <c r="JUT76" s="91"/>
      <c r="JUU76" s="91"/>
      <c r="JUV76" s="91"/>
      <c r="JUW76" s="91"/>
      <c r="JUX76" s="91"/>
      <c r="JUY76" s="91"/>
      <c r="JUZ76" s="91"/>
      <c r="JVA76" s="91"/>
      <c r="JVB76" s="91"/>
      <c r="JVC76" s="91"/>
      <c r="JVD76" s="91"/>
      <c r="JVE76" s="91"/>
      <c r="JVF76" s="91"/>
      <c r="JVG76" s="91"/>
      <c r="JVH76" s="91"/>
      <c r="JVI76" s="91"/>
      <c r="JVJ76" s="91"/>
      <c r="JVK76" s="91"/>
      <c r="JVL76" s="91"/>
      <c r="JVM76" s="91"/>
      <c r="JVN76" s="91"/>
      <c r="JVO76" s="91"/>
      <c r="JVP76" s="91"/>
      <c r="JVQ76" s="91"/>
      <c r="JVR76" s="91"/>
      <c r="JVS76" s="91"/>
      <c r="JVT76" s="91"/>
      <c r="JVU76" s="91"/>
      <c r="JVV76" s="91"/>
      <c r="JVW76" s="91"/>
      <c r="JVX76" s="91"/>
      <c r="JVY76" s="91"/>
      <c r="JVZ76" s="91"/>
      <c r="JWA76" s="91"/>
      <c r="JWB76" s="91"/>
      <c r="JWC76" s="91"/>
      <c r="JWD76" s="91"/>
      <c r="JWE76" s="91"/>
      <c r="JWF76" s="91"/>
      <c r="JWG76" s="91"/>
      <c r="JWH76" s="91"/>
      <c r="JWI76" s="91"/>
      <c r="JWJ76" s="91"/>
      <c r="JWK76" s="91"/>
      <c r="JWL76" s="91"/>
      <c r="JWM76" s="91"/>
      <c r="JWN76" s="91"/>
      <c r="JWO76" s="91"/>
      <c r="JWP76" s="91"/>
      <c r="JWQ76" s="91"/>
      <c r="JWR76" s="91"/>
      <c r="JWS76" s="91"/>
      <c r="JWT76" s="91"/>
      <c r="JWU76" s="91"/>
      <c r="JWV76" s="91"/>
      <c r="JWW76" s="91"/>
      <c r="JWX76" s="91"/>
      <c r="JWY76" s="91"/>
      <c r="JWZ76" s="91"/>
      <c r="JXA76" s="91"/>
      <c r="JXB76" s="91"/>
      <c r="JXC76" s="91"/>
      <c r="JXD76" s="91"/>
      <c r="JXE76" s="91"/>
      <c r="JXF76" s="91"/>
      <c r="JXG76" s="91"/>
      <c r="JXH76" s="91"/>
      <c r="JXI76" s="91"/>
      <c r="JXJ76" s="91"/>
      <c r="JXK76" s="91"/>
      <c r="JXL76" s="91"/>
      <c r="JXM76" s="91"/>
      <c r="JXN76" s="91"/>
      <c r="JXO76" s="91"/>
      <c r="JXP76" s="91"/>
      <c r="JXQ76" s="91"/>
      <c r="JXR76" s="91"/>
      <c r="JXS76" s="91"/>
      <c r="JXT76" s="91"/>
      <c r="JXU76" s="91"/>
      <c r="JXV76" s="91"/>
      <c r="JXW76" s="91"/>
      <c r="JXX76" s="91"/>
      <c r="JXY76" s="91"/>
      <c r="JXZ76" s="91"/>
      <c r="JYA76" s="91"/>
      <c r="JYB76" s="91"/>
      <c r="JYC76" s="91"/>
      <c r="JYD76" s="91"/>
      <c r="JYE76" s="91"/>
      <c r="JYF76" s="91"/>
      <c r="JYG76" s="91"/>
      <c r="JYH76" s="91"/>
      <c r="JYI76" s="91"/>
      <c r="JYJ76" s="91"/>
      <c r="JYK76" s="91"/>
      <c r="JYL76" s="91"/>
      <c r="JYM76" s="91"/>
      <c r="JYN76" s="91"/>
      <c r="JYO76" s="91"/>
      <c r="JYP76" s="91"/>
      <c r="JYQ76" s="91"/>
      <c r="JYR76" s="91"/>
      <c r="JYS76" s="91"/>
      <c r="JYT76" s="91"/>
      <c r="JYU76" s="91"/>
      <c r="JYV76" s="91"/>
      <c r="JYW76" s="91"/>
      <c r="JYX76" s="91"/>
      <c r="JYY76" s="91"/>
      <c r="JYZ76" s="91"/>
      <c r="JZA76" s="91"/>
      <c r="JZB76" s="91"/>
      <c r="JZC76" s="91"/>
      <c r="JZD76" s="91"/>
      <c r="JZE76" s="91"/>
      <c r="JZF76" s="91"/>
      <c r="JZG76" s="91"/>
      <c r="JZH76" s="91"/>
      <c r="JZI76" s="91"/>
      <c r="JZJ76" s="91"/>
      <c r="JZK76" s="91"/>
      <c r="JZL76" s="91"/>
      <c r="JZM76" s="91"/>
      <c r="JZN76" s="91"/>
      <c r="JZO76" s="91"/>
      <c r="JZP76" s="91"/>
      <c r="JZQ76" s="91"/>
      <c r="JZR76" s="91"/>
      <c r="JZS76" s="91"/>
      <c r="JZT76" s="91"/>
      <c r="JZU76" s="91"/>
      <c r="JZV76" s="91"/>
      <c r="JZW76" s="91"/>
      <c r="JZX76" s="91"/>
      <c r="JZY76" s="91"/>
      <c r="JZZ76" s="91"/>
      <c r="KAA76" s="91"/>
      <c r="KAB76" s="91"/>
      <c r="KAC76" s="91"/>
      <c r="KAD76" s="91"/>
      <c r="KAE76" s="91"/>
      <c r="KAF76" s="91"/>
      <c r="KAG76" s="91"/>
      <c r="KAH76" s="91"/>
      <c r="KAI76" s="91"/>
      <c r="KAJ76" s="91"/>
      <c r="KAK76" s="91"/>
      <c r="KAL76" s="91"/>
      <c r="KAM76" s="91"/>
      <c r="KAN76" s="91"/>
      <c r="KAO76" s="91"/>
      <c r="KAP76" s="91"/>
      <c r="KAQ76" s="91"/>
      <c r="KAR76" s="91"/>
      <c r="KAS76" s="91"/>
      <c r="KAT76" s="91"/>
      <c r="KAU76" s="91"/>
      <c r="KAV76" s="91"/>
      <c r="KAW76" s="91"/>
      <c r="KAX76" s="91"/>
      <c r="KAY76" s="91"/>
      <c r="KAZ76" s="91"/>
      <c r="KBA76" s="91"/>
      <c r="KBB76" s="91"/>
      <c r="KBC76" s="91"/>
      <c r="KBD76" s="91"/>
      <c r="KBE76" s="91"/>
      <c r="KBF76" s="91"/>
      <c r="KBG76" s="91"/>
      <c r="KBH76" s="91"/>
      <c r="KBI76" s="91"/>
      <c r="KBJ76" s="91"/>
      <c r="KBK76" s="91"/>
      <c r="KBL76" s="91"/>
      <c r="KBM76" s="91"/>
      <c r="KBN76" s="91"/>
      <c r="KBO76" s="91"/>
      <c r="KBP76" s="91"/>
      <c r="KBQ76" s="91"/>
      <c r="KBR76" s="91"/>
      <c r="KBS76" s="91"/>
      <c r="KBT76" s="91"/>
      <c r="KBU76" s="91"/>
      <c r="KBV76" s="91"/>
      <c r="KBW76" s="91"/>
      <c r="KBX76" s="91"/>
      <c r="KBY76" s="91"/>
      <c r="KBZ76" s="91"/>
      <c r="KCA76" s="91"/>
      <c r="KCB76" s="91"/>
      <c r="KCC76" s="91"/>
      <c r="KCD76" s="91"/>
      <c r="KCE76" s="91"/>
      <c r="KCF76" s="91"/>
      <c r="KCG76" s="91"/>
      <c r="KCH76" s="91"/>
      <c r="KCI76" s="91"/>
      <c r="KCJ76" s="91"/>
      <c r="KCK76" s="91"/>
      <c r="KCL76" s="91"/>
      <c r="KCM76" s="91"/>
      <c r="KCN76" s="91"/>
      <c r="KCO76" s="91"/>
      <c r="KCP76" s="91"/>
      <c r="KCQ76" s="91"/>
      <c r="KCR76" s="91"/>
      <c r="KCS76" s="91"/>
      <c r="KCT76" s="91"/>
      <c r="KCU76" s="91"/>
      <c r="KCV76" s="91"/>
      <c r="KCW76" s="91"/>
      <c r="KCX76" s="91"/>
      <c r="KCY76" s="91"/>
      <c r="KCZ76" s="91"/>
      <c r="KDA76" s="91"/>
      <c r="KDB76" s="91"/>
      <c r="KDC76" s="91"/>
      <c r="KDD76" s="91"/>
      <c r="KDE76" s="91"/>
      <c r="KDF76" s="91"/>
      <c r="KDG76" s="91"/>
      <c r="KDH76" s="91"/>
      <c r="KDI76" s="91"/>
      <c r="KDJ76" s="91"/>
      <c r="KDK76" s="91"/>
      <c r="KDL76" s="91"/>
      <c r="KDM76" s="91"/>
      <c r="KDN76" s="91"/>
      <c r="KDO76" s="91"/>
      <c r="KDP76" s="91"/>
      <c r="KDQ76" s="91"/>
      <c r="KDR76" s="91"/>
      <c r="KDS76" s="91"/>
      <c r="KDT76" s="91"/>
      <c r="KDU76" s="91"/>
      <c r="KDV76" s="91"/>
      <c r="KDW76" s="91"/>
      <c r="KDX76" s="91"/>
      <c r="KDY76" s="91"/>
      <c r="KDZ76" s="91"/>
      <c r="KEA76" s="91"/>
      <c r="KEB76" s="91"/>
      <c r="KEC76" s="91"/>
      <c r="KED76" s="91"/>
      <c r="KEE76" s="91"/>
      <c r="KEF76" s="91"/>
      <c r="KEG76" s="91"/>
      <c r="KEH76" s="91"/>
      <c r="KEI76" s="91"/>
      <c r="KEJ76" s="91"/>
      <c r="KEK76" s="91"/>
      <c r="KEL76" s="91"/>
      <c r="KEM76" s="91"/>
      <c r="KEN76" s="91"/>
      <c r="KEO76" s="91"/>
      <c r="KEP76" s="91"/>
      <c r="KEQ76" s="91"/>
      <c r="KER76" s="91"/>
      <c r="KES76" s="91"/>
      <c r="KET76" s="91"/>
      <c r="KEU76" s="91"/>
      <c r="KEV76" s="91"/>
      <c r="KEW76" s="91"/>
      <c r="KEX76" s="91"/>
      <c r="KEY76" s="91"/>
      <c r="KEZ76" s="91"/>
      <c r="KFA76" s="91"/>
      <c r="KFB76" s="91"/>
      <c r="KFC76" s="91"/>
      <c r="KFD76" s="91"/>
      <c r="KFE76" s="91"/>
      <c r="KFF76" s="91"/>
      <c r="KFG76" s="91"/>
      <c r="KFH76" s="91"/>
      <c r="KFI76" s="91"/>
      <c r="KFJ76" s="91"/>
      <c r="KFK76" s="91"/>
      <c r="KFL76" s="91"/>
      <c r="KFM76" s="91"/>
      <c r="KFN76" s="91"/>
      <c r="KFO76" s="91"/>
      <c r="KFP76" s="91"/>
      <c r="KFQ76" s="91"/>
      <c r="KFR76" s="91"/>
      <c r="KFS76" s="91"/>
      <c r="KFT76" s="91"/>
      <c r="KFU76" s="91"/>
      <c r="KFV76" s="91"/>
      <c r="KFW76" s="91"/>
      <c r="KFX76" s="91"/>
      <c r="KFY76" s="91"/>
      <c r="KFZ76" s="91"/>
      <c r="KGA76" s="91"/>
      <c r="KGB76" s="91"/>
      <c r="KGC76" s="91"/>
      <c r="KGD76" s="91"/>
      <c r="KGE76" s="91"/>
      <c r="KGF76" s="91"/>
      <c r="KGG76" s="91"/>
      <c r="KGH76" s="91"/>
      <c r="KGI76" s="91"/>
      <c r="KGJ76" s="91"/>
      <c r="KGK76" s="91"/>
      <c r="KGL76" s="91"/>
      <c r="KGM76" s="91"/>
      <c r="KGN76" s="91"/>
      <c r="KGO76" s="91"/>
      <c r="KGP76" s="91"/>
      <c r="KGQ76" s="91"/>
      <c r="KGR76" s="91"/>
      <c r="KGS76" s="91"/>
      <c r="KGT76" s="91"/>
      <c r="KGU76" s="91"/>
      <c r="KGV76" s="91"/>
      <c r="KGW76" s="91"/>
      <c r="KGX76" s="91"/>
      <c r="KGY76" s="91"/>
      <c r="KGZ76" s="91"/>
      <c r="KHA76" s="91"/>
      <c r="KHB76" s="91"/>
      <c r="KHC76" s="91"/>
      <c r="KHD76" s="91"/>
      <c r="KHE76" s="91"/>
      <c r="KHF76" s="91"/>
      <c r="KHG76" s="91"/>
      <c r="KHH76" s="91"/>
      <c r="KHI76" s="91"/>
      <c r="KHJ76" s="91"/>
      <c r="KHK76" s="91"/>
      <c r="KHL76" s="91"/>
      <c r="KHM76" s="91"/>
      <c r="KHN76" s="91"/>
      <c r="KHO76" s="91"/>
      <c r="KHP76" s="91"/>
      <c r="KHQ76" s="91"/>
      <c r="KHR76" s="91"/>
      <c r="KHS76" s="91"/>
      <c r="KHT76" s="91"/>
      <c r="KHU76" s="91"/>
      <c r="KHV76" s="91"/>
      <c r="KHW76" s="91"/>
      <c r="KHX76" s="91"/>
      <c r="KHY76" s="91"/>
      <c r="KHZ76" s="91"/>
      <c r="KIA76" s="91"/>
      <c r="KIB76" s="91"/>
      <c r="KIC76" s="91"/>
      <c r="KID76" s="91"/>
      <c r="KIE76" s="91"/>
      <c r="KIF76" s="91"/>
      <c r="KIG76" s="91"/>
      <c r="KIH76" s="91"/>
      <c r="KII76" s="91"/>
      <c r="KIJ76" s="91"/>
      <c r="KIK76" s="91"/>
      <c r="KIL76" s="91"/>
      <c r="KIM76" s="91"/>
      <c r="KIN76" s="91"/>
      <c r="KIO76" s="91"/>
      <c r="KIP76" s="91"/>
      <c r="KIQ76" s="91"/>
      <c r="KIR76" s="91"/>
      <c r="KIS76" s="91"/>
      <c r="KIT76" s="91"/>
      <c r="KIU76" s="91"/>
      <c r="KIV76" s="91"/>
      <c r="KIW76" s="91"/>
      <c r="KIX76" s="91"/>
      <c r="KIY76" s="91"/>
      <c r="KIZ76" s="91"/>
      <c r="KJA76" s="91"/>
      <c r="KJB76" s="91"/>
      <c r="KJC76" s="91"/>
      <c r="KJD76" s="91"/>
      <c r="KJE76" s="91"/>
      <c r="KJF76" s="91"/>
      <c r="KJG76" s="91"/>
      <c r="KJH76" s="91"/>
      <c r="KJI76" s="91"/>
      <c r="KJJ76" s="91"/>
      <c r="KJK76" s="91"/>
      <c r="KJL76" s="91"/>
      <c r="KJM76" s="91"/>
      <c r="KJN76" s="91"/>
      <c r="KJO76" s="91"/>
      <c r="KJP76" s="91"/>
      <c r="KJQ76" s="91"/>
      <c r="KJR76" s="91"/>
      <c r="KJS76" s="91"/>
      <c r="KJT76" s="91"/>
      <c r="KJU76" s="91"/>
      <c r="KJV76" s="91"/>
      <c r="KJW76" s="91"/>
      <c r="KJX76" s="91"/>
      <c r="KJY76" s="91"/>
      <c r="KJZ76" s="91"/>
      <c r="KKA76" s="91"/>
      <c r="KKB76" s="91"/>
      <c r="KKC76" s="91"/>
      <c r="KKD76" s="91"/>
      <c r="KKE76" s="91"/>
      <c r="KKF76" s="91"/>
      <c r="KKG76" s="91"/>
      <c r="KKH76" s="91"/>
      <c r="KKI76" s="91"/>
      <c r="KKJ76" s="91"/>
      <c r="KKK76" s="91"/>
      <c r="KKL76" s="91"/>
      <c r="KKM76" s="91"/>
      <c r="KKN76" s="91"/>
      <c r="KKO76" s="91"/>
      <c r="KKP76" s="91"/>
      <c r="KKQ76" s="91"/>
      <c r="KKR76" s="91"/>
      <c r="KKS76" s="91"/>
      <c r="KKT76" s="91"/>
      <c r="KKU76" s="91"/>
      <c r="KKV76" s="91"/>
      <c r="KKW76" s="91"/>
      <c r="KKX76" s="91"/>
      <c r="KKY76" s="91"/>
      <c r="KKZ76" s="91"/>
      <c r="KLA76" s="91"/>
      <c r="KLB76" s="91"/>
      <c r="KLC76" s="91"/>
      <c r="KLD76" s="91"/>
      <c r="KLE76" s="91"/>
      <c r="KLF76" s="91"/>
      <c r="KLG76" s="91"/>
      <c r="KLH76" s="91"/>
      <c r="KLI76" s="91"/>
      <c r="KLJ76" s="91"/>
      <c r="KLK76" s="91"/>
      <c r="KLL76" s="91"/>
      <c r="KLM76" s="91"/>
      <c r="KLN76" s="91"/>
      <c r="KLO76" s="91"/>
      <c r="KLP76" s="91"/>
      <c r="KLQ76" s="91"/>
      <c r="KLR76" s="91"/>
      <c r="KLS76" s="91"/>
      <c r="KLT76" s="91"/>
      <c r="KLU76" s="91"/>
      <c r="KLV76" s="91"/>
      <c r="KLW76" s="91"/>
      <c r="KLX76" s="91"/>
      <c r="KLY76" s="91"/>
      <c r="KLZ76" s="91"/>
      <c r="KMA76" s="91"/>
      <c r="KMB76" s="91"/>
      <c r="KMC76" s="91"/>
      <c r="KMD76" s="91"/>
      <c r="KME76" s="91"/>
      <c r="KMF76" s="91"/>
      <c r="KMG76" s="91"/>
      <c r="KMH76" s="91"/>
      <c r="KMI76" s="91"/>
      <c r="KMJ76" s="91"/>
      <c r="KMK76" s="91"/>
      <c r="KML76" s="91"/>
      <c r="KMM76" s="91"/>
      <c r="KMN76" s="91"/>
      <c r="KMO76" s="91"/>
      <c r="KMP76" s="91"/>
      <c r="KMQ76" s="91"/>
      <c r="KMR76" s="91"/>
      <c r="KMS76" s="91"/>
      <c r="KMT76" s="91"/>
      <c r="KMU76" s="91"/>
      <c r="KMV76" s="91"/>
      <c r="KMW76" s="91"/>
      <c r="KMX76" s="91"/>
      <c r="KMY76" s="91"/>
      <c r="KMZ76" s="91"/>
      <c r="KNA76" s="91"/>
      <c r="KNB76" s="91"/>
      <c r="KNC76" s="91"/>
      <c r="KND76" s="91"/>
      <c r="KNE76" s="91"/>
      <c r="KNF76" s="91"/>
      <c r="KNG76" s="91"/>
      <c r="KNH76" s="91"/>
      <c r="KNI76" s="91"/>
      <c r="KNJ76" s="91"/>
      <c r="KNK76" s="91"/>
      <c r="KNL76" s="91"/>
      <c r="KNM76" s="91"/>
      <c r="KNN76" s="91"/>
      <c r="KNO76" s="91"/>
      <c r="KNP76" s="91"/>
      <c r="KNQ76" s="91"/>
      <c r="KNR76" s="91"/>
      <c r="KNS76" s="91"/>
      <c r="KNT76" s="91"/>
      <c r="KNU76" s="91"/>
      <c r="KNV76" s="91"/>
      <c r="KNW76" s="91"/>
      <c r="KNX76" s="91"/>
      <c r="KNY76" s="91"/>
      <c r="KNZ76" s="91"/>
      <c r="KOA76" s="91"/>
      <c r="KOB76" s="91"/>
      <c r="KOC76" s="91"/>
      <c r="KOD76" s="91"/>
      <c r="KOE76" s="91"/>
      <c r="KOF76" s="91"/>
      <c r="KOG76" s="91"/>
      <c r="KOH76" s="91"/>
      <c r="KOI76" s="91"/>
      <c r="KOJ76" s="91"/>
      <c r="KOK76" s="91"/>
      <c r="KOL76" s="91"/>
      <c r="KOM76" s="91"/>
      <c r="KON76" s="91"/>
      <c r="KOO76" s="91"/>
      <c r="KOP76" s="91"/>
      <c r="KOQ76" s="91"/>
      <c r="KOR76" s="91"/>
      <c r="KOS76" s="91"/>
      <c r="KOT76" s="91"/>
      <c r="KOU76" s="91"/>
      <c r="KOV76" s="91"/>
      <c r="KOW76" s="91"/>
      <c r="KOX76" s="91"/>
      <c r="KOY76" s="91"/>
      <c r="KOZ76" s="91"/>
      <c r="KPA76" s="91"/>
      <c r="KPB76" s="91"/>
      <c r="KPC76" s="91"/>
      <c r="KPD76" s="91"/>
      <c r="KPE76" s="91"/>
      <c r="KPF76" s="91"/>
      <c r="KPG76" s="91"/>
      <c r="KPH76" s="91"/>
      <c r="KPI76" s="91"/>
      <c r="KPJ76" s="91"/>
      <c r="KPK76" s="91"/>
      <c r="KPL76" s="91"/>
      <c r="KPM76" s="91"/>
      <c r="KPN76" s="91"/>
      <c r="KPO76" s="91"/>
      <c r="KPP76" s="91"/>
      <c r="KPQ76" s="91"/>
      <c r="KPR76" s="91"/>
      <c r="KPS76" s="91"/>
      <c r="KPT76" s="91"/>
      <c r="KPU76" s="91"/>
      <c r="KPV76" s="91"/>
      <c r="KPW76" s="91"/>
      <c r="KPX76" s="91"/>
      <c r="KPY76" s="91"/>
      <c r="KPZ76" s="91"/>
      <c r="KQA76" s="91"/>
      <c r="KQB76" s="91"/>
      <c r="KQC76" s="91"/>
      <c r="KQD76" s="91"/>
      <c r="KQE76" s="91"/>
      <c r="KQF76" s="91"/>
      <c r="KQG76" s="91"/>
      <c r="KQH76" s="91"/>
      <c r="KQI76" s="91"/>
      <c r="KQJ76" s="91"/>
      <c r="KQK76" s="91"/>
      <c r="KQL76" s="91"/>
      <c r="KQM76" s="91"/>
      <c r="KQN76" s="91"/>
      <c r="KQO76" s="91"/>
      <c r="KQP76" s="91"/>
      <c r="KQQ76" s="91"/>
      <c r="KQR76" s="91"/>
      <c r="KQS76" s="91"/>
      <c r="KQT76" s="91"/>
      <c r="KQU76" s="91"/>
      <c r="KQV76" s="91"/>
      <c r="KQW76" s="91"/>
      <c r="KQX76" s="91"/>
      <c r="KQY76" s="91"/>
      <c r="KQZ76" s="91"/>
      <c r="KRA76" s="91"/>
      <c r="KRB76" s="91"/>
      <c r="KRC76" s="91"/>
      <c r="KRD76" s="91"/>
      <c r="KRE76" s="91"/>
      <c r="KRF76" s="91"/>
      <c r="KRG76" s="91"/>
      <c r="KRH76" s="91"/>
      <c r="KRI76" s="91"/>
      <c r="KRJ76" s="91"/>
      <c r="KRK76" s="91"/>
      <c r="KRL76" s="91"/>
      <c r="KRM76" s="91"/>
      <c r="KRN76" s="91"/>
      <c r="KRO76" s="91"/>
      <c r="KRP76" s="91"/>
      <c r="KRQ76" s="91"/>
      <c r="KRR76" s="91"/>
      <c r="KRS76" s="91"/>
      <c r="KRT76" s="91"/>
      <c r="KRU76" s="91"/>
      <c r="KRV76" s="91"/>
      <c r="KRW76" s="91"/>
      <c r="KRX76" s="91"/>
      <c r="KRY76" s="91"/>
      <c r="KRZ76" s="91"/>
      <c r="KSA76" s="91"/>
      <c r="KSB76" s="91"/>
      <c r="KSC76" s="91"/>
      <c r="KSD76" s="91"/>
      <c r="KSE76" s="91"/>
      <c r="KSF76" s="91"/>
      <c r="KSG76" s="91"/>
      <c r="KSH76" s="91"/>
      <c r="KSI76" s="91"/>
      <c r="KSJ76" s="91"/>
      <c r="KSK76" s="91"/>
      <c r="KSL76" s="91"/>
      <c r="KSM76" s="91"/>
      <c r="KSN76" s="91"/>
      <c r="KSO76" s="91"/>
      <c r="KSP76" s="91"/>
      <c r="KSQ76" s="91"/>
      <c r="KSR76" s="91"/>
      <c r="KSS76" s="91"/>
      <c r="KST76" s="91"/>
      <c r="KSU76" s="91"/>
      <c r="KSV76" s="91"/>
      <c r="KSW76" s="91"/>
      <c r="KSX76" s="91"/>
      <c r="KSY76" s="91"/>
      <c r="KSZ76" s="91"/>
      <c r="KTA76" s="91"/>
      <c r="KTB76" s="91"/>
      <c r="KTC76" s="91"/>
      <c r="KTD76" s="91"/>
      <c r="KTE76" s="91"/>
      <c r="KTF76" s="91"/>
      <c r="KTG76" s="91"/>
      <c r="KTH76" s="91"/>
      <c r="KTI76" s="91"/>
      <c r="KTJ76" s="91"/>
      <c r="KTK76" s="91"/>
      <c r="KTL76" s="91"/>
      <c r="KTM76" s="91"/>
      <c r="KTN76" s="91"/>
      <c r="KTO76" s="91"/>
      <c r="KTP76" s="91"/>
      <c r="KTQ76" s="91"/>
      <c r="KTR76" s="91"/>
      <c r="KTS76" s="91"/>
      <c r="KTT76" s="91"/>
      <c r="KTU76" s="91"/>
      <c r="KTV76" s="91"/>
      <c r="KTW76" s="91"/>
      <c r="KTX76" s="91"/>
      <c r="KTY76" s="91"/>
      <c r="KTZ76" s="91"/>
      <c r="KUA76" s="91"/>
      <c r="KUB76" s="91"/>
      <c r="KUC76" s="91"/>
      <c r="KUD76" s="91"/>
      <c r="KUE76" s="91"/>
      <c r="KUF76" s="91"/>
      <c r="KUG76" s="91"/>
      <c r="KUH76" s="91"/>
      <c r="KUI76" s="91"/>
      <c r="KUJ76" s="91"/>
      <c r="KUK76" s="91"/>
      <c r="KUL76" s="91"/>
      <c r="KUM76" s="91"/>
      <c r="KUN76" s="91"/>
      <c r="KUO76" s="91"/>
      <c r="KUP76" s="91"/>
      <c r="KUQ76" s="91"/>
      <c r="KUR76" s="91"/>
      <c r="KUS76" s="91"/>
      <c r="KUT76" s="91"/>
      <c r="KUU76" s="91"/>
      <c r="KUV76" s="91"/>
      <c r="KUW76" s="91"/>
      <c r="KUX76" s="91"/>
      <c r="KUY76" s="91"/>
      <c r="KUZ76" s="91"/>
      <c r="KVA76" s="91"/>
      <c r="KVB76" s="91"/>
      <c r="KVC76" s="91"/>
      <c r="KVD76" s="91"/>
      <c r="KVE76" s="91"/>
      <c r="KVF76" s="91"/>
      <c r="KVG76" s="91"/>
      <c r="KVH76" s="91"/>
      <c r="KVI76" s="91"/>
      <c r="KVJ76" s="91"/>
      <c r="KVK76" s="91"/>
      <c r="KVL76" s="91"/>
      <c r="KVM76" s="91"/>
      <c r="KVN76" s="91"/>
      <c r="KVO76" s="91"/>
      <c r="KVP76" s="91"/>
      <c r="KVQ76" s="91"/>
      <c r="KVR76" s="91"/>
      <c r="KVS76" s="91"/>
      <c r="KVT76" s="91"/>
      <c r="KVU76" s="91"/>
      <c r="KVV76" s="91"/>
      <c r="KVW76" s="91"/>
      <c r="KVX76" s="91"/>
      <c r="KVY76" s="91"/>
      <c r="KVZ76" s="91"/>
      <c r="KWA76" s="91"/>
      <c r="KWB76" s="91"/>
      <c r="KWC76" s="91"/>
      <c r="KWD76" s="91"/>
      <c r="KWE76" s="91"/>
      <c r="KWF76" s="91"/>
      <c r="KWG76" s="91"/>
      <c r="KWH76" s="91"/>
      <c r="KWI76" s="91"/>
      <c r="KWJ76" s="91"/>
      <c r="KWK76" s="91"/>
      <c r="KWL76" s="91"/>
      <c r="KWM76" s="91"/>
      <c r="KWN76" s="91"/>
      <c r="KWO76" s="91"/>
      <c r="KWP76" s="91"/>
      <c r="KWQ76" s="91"/>
      <c r="KWR76" s="91"/>
      <c r="KWS76" s="91"/>
      <c r="KWT76" s="91"/>
      <c r="KWU76" s="91"/>
      <c r="KWV76" s="91"/>
      <c r="KWW76" s="91"/>
      <c r="KWX76" s="91"/>
      <c r="KWY76" s="91"/>
      <c r="KWZ76" s="91"/>
      <c r="KXA76" s="91"/>
      <c r="KXB76" s="91"/>
      <c r="KXC76" s="91"/>
      <c r="KXD76" s="91"/>
      <c r="KXE76" s="91"/>
      <c r="KXF76" s="91"/>
      <c r="KXG76" s="91"/>
      <c r="KXH76" s="91"/>
      <c r="KXI76" s="91"/>
      <c r="KXJ76" s="91"/>
      <c r="KXK76" s="91"/>
      <c r="KXL76" s="91"/>
      <c r="KXM76" s="91"/>
      <c r="KXN76" s="91"/>
      <c r="KXO76" s="91"/>
      <c r="KXP76" s="91"/>
      <c r="KXQ76" s="91"/>
      <c r="KXR76" s="91"/>
      <c r="KXS76" s="91"/>
      <c r="KXT76" s="91"/>
      <c r="KXU76" s="91"/>
      <c r="KXV76" s="91"/>
      <c r="KXW76" s="91"/>
      <c r="KXX76" s="91"/>
      <c r="KXY76" s="91"/>
      <c r="KXZ76" s="91"/>
      <c r="KYA76" s="91"/>
      <c r="KYB76" s="91"/>
      <c r="KYC76" s="91"/>
      <c r="KYD76" s="91"/>
      <c r="KYE76" s="91"/>
      <c r="KYF76" s="91"/>
      <c r="KYG76" s="91"/>
      <c r="KYH76" s="91"/>
      <c r="KYI76" s="91"/>
      <c r="KYJ76" s="91"/>
      <c r="KYK76" s="91"/>
      <c r="KYL76" s="91"/>
      <c r="KYM76" s="91"/>
      <c r="KYN76" s="91"/>
      <c r="KYO76" s="91"/>
      <c r="KYP76" s="91"/>
      <c r="KYQ76" s="91"/>
      <c r="KYR76" s="91"/>
      <c r="KYS76" s="91"/>
      <c r="KYT76" s="91"/>
      <c r="KYU76" s="91"/>
      <c r="KYV76" s="91"/>
      <c r="KYW76" s="91"/>
      <c r="KYX76" s="91"/>
      <c r="KYY76" s="91"/>
      <c r="KYZ76" s="91"/>
      <c r="KZA76" s="91"/>
      <c r="KZB76" s="91"/>
      <c r="KZC76" s="91"/>
      <c r="KZD76" s="91"/>
      <c r="KZE76" s="91"/>
      <c r="KZF76" s="91"/>
      <c r="KZG76" s="91"/>
      <c r="KZH76" s="91"/>
      <c r="KZI76" s="91"/>
      <c r="KZJ76" s="91"/>
      <c r="KZK76" s="91"/>
      <c r="KZL76" s="91"/>
      <c r="KZM76" s="91"/>
      <c r="KZN76" s="91"/>
      <c r="KZO76" s="91"/>
      <c r="KZP76" s="91"/>
      <c r="KZQ76" s="91"/>
      <c r="KZR76" s="91"/>
      <c r="KZS76" s="91"/>
      <c r="KZT76" s="91"/>
      <c r="KZU76" s="91"/>
      <c r="KZV76" s="91"/>
      <c r="KZW76" s="91"/>
      <c r="KZX76" s="91"/>
      <c r="KZY76" s="91"/>
      <c r="KZZ76" s="91"/>
      <c r="LAA76" s="91"/>
      <c r="LAB76" s="91"/>
      <c r="LAC76" s="91"/>
      <c r="LAD76" s="91"/>
      <c r="LAE76" s="91"/>
      <c r="LAF76" s="91"/>
      <c r="LAG76" s="91"/>
      <c r="LAH76" s="91"/>
      <c r="LAI76" s="91"/>
      <c r="LAJ76" s="91"/>
      <c r="LAK76" s="91"/>
      <c r="LAL76" s="91"/>
      <c r="LAM76" s="91"/>
      <c r="LAN76" s="91"/>
      <c r="LAO76" s="91"/>
      <c r="LAP76" s="91"/>
      <c r="LAQ76" s="91"/>
      <c r="LAR76" s="91"/>
      <c r="LAS76" s="91"/>
      <c r="LAT76" s="91"/>
      <c r="LAU76" s="91"/>
      <c r="LAV76" s="91"/>
      <c r="LAW76" s="91"/>
      <c r="LAX76" s="91"/>
      <c r="LAY76" s="91"/>
      <c r="LAZ76" s="91"/>
      <c r="LBA76" s="91"/>
      <c r="LBB76" s="91"/>
      <c r="LBC76" s="91"/>
      <c r="LBD76" s="91"/>
      <c r="LBE76" s="91"/>
      <c r="LBF76" s="91"/>
      <c r="LBG76" s="91"/>
      <c r="LBH76" s="91"/>
      <c r="LBI76" s="91"/>
      <c r="LBJ76" s="91"/>
      <c r="LBK76" s="91"/>
      <c r="LBL76" s="91"/>
      <c r="LBM76" s="91"/>
      <c r="LBN76" s="91"/>
      <c r="LBO76" s="91"/>
      <c r="LBP76" s="91"/>
      <c r="LBQ76" s="91"/>
      <c r="LBR76" s="91"/>
      <c r="LBS76" s="91"/>
      <c r="LBT76" s="91"/>
      <c r="LBU76" s="91"/>
      <c r="LBV76" s="91"/>
      <c r="LBW76" s="91"/>
      <c r="LBX76" s="91"/>
      <c r="LBY76" s="91"/>
      <c r="LBZ76" s="91"/>
      <c r="LCA76" s="91"/>
      <c r="LCB76" s="91"/>
      <c r="LCC76" s="91"/>
      <c r="LCD76" s="91"/>
      <c r="LCE76" s="91"/>
      <c r="LCF76" s="91"/>
      <c r="LCG76" s="91"/>
      <c r="LCH76" s="91"/>
      <c r="LCI76" s="91"/>
      <c r="LCJ76" s="91"/>
      <c r="LCK76" s="91"/>
      <c r="LCL76" s="91"/>
      <c r="LCM76" s="91"/>
      <c r="LCN76" s="91"/>
      <c r="LCO76" s="91"/>
      <c r="LCP76" s="91"/>
      <c r="LCQ76" s="91"/>
      <c r="LCR76" s="91"/>
      <c r="LCS76" s="91"/>
      <c r="LCT76" s="91"/>
      <c r="LCU76" s="91"/>
      <c r="LCV76" s="91"/>
      <c r="LCW76" s="91"/>
      <c r="LCX76" s="91"/>
      <c r="LCY76" s="91"/>
      <c r="LCZ76" s="91"/>
      <c r="LDA76" s="91"/>
      <c r="LDB76" s="91"/>
      <c r="LDC76" s="91"/>
      <c r="LDD76" s="91"/>
      <c r="LDE76" s="91"/>
      <c r="LDF76" s="91"/>
      <c r="LDG76" s="91"/>
      <c r="LDH76" s="91"/>
      <c r="LDI76" s="91"/>
      <c r="LDJ76" s="91"/>
      <c r="LDK76" s="91"/>
      <c r="LDL76" s="91"/>
      <c r="LDM76" s="91"/>
      <c r="LDN76" s="91"/>
      <c r="LDO76" s="91"/>
      <c r="LDP76" s="91"/>
      <c r="LDQ76" s="91"/>
      <c r="LDR76" s="91"/>
      <c r="LDS76" s="91"/>
      <c r="LDT76" s="91"/>
      <c r="LDU76" s="91"/>
      <c r="LDV76" s="91"/>
      <c r="LDW76" s="91"/>
      <c r="LDX76" s="91"/>
      <c r="LDY76" s="91"/>
      <c r="LDZ76" s="91"/>
      <c r="LEA76" s="91"/>
      <c r="LEB76" s="91"/>
      <c r="LEC76" s="91"/>
      <c r="LED76" s="91"/>
      <c r="LEE76" s="91"/>
      <c r="LEF76" s="91"/>
      <c r="LEG76" s="91"/>
      <c r="LEH76" s="91"/>
      <c r="LEI76" s="91"/>
      <c r="LEJ76" s="91"/>
      <c r="LEK76" s="91"/>
      <c r="LEL76" s="91"/>
      <c r="LEM76" s="91"/>
      <c r="LEN76" s="91"/>
      <c r="LEO76" s="91"/>
      <c r="LEP76" s="91"/>
      <c r="LEQ76" s="91"/>
      <c r="LER76" s="91"/>
      <c r="LES76" s="91"/>
      <c r="LET76" s="91"/>
      <c r="LEU76" s="91"/>
      <c r="LEV76" s="91"/>
      <c r="LEW76" s="91"/>
      <c r="LEX76" s="91"/>
      <c r="LEY76" s="91"/>
      <c r="LEZ76" s="91"/>
      <c r="LFA76" s="91"/>
      <c r="LFB76" s="91"/>
      <c r="LFC76" s="91"/>
      <c r="LFD76" s="91"/>
      <c r="LFE76" s="91"/>
      <c r="LFF76" s="91"/>
      <c r="LFG76" s="91"/>
      <c r="LFH76" s="91"/>
      <c r="LFI76" s="91"/>
      <c r="LFJ76" s="91"/>
      <c r="LFK76" s="91"/>
      <c r="LFL76" s="91"/>
      <c r="LFM76" s="91"/>
      <c r="LFN76" s="91"/>
      <c r="LFO76" s="91"/>
      <c r="LFP76" s="91"/>
      <c r="LFQ76" s="91"/>
      <c r="LFR76" s="91"/>
      <c r="LFS76" s="91"/>
      <c r="LFT76" s="91"/>
      <c r="LFU76" s="91"/>
      <c r="LFV76" s="91"/>
      <c r="LFW76" s="91"/>
      <c r="LFX76" s="91"/>
      <c r="LFY76" s="91"/>
      <c r="LFZ76" s="91"/>
      <c r="LGA76" s="91"/>
      <c r="LGB76" s="91"/>
      <c r="LGC76" s="91"/>
      <c r="LGD76" s="91"/>
      <c r="LGE76" s="91"/>
      <c r="LGF76" s="91"/>
      <c r="LGG76" s="91"/>
      <c r="LGH76" s="91"/>
      <c r="LGI76" s="91"/>
      <c r="LGJ76" s="91"/>
      <c r="LGK76" s="91"/>
      <c r="LGL76" s="91"/>
      <c r="LGM76" s="91"/>
      <c r="LGN76" s="91"/>
      <c r="LGO76" s="91"/>
      <c r="LGP76" s="91"/>
      <c r="LGQ76" s="91"/>
      <c r="LGR76" s="91"/>
      <c r="LGS76" s="91"/>
      <c r="LGT76" s="91"/>
      <c r="LGU76" s="91"/>
      <c r="LGV76" s="91"/>
      <c r="LGW76" s="91"/>
      <c r="LGX76" s="91"/>
      <c r="LGY76" s="91"/>
      <c r="LGZ76" s="91"/>
      <c r="LHA76" s="91"/>
      <c r="LHB76" s="91"/>
      <c r="LHC76" s="91"/>
      <c r="LHD76" s="91"/>
      <c r="LHE76" s="91"/>
      <c r="LHF76" s="91"/>
      <c r="LHG76" s="91"/>
      <c r="LHH76" s="91"/>
      <c r="LHI76" s="91"/>
      <c r="LHJ76" s="91"/>
      <c r="LHK76" s="91"/>
      <c r="LHL76" s="91"/>
      <c r="LHM76" s="91"/>
      <c r="LHN76" s="91"/>
      <c r="LHO76" s="91"/>
      <c r="LHP76" s="91"/>
      <c r="LHQ76" s="91"/>
      <c r="LHR76" s="91"/>
      <c r="LHS76" s="91"/>
      <c r="LHT76" s="91"/>
      <c r="LHU76" s="91"/>
      <c r="LHV76" s="91"/>
      <c r="LHW76" s="91"/>
      <c r="LHX76" s="91"/>
      <c r="LHY76" s="91"/>
      <c r="LHZ76" s="91"/>
      <c r="LIA76" s="91"/>
      <c r="LIB76" s="91"/>
      <c r="LIC76" s="91"/>
      <c r="LID76" s="91"/>
      <c r="LIE76" s="91"/>
      <c r="LIF76" s="91"/>
      <c r="LIG76" s="91"/>
      <c r="LIH76" s="91"/>
      <c r="LII76" s="91"/>
      <c r="LIJ76" s="91"/>
      <c r="LIK76" s="91"/>
      <c r="LIL76" s="91"/>
      <c r="LIM76" s="91"/>
      <c r="LIN76" s="91"/>
      <c r="LIO76" s="91"/>
      <c r="LIP76" s="91"/>
      <c r="LIQ76" s="91"/>
      <c r="LIR76" s="91"/>
      <c r="LIS76" s="91"/>
      <c r="LIT76" s="91"/>
      <c r="LIU76" s="91"/>
      <c r="LIV76" s="91"/>
      <c r="LIW76" s="91"/>
      <c r="LIX76" s="91"/>
      <c r="LIY76" s="91"/>
      <c r="LIZ76" s="91"/>
      <c r="LJA76" s="91"/>
      <c r="LJB76" s="91"/>
      <c r="LJC76" s="91"/>
      <c r="LJD76" s="91"/>
      <c r="LJE76" s="91"/>
      <c r="LJF76" s="91"/>
      <c r="LJG76" s="91"/>
      <c r="LJH76" s="91"/>
      <c r="LJI76" s="91"/>
      <c r="LJJ76" s="91"/>
      <c r="LJK76" s="91"/>
      <c r="LJL76" s="91"/>
      <c r="LJM76" s="91"/>
      <c r="LJN76" s="91"/>
      <c r="LJO76" s="91"/>
      <c r="LJP76" s="91"/>
      <c r="LJQ76" s="91"/>
      <c r="LJR76" s="91"/>
      <c r="LJS76" s="91"/>
      <c r="LJT76" s="91"/>
      <c r="LJU76" s="91"/>
      <c r="LJV76" s="91"/>
      <c r="LJW76" s="91"/>
      <c r="LJX76" s="91"/>
      <c r="LJY76" s="91"/>
      <c r="LJZ76" s="91"/>
      <c r="LKA76" s="91"/>
      <c r="LKB76" s="91"/>
      <c r="LKC76" s="91"/>
      <c r="LKD76" s="91"/>
      <c r="LKE76" s="91"/>
      <c r="LKF76" s="91"/>
      <c r="LKG76" s="91"/>
      <c r="LKH76" s="91"/>
      <c r="LKI76" s="91"/>
      <c r="LKJ76" s="91"/>
      <c r="LKK76" s="91"/>
      <c r="LKL76" s="91"/>
      <c r="LKM76" s="91"/>
      <c r="LKN76" s="91"/>
      <c r="LKO76" s="91"/>
      <c r="LKP76" s="91"/>
      <c r="LKQ76" s="91"/>
      <c r="LKR76" s="91"/>
      <c r="LKS76" s="91"/>
      <c r="LKT76" s="91"/>
      <c r="LKU76" s="91"/>
      <c r="LKV76" s="91"/>
      <c r="LKW76" s="91"/>
      <c r="LKX76" s="91"/>
      <c r="LKY76" s="91"/>
      <c r="LKZ76" s="91"/>
      <c r="LLA76" s="91"/>
      <c r="LLB76" s="91"/>
      <c r="LLC76" s="91"/>
      <c r="LLD76" s="91"/>
      <c r="LLE76" s="91"/>
      <c r="LLF76" s="91"/>
      <c r="LLG76" s="91"/>
      <c r="LLH76" s="91"/>
      <c r="LLI76" s="91"/>
      <c r="LLJ76" s="91"/>
      <c r="LLK76" s="91"/>
      <c r="LLL76" s="91"/>
      <c r="LLM76" s="91"/>
      <c r="LLN76" s="91"/>
      <c r="LLO76" s="91"/>
      <c r="LLP76" s="91"/>
      <c r="LLQ76" s="91"/>
      <c r="LLR76" s="91"/>
      <c r="LLS76" s="91"/>
      <c r="LLT76" s="91"/>
      <c r="LLU76" s="91"/>
      <c r="LLV76" s="91"/>
      <c r="LLW76" s="91"/>
      <c r="LLX76" s="91"/>
      <c r="LLY76" s="91"/>
      <c r="LLZ76" s="91"/>
      <c r="LMA76" s="91"/>
      <c r="LMB76" s="91"/>
      <c r="LMC76" s="91"/>
      <c r="LMD76" s="91"/>
      <c r="LME76" s="91"/>
      <c r="LMF76" s="91"/>
      <c r="LMG76" s="91"/>
      <c r="LMH76" s="91"/>
      <c r="LMI76" s="91"/>
      <c r="LMJ76" s="91"/>
      <c r="LMK76" s="91"/>
      <c r="LML76" s="91"/>
      <c r="LMM76" s="91"/>
      <c r="LMN76" s="91"/>
      <c r="LMO76" s="91"/>
      <c r="LMP76" s="91"/>
      <c r="LMQ76" s="91"/>
      <c r="LMR76" s="91"/>
      <c r="LMS76" s="91"/>
      <c r="LMT76" s="91"/>
      <c r="LMU76" s="91"/>
      <c r="LMV76" s="91"/>
      <c r="LMW76" s="91"/>
      <c r="LMX76" s="91"/>
      <c r="LMY76" s="91"/>
      <c r="LMZ76" s="91"/>
      <c r="LNA76" s="91"/>
      <c r="LNB76" s="91"/>
      <c r="LNC76" s="91"/>
      <c r="LND76" s="91"/>
      <c r="LNE76" s="91"/>
      <c r="LNF76" s="91"/>
      <c r="LNG76" s="91"/>
      <c r="LNH76" s="91"/>
      <c r="LNI76" s="91"/>
      <c r="LNJ76" s="91"/>
      <c r="LNK76" s="91"/>
      <c r="LNL76" s="91"/>
      <c r="LNM76" s="91"/>
      <c r="LNN76" s="91"/>
      <c r="LNO76" s="91"/>
      <c r="LNP76" s="91"/>
      <c r="LNQ76" s="91"/>
      <c r="LNR76" s="91"/>
      <c r="LNS76" s="91"/>
      <c r="LNT76" s="91"/>
      <c r="LNU76" s="91"/>
      <c r="LNV76" s="91"/>
      <c r="LNW76" s="91"/>
      <c r="LNX76" s="91"/>
      <c r="LNY76" s="91"/>
      <c r="LNZ76" s="91"/>
      <c r="LOA76" s="91"/>
      <c r="LOB76" s="91"/>
      <c r="LOC76" s="91"/>
      <c r="LOD76" s="91"/>
      <c r="LOE76" s="91"/>
      <c r="LOF76" s="91"/>
      <c r="LOG76" s="91"/>
      <c r="LOH76" s="91"/>
      <c r="LOI76" s="91"/>
      <c r="LOJ76" s="91"/>
      <c r="LOK76" s="91"/>
      <c r="LOL76" s="91"/>
      <c r="LOM76" s="91"/>
      <c r="LON76" s="91"/>
      <c r="LOO76" s="91"/>
      <c r="LOP76" s="91"/>
      <c r="LOQ76" s="91"/>
      <c r="LOR76" s="91"/>
      <c r="LOS76" s="91"/>
      <c r="LOT76" s="91"/>
      <c r="LOU76" s="91"/>
      <c r="LOV76" s="91"/>
      <c r="LOW76" s="91"/>
      <c r="LOX76" s="91"/>
      <c r="LOY76" s="91"/>
      <c r="LOZ76" s="91"/>
      <c r="LPA76" s="91"/>
      <c r="LPB76" s="91"/>
      <c r="LPC76" s="91"/>
      <c r="LPD76" s="91"/>
      <c r="LPE76" s="91"/>
      <c r="LPF76" s="91"/>
      <c r="LPG76" s="91"/>
      <c r="LPH76" s="91"/>
      <c r="LPI76" s="91"/>
      <c r="LPJ76" s="91"/>
      <c r="LPK76" s="91"/>
      <c r="LPL76" s="91"/>
      <c r="LPM76" s="91"/>
      <c r="LPN76" s="91"/>
      <c r="LPO76" s="91"/>
      <c r="LPP76" s="91"/>
      <c r="LPQ76" s="91"/>
      <c r="LPR76" s="91"/>
      <c r="LPS76" s="91"/>
      <c r="LPT76" s="91"/>
      <c r="LPU76" s="91"/>
      <c r="LPV76" s="91"/>
      <c r="LPW76" s="91"/>
      <c r="LPX76" s="91"/>
      <c r="LPY76" s="91"/>
      <c r="LPZ76" s="91"/>
      <c r="LQA76" s="91"/>
      <c r="LQB76" s="91"/>
      <c r="LQC76" s="91"/>
      <c r="LQD76" s="91"/>
      <c r="LQE76" s="91"/>
      <c r="LQF76" s="91"/>
      <c r="LQG76" s="91"/>
      <c r="LQH76" s="91"/>
      <c r="LQI76" s="91"/>
      <c r="LQJ76" s="91"/>
      <c r="LQK76" s="91"/>
      <c r="LQL76" s="91"/>
      <c r="LQM76" s="91"/>
      <c r="LQN76" s="91"/>
      <c r="LQO76" s="91"/>
      <c r="LQP76" s="91"/>
      <c r="LQQ76" s="91"/>
      <c r="LQR76" s="91"/>
      <c r="LQS76" s="91"/>
      <c r="LQT76" s="91"/>
      <c r="LQU76" s="91"/>
      <c r="LQV76" s="91"/>
      <c r="LQW76" s="91"/>
      <c r="LQX76" s="91"/>
      <c r="LQY76" s="91"/>
      <c r="LQZ76" s="91"/>
      <c r="LRA76" s="91"/>
      <c r="LRB76" s="91"/>
      <c r="LRC76" s="91"/>
      <c r="LRD76" s="91"/>
      <c r="LRE76" s="91"/>
      <c r="LRF76" s="91"/>
      <c r="LRG76" s="91"/>
      <c r="LRH76" s="91"/>
      <c r="LRI76" s="91"/>
      <c r="LRJ76" s="91"/>
      <c r="LRK76" s="91"/>
      <c r="LRL76" s="91"/>
      <c r="LRM76" s="91"/>
      <c r="LRN76" s="91"/>
      <c r="LRO76" s="91"/>
      <c r="LRP76" s="91"/>
      <c r="LRQ76" s="91"/>
      <c r="LRR76" s="91"/>
      <c r="LRS76" s="91"/>
      <c r="LRT76" s="91"/>
      <c r="LRU76" s="91"/>
      <c r="LRV76" s="91"/>
      <c r="LRW76" s="91"/>
      <c r="LRX76" s="91"/>
      <c r="LRY76" s="91"/>
      <c r="LRZ76" s="91"/>
      <c r="LSA76" s="91"/>
      <c r="LSB76" s="91"/>
      <c r="LSC76" s="91"/>
      <c r="LSD76" s="91"/>
      <c r="LSE76" s="91"/>
      <c r="LSF76" s="91"/>
      <c r="LSG76" s="91"/>
      <c r="LSH76" s="91"/>
      <c r="LSI76" s="91"/>
      <c r="LSJ76" s="91"/>
      <c r="LSK76" s="91"/>
      <c r="LSL76" s="91"/>
      <c r="LSM76" s="91"/>
      <c r="LSN76" s="91"/>
      <c r="LSO76" s="91"/>
      <c r="LSP76" s="91"/>
      <c r="LSQ76" s="91"/>
      <c r="LSR76" s="91"/>
      <c r="LSS76" s="91"/>
      <c r="LST76" s="91"/>
      <c r="LSU76" s="91"/>
      <c r="LSV76" s="91"/>
      <c r="LSW76" s="91"/>
      <c r="LSX76" s="91"/>
      <c r="LSY76" s="91"/>
      <c r="LSZ76" s="91"/>
      <c r="LTA76" s="91"/>
      <c r="LTB76" s="91"/>
      <c r="LTC76" s="91"/>
      <c r="LTD76" s="91"/>
      <c r="LTE76" s="91"/>
      <c r="LTF76" s="91"/>
      <c r="LTG76" s="91"/>
      <c r="LTH76" s="91"/>
      <c r="LTI76" s="91"/>
      <c r="LTJ76" s="91"/>
      <c r="LTK76" s="91"/>
      <c r="LTL76" s="91"/>
      <c r="LTM76" s="91"/>
      <c r="LTN76" s="91"/>
      <c r="LTO76" s="91"/>
      <c r="LTP76" s="91"/>
      <c r="LTQ76" s="91"/>
      <c r="LTR76" s="91"/>
      <c r="LTS76" s="91"/>
      <c r="LTT76" s="91"/>
      <c r="LTU76" s="91"/>
      <c r="LTV76" s="91"/>
      <c r="LTW76" s="91"/>
      <c r="LTX76" s="91"/>
      <c r="LTY76" s="91"/>
      <c r="LTZ76" s="91"/>
      <c r="LUA76" s="91"/>
      <c r="LUB76" s="91"/>
      <c r="LUC76" s="91"/>
      <c r="LUD76" s="91"/>
      <c r="LUE76" s="91"/>
      <c r="LUF76" s="91"/>
      <c r="LUG76" s="91"/>
      <c r="LUH76" s="91"/>
      <c r="LUI76" s="91"/>
      <c r="LUJ76" s="91"/>
      <c r="LUK76" s="91"/>
      <c r="LUL76" s="91"/>
      <c r="LUM76" s="91"/>
      <c r="LUN76" s="91"/>
      <c r="LUO76" s="91"/>
      <c r="LUP76" s="91"/>
      <c r="LUQ76" s="91"/>
      <c r="LUR76" s="91"/>
      <c r="LUS76" s="91"/>
      <c r="LUT76" s="91"/>
      <c r="LUU76" s="91"/>
      <c r="LUV76" s="91"/>
      <c r="LUW76" s="91"/>
      <c r="LUX76" s="91"/>
      <c r="LUY76" s="91"/>
      <c r="LUZ76" s="91"/>
      <c r="LVA76" s="91"/>
      <c r="LVB76" s="91"/>
      <c r="LVC76" s="91"/>
      <c r="LVD76" s="91"/>
      <c r="LVE76" s="91"/>
      <c r="LVF76" s="91"/>
      <c r="LVG76" s="91"/>
      <c r="LVH76" s="91"/>
      <c r="LVI76" s="91"/>
      <c r="LVJ76" s="91"/>
      <c r="LVK76" s="91"/>
      <c r="LVL76" s="91"/>
      <c r="LVM76" s="91"/>
      <c r="LVN76" s="91"/>
      <c r="LVO76" s="91"/>
      <c r="LVP76" s="91"/>
      <c r="LVQ76" s="91"/>
      <c r="LVR76" s="91"/>
      <c r="LVS76" s="91"/>
      <c r="LVT76" s="91"/>
      <c r="LVU76" s="91"/>
      <c r="LVV76" s="91"/>
      <c r="LVW76" s="91"/>
      <c r="LVX76" s="91"/>
      <c r="LVY76" s="91"/>
      <c r="LVZ76" s="91"/>
      <c r="LWA76" s="91"/>
      <c r="LWB76" s="91"/>
      <c r="LWC76" s="91"/>
      <c r="LWD76" s="91"/>
      <c r="LWE76" s="91"/>
      <c r="LWF76" s="91"/>
      <c r="LWG76" s="91"/>
      <c r="LWH76" s="91"/>
      <c r="LWI76" s="91"/>
      <c r="LWJ76" s="91"/>
      <c r="LWK76" s="91"/>
      <c r="LWL76" s="91"/>
      <c r="LWM76" s="91"/>
      <c r="LWN76" s="91"/>
      <c r="LWO76" s="91"/>
      <c r="LWP76" s="91"/>
      <c r="LWQ76" s="91"/>
      <c r="LWR76" s="91"/>
      <c r="LWS76" s="91"/>
      <c r="LWT76" s="91"/>
      <c r="LWU76" s="91"/>
      <c r="LWV76" s="91"/>
      <c r="LWW76" s="91"/>
      <c r="LWX76" s="91"/>
      <c r="LWY76" s="91"/>
      <c r="LWZ76" s="91"/>
      <c r="LXA76" s="91"/>
      <c r="LXB76" s="91"/>
      <c r="LXC76" s="91"/>
      <c r="LXD76" s="91"/>
      <c r="LXE76" s="91"/>
      <c r="LXF76" s="91"/>
      <c r="LXG76" s="91"/>
      <c r="LXH76" s="91"/>
      <c r="LXI76" s="91"/>
      <c r="LXJ76" s="91"/>
      <c r="LXK76" s="91"/>
      <c r="LXL76" s="91"/>
      <c r="LXM76" s="91"/>
      <c r="LXN76" s="91"/>
      <c r="LXO76" s="91"/>
      <c r="LXP76" s="91"/>
      <c r="LXQ76" s="91"/>
      <c r="LXR76" s="91"/>
      <c r="LXS76" s="91"/>
      <c r="LXT76" s="91"/>
      <c r="LXU76" s="91"/>
      <c r="LXV76" s="91"/>
      <c r="LXW76" s="91"/>
      <c r="LXX76" s="91"/>
      <c r="LXY76" s="91"/>
      <c r="LXZ76" s="91"/>
      <c r="LYA76" s="91"/>
      <c r="LYB76" s="91"/>
      <c r="LYC76" s="91"/>
      <c r="LYD76" s="91"/>
      <c r="LYE76" s="91"/>
      <c r="LYF76" s="91"/>
      <c r="LYG76" s="91"/>
      <c r="LYH76" s="91"/>
      <c r="LYI76" s="91"/>
      <c r="LYJ76" s="91"/>
      <c r="LYK76" s="91"/>
      <c r="LYL76" s="91"/>
      <c r="LYM76" s="91"/>
      <c r="LYN76" s="91"/>
      <c r="LYO76" s="91"/>
      <c r="LYP76" s="91"/>
      <c r="LYQ76" s="91"/>
      <c r="LYR76" s="91"/>
      <c r="LYS76" s="91"/>
      <c r="LYT76" s="91"/>
      <c r="LYU76" s="91"/>
      <c r="LYV76" s="91"/>
      <c r="LYW76" s="91"/>
      <c r="LYX76" s="91"/>
      <c r="LYY76" s="91"/>
      <c r="LYZ76" s="91"/>
      <c r="LZA76" s="91"/>
      <c r="LZB76" s="91"/>
      <c r="LZC76" s="91"/>
      <c r="LZD76" s="91"/>
      <c r="LZE76" s="91"/>
      <c r="LZF76" s="91"/>
      <c r="LZG76" s="91"/>
      <c r="LZH76" s="91"/>
      <c r="LZI76" s="91"/>
      <c r="LZJ76" s="91"/>
      <c r="LZK76" s="91"/>
      <c r="LZL76" s="91"/>
      <c r="LZM76" s="91"/>
      <c r="LZN76" s="91"/>
      <c r="LZO76" s="91"/>
      <c r="LZP76" s="91"/>
      <c r="LZQ76" s="91"/>
      <c r="LZR76" s="91"/>
      <c r="LZS76" s="91"/>
      <c r="LZT76" s="91"/>
      <c r="LZU76" s="91"/>
      <c r="LZV76" s="91"/>
      <c r="LZW76" s="91"/>
      <c r="LZX76" s="91"/>
      <c r="LZY76" s="91"/>
      <c r="LZZ76" s="91"/>
      <c r="MAA76" s="91"/>
      <c r="MAB76" s="91"/>
      <c r="MAC76" s="91"/>
      <c r="MAD76" s="91"/>
      <c r="MAE76" s="91"/>
      <c r="MAF76" s="91"/>
      <c r="MAG76" s="91"/>
      <c r="MAH76" s="91"/>
      <c r="MAI76" s="91"/>
      <c r="MAJ76" s="91"/>
      <c r="MAK76" s="91"/>
      <c r="MAL76" s="91"/>
      <c r="MAM76" s="91"/>
      <c r="MAN76" s="91"/>
      <c r="MAO76" s="91"/>
      <c r="MAP76" s="91"/>
      <c r="MAQ76" s="91"/>
      <c r="MAR76" s="91"/>
      <c r="MAS76" s="91"/>
      <c r="MAT76" s="91"/>
      <c r="MAU76" s="91"/>
      <c r="MAV76" s="91"/>
      <c r="MAW76" s="91"/>
      <c r="MAX76" s="91"/>
      <c r="MAY76" s="91"/>
      <c r="MAZ76" s="91"/>
      <c r="MBA76" s="91"/>
      <c r="MBB76" s="91"/>
      <c r="MBC76" s="91"/>
      <c r="MBD76" s="91"/>
      <c r="MBE76" s="91"/>
      <c r="MBF76" s="91"/>
      <c r="MBG76" s="91"/>
      <c r="MBH76" s="91"/>
      <c r="MBI76" s="91"/>
      <c r="MBJ76" s="91"/>
      <c r="MBK76" s="91"/>
      <c r="MBL76" s="91"/>
      <c r="MBM76" s="91"/>
      <c r="MBN76" s="91"/>
      <c r="MBO76" s="91"/>
      <c r="MBP76" s="91"/>
      <c r="MBQ76" s="91"/>
      <c r="MBR76" s="91"/>
      <c r="MBS76" s="91"/>
      <c r="MBT76" s="91"/>
      <c r="MBU76" s="91"/>
      <c r="MBV76" s="91"/>
      <c r="MBW76" s="91"/>
      <c r="MBX76" s="91"/>
      <c r="MBY76" s="91"/>
      <c r="MBZ76" s="91"/>
      <c r="MCA76" s="91"/>
      <c r="MCB76" s="91"/>
      <c r="MCC76" s="91"/>
      <c r="MCD76" s="91"/>
      <c r="MCE76" s="91"/>
      <c r="MCF76" s="91"/>
      <c r="MCG76" s="91"/>
      <c r="MCH76" s="91"/>
      <c r="MCI76" s="91"/>
      <c r="MCJ76" s="91"/>
      <c r="MCK76" s="91"/>
      <c r="MCL76" s="91"/>
      <c r="MCM76" s="91"/>
      <c r="MCN76" s="91"/>
      <c r="MCO76" s="91"/>
      <c r="MCP76" s="91"/>
      <c r="MCQ76" s="91"/>
      <c r="MCR76" s="91"/>
      <c r="MCS76" s="91"/>
      <c r="MCT76" s="91"/>
      <c r="MCU76" s="91"/>
      <c r="MCV76" s="91"/>
      <c r="MCW76" s="91"/>
      <c r="MCX76" s="91"/>
      <c r="MCY76" s="91"/>
      <c r="MCZ76" s="91"/>
      <c r="MDA76" s="91"/>
      <c r="MDB76" s="91"/>
      <c r="MDC76" s="91"/>
      <c r="MDD76" s="91"/>
      <c r="MDE76" s="91"/>
      <c r="MDF76" s="91"/>
      <c r="MDG76" s="91"/>
      <c r="MDH76" s="91"/>
      <c r="MDI76" s="91"/>
      <c r="MDJ76" s="91"/>
      <c r="MDK76" s="91"/>
      <c r="MDL76" s="91"/>
      <c r="MDM76" s="91"/>
      <c r="MDN76" s="91"/>
      <c r="MDO76" s="91"/>
      <c r="MDP76" s="91"/>
      <c r="MDQ76" s="91"/>
      <c r="MDR76" s="91"/>
      <c r="MDS76" s="91"/>
      <c r="MDT76" s="91"/>
      <c r="MDU76" s="91"/>
      <c r="MDV76" s="91"/>
      <c r="MDW76" s="91"/>
      <c r="MDX76" s="91"/>
      <c r="MDY76" s="91"/>
      <c r="MDZ76" s="91"/>
      <c r="MEA76" s="91"/>
      <c r="MEB76" s="91"/>
      <c r="MEC76" s="91"/>
      <c r="MED76" s="91"/>
      <c r="MEE76" s="91"/>
      <c r="MEF76" s="91"/>
      <c r="MEG76" s="91"/>
      <c r="MEH76" s="91"/>
      <c r="MEI76" s="91"/>
      <c r="MEJ76" s="91"/>
      <c r="MEK76" s="91"/>
      <c r="MEL76" s="91"/>
      <c r="MEM76" s="91"/>
      <c r="MEN76" s="91"/>
      <c r="MEO76" s="91"/>
      <c r="MEP76" s="91"/>
      <c r="MEQ76" s="91"/>
      <c r="MER76" s="91"/>
      <c r="MES76" s="91"/>
      <c r="MET76" s="91"/>
      <c r="MEU76" s="91"/>
      <c r="MEV76" s="91"/>
      <c r="MEW76" s="91"/>
      <c r="MEX76" s="91"/>
      <c r="MEY76" s="91"/>
      <c r="MEZ76" s="91"/>
      <c r="MFA76" s="91"/>
      <c r="MFB76" s="91"/>
      <c r="MFC76" s="91"/>
      <c r="MFD76" s="91"/>
      <c r="MFE76" s="91"/>
      <c r="MFF76" s="91"/>
      <c r="MFG76" s="91"/>
      <c r="MFH76" s="91"/>
      <c r="MFI76" s="91"/>
      <c r="MFJ76" s="91"/>
      <c r="MFK76" s="91"/>
      <c r="MFL76" s="91"/>
      <c r="MFM76" s="91"/>
      <c r="MFN76" s="91"/>
      <c r="MFO76" s="91"/>
      <c r="MFP76" s="91"/>
      <c r="MFQ76" s="91"/>
      <c r="MFR76" s="91"/>
      <c r="MFS76" s="91"/>
      <c r="MFT76" s="91"/>
      <c r="MFU76" s="91"/>
      <c r="MFV76" s="91"/>
      <c r="MFW76" s="91"/>
      <c r="MFX76" s="91"/>
      <c r="MFY76" s="91"/>
      <c r="MFZ76" s="91"/>
      <c r="MGA76" s="91"/>
      <c r="MGB76" s="91"/>
      <c r="MGC76" s="91"/>
      <c r="MGD76" s="91"/>
      <c r="MGE76" s="91"/>
      <c r="MGF76" s="91"/>
      <c r="MGG76" s="91"/>
      <c r="MGH76" s="91"/>
      <c r="MGI76" s="91"/>
      <c r="MGJ76" s="91"/>
      <c r="MGK76" s="91"/>
      <c r="MGL76" s="91"/>
      <c r="MGM76" s="91"/>
      <c r="MGN76" s="91"/>
      <c r="MGO76" s="91"/>
      <c r="MGP76" s="91"/>
      <c r="MGQ76" s="91"/>
      <c r="MGR76" s="91"/>
      <c r="MGS76" s="91"/>
      <c r="MGT76" s="91"/>
      <c r="MGU76" s="91"/>
      <c r="MGV76" s="91"/>
      <c r="MGW76" s="91"/>
      <c r="MGX76" s="91"/>
      <c r="MGY76" s="91"/>
      <c r="MGZ76" s="91"/>
      <c r="MHA76" s="91"/>
      <c r="MHB76" s="91"/>
      <c r="MHC76" s="91"/>
      <c r="MHD76" s="91"/>
      <c r="MHE76" s="91"/>
      <c r="MHF76" s="91"/>
      <c r="MHG76" s="91"/>
      <c r="MHH76" s="91"/>
      <c r="MHI76" s="91"/>
      <c r="MHJ76" s="91"/>
      <c r="MHK76" s="91"/>
      <c r="MHL76" s="91"/>
      <c r="MHM76" s="91"/>
      <c r="MHN76" s="91"/>
      <c r="MHO76" s="91"/>
      <c r="MHP76" s="91"/>
      <c r="MHQ76" s="91"/>
      <c r="MHR76" s="91"/>
      <c r="MHS76" s="91"/>
      <c r="MHT76" s="91"/>
      <c r="MHU76" s="91"/>
      <c r="MHV76" s="91"/>
      <c r="MHW76" s="91"/>
      <c r="MHX76" s="91"/>
      <c r="MHY76" s="91"/>
      <c r="MHZ76" s="91"/>
      <c r="MIA76" s="91"/>
      <c r="MIB76" s="91"/>
      <c r="MIC76" s="91"/>
      <c r="MID76" s="91"/>
      <c r="MIE76" s="91"/>
      <c r="MIF76" s="91"/>
      <c r="MIG76" s="91"/>
      <c r="MIH76" s="91"/>
      <c r="MII76" s="91"/>
      <c r="MIJ76" s="91"/>
      <c r="MIK76" s="91"/>
      <c r="MIL76" s="91"/>
      <c r="MIM76" s="91"/>
      <c r="MIN76" s="91"/>
      <c r="MIO76" s="91"/>
      <c r="MIP76" s="91"/>
      <c r="MIQ76" s="91"/>
      <c r="MIR76" s="91"/>
      <c r="MIS76" s="91"/>
      <c r="MIT76" s="91"/>
      <c r="MIU76" s="91"/>
      <c r="MIV76" s="91"/>
      <c r="MIW76" s="91"/>
      <c r="MIX76" s="91"/>
      <c r="MIY76" s="91"/>
      <c r="MIZ76" s="91"/>
      <c r="MJA76" s="91"/>
      <c r="MJB76" s="91"/>
      <c r="MJC76" s="91"/>
      <c r="MJD76" s="91"/>
      <c r="MJE76" s="91"/>
      <c r="MJF76" s="91"/>
      <c r="MJG76" s="91"/>
      <c r="MJH76" s="91"/>
      <c r="MJI76" s="91"/>
      <c r="MJJ76" s="91"/>
      <c r="MJK76" s="91"/>
      <c r="MJL76" s="91"/>
      <c r="MJM76" s="91"/>
      <c r="MJN76" s="91"/>
      <c r="MJO76" s="91"/>
      <c r="MJP76" s="91"/>
      <c r="MJQ76" s="91"/>
      <c r="MJR76" s="91"/>
      <c r="MJS76" s="91"/>
      <c r="MJT76" s="91"/>
      <c r="MJU76" s="91"/>
      <c r="MJV76" s="91"/>
      <c r="MJW76" s="91"/>
      <c r="MJX76" s="91"/>
      <c r="MJY76" s="91"/>
      <c r="MJZ76" s="91"/>
      <c r="MKA76" s="91"/>
      <c r="MKB76" s="91"/>
      <c r="MKC76" s="91"/>
      <c r="MKD76" s="91"/>
      <c r="MKE76" s="91"/>
      <c r="MKF76" s="91"/>
      <c r="MKG76" s="91"/>
      <c r="MKH76" s="91"/>
      <c r="MKI76" s="91"/>
      <c r="MKJ76" s="91"/>
      <c r="MKK76" s="91"/>
      <c r="MKL76" s="91"/>
      <c r="MKM76" s="91"/>
      <c r="MKN76" s="91"/>
      <c r="MKO76" s="91"/>
      <c r="MKP76" s="91"/>
      <c r="MKQ76" s="91"/>
      <c r="MKR76" s="91"/>
      <c r="MKS76" s="91"/>
      <c r="MKT76" s="91"/>
      <c r="MKU76" s="91"/>
      <c r="MKV76" s="91"/>
      <c r="MKW76" s="91"/>
      <c r="MKX76" s="91"/>
      <c r="MKY76" s="91"/>
      <c r="MKZ76" s="91"/>
      <c r="MLA76" s="91"/>
      <c r="MLB76" s="91"/>
      <c r="MLC76" s="91"/>
      <c r="MLD76" s="91"/>
      <c r="MLE76" s="91"/>
      <c r="MLF76" s="91"/>
      <c r="MLG76" s="91"/>
      <c r="MLH76" s="91"/>
      <c r="MLI76" s="91"/>
      <c r="MLJ76" s="91"/>
      <c r="MLK76" s="91"/>
      <c r="MLL76" s="91"/>
      <c r="MLM76" s="91"/>
      <c r="MLN76" s="91"/>
      <c r="MLO76" s="91"/>
      <c r="MLP76" s="91"/>
      <c r="MLQ76" s="91"/>
      <c r="MLR76" s="91"/>
      <c r="MLS76" s="91"/>
      <c r="MLT76" s="91"/>
      <c r="MLU76" s="91"/>
      <c r="MLV76" s="91"/>
      <c r="MLW76" s="91"/>
      <c r="MLX76" s="91"/>
      <c r="MLY76" s="91"/>
      <c r="MLZ76" s="91"/>
      <c r="MMA76" s="91"/>
      <c r="MMB76" s="91"/>
      <c r="MMC76" s="91"/>
      <c r="MMD76" s="91"/>
      <c r="MME76" s="91"/>
      <c r="MMF76" s="91"/>
      <c r="MMG76" s="91"/>
      <c r="MMH76" s="91"/>
      <c r="MMI76" s="91"/>
      <c r="MMJ76" s="91"/>
      <c r="MMK76" s="91"/>
      <c r="MML76" s="91"/>
      <c r="MMM76" s="91"/>
      <c r="MMN76" s="91"/>
      <c r="MMO76" s="91"/>
      <c r="MMP76" s="91"/>
      <c r="MMQ76" s="91"/>
      <c r="MMR76" s="91"/>
      <c r="MMS76" s="91"/>
      <c r="MMT76" s="91"/>
      <c r="MMU76" s="91"/>
      <c r="MMV76" s="91"/>
      <c r="MMW76" s="91"/>
      <c r="MMX76" s="91"/>
      <c r="MMY76" s="91"/>
      <c r="MMZ76" s="91"/>
      <c r="MNA76" s="91"/>
      <c r="MNB76" s="91"/>
      <c r="MNC76" s="91"/>
      <c r="MND76" s="91"/>
      <c r="MNE76" s="91"/>
      <c r="MNF76" s="91"/>
      <c r="MNG76" s="91"/>
      <c r="MNH76" s="91"/>
      <c r="MNI76" s="91"/>
      <c r="MNJ76" s="91"/>
      <c r="MNK76" s="91"/>
      <c r="MNL76" s="91"/>
      <c r="MNM76" s="91"/>
      <c r="MNN76" s="91"/>
      <c r="MNO76" s="91"/>
      <c r="MNP76" s="91"/>
      <c r="MNQ76" s="91"/>
      <c r="MNR76" s="91"/>
      <c r="MNS76" s="91"/>
      <c r="MNT76" s="91"/>
      <c r="MNU76" s="91"/>
      <c r="MNV76" s="91"/>
      <c r="MNW76" s="91"/>
      <c r="MNX76" s="91"/>
      <c r="MNY76" s="91"/>
      <c r="MNZ76" s="91"/>
      <c r="MOA76" s="91"/>
      <c r="MOB76" s="91"/>
      <c r="MOC76" s="91"/>
      <c r="MOD76" s="91"/>
      <c r="MOE76" s="91"/>
      <c r="MOF76" s="91"/>
      <c r="MOG76" s="91"/>
      <c r="MOH76" s="91"/>
      <c r="MOI76" s="91"/>
      <c r="MOJ76" s="91"/>
      <c r="MOK76" s="91"/>
      <c r="MOL76" s="91"/>
      <c r="MOM76" s="91"/>
      <c r="MON76" s="91"/>
      <c r="MOO76" s="91"/>
      <c r="MOP76" s="91"/>
      <c r="MOQ76" s="91"/>
      <c r="MOR76" s="91"/>
      <c r="MOS76" s="91"/>
      <c r="MOT76" s="91"/>
      <c r="MOU76" s="91"/>
      <c r="MOV76" s="91"/>
      <c r="MOW76" s="91"/>
      <c r="MOX76" s="91"/>
      <c r="MOY76" s="91"/>
      <c r="MOZ76" s="91"/>
      <c r="MPA76" s="91"/>
      <c r="MPB76" s="91"/>
      <c r="MPC76" s="91"/>
      <c r="MPD76" s="91"/>
      <c r="MPE76" s="91"/>
      <c r="MPF76" s="91"/>
      <c r="MPG76" s="91"/>
      <c r="MPH76" s="91"/>
      <c r="MPI76" s="91"/>
      <c r="MPJ76" s="91"/>
      <c r="MPK76" s="91"/>
      <c r="MPL76" s="91"/>
      <c r="MPM76" s="91"/>
      <c r="MPN76" s="91"/>
      <c r="MPO76" s="91"/>
      <c r="MPP76" s="91"/>
      <c r="MPQ76" s="91"/>
      <c r="MPR76" s="91"/>
      <c r="MPS76" s="91"/>
      <c r="MPT76" s="91"/>
      <c r="MPU76" s="91"/>
      <c r="MPV76" s="91"/>
      <c r="MPW76" s="91"/>
      <c r="MPX76" s="91"/>
      <c r="MPY76" s="91"/>
      <c r="MPZ76" s="91"/>
      <c r="MQA76" s="91"/>
      <c r="MQB76" s="91"/>
      <c r="MQC76" s="91"/>
      <c r="MQD76" s="91"/>
      <c r="MQE76" s="91"/>
      <c r="MQF76" s="91"/>
      <c r="MQG76" s="91"/>
      <c r="MQH76" s="91"/>
      <c r="MQI76" s="91"/>
      <c r="MQJ76" s="91"/>
      <c r="MQK76" s="91"/>
      <c r="MQL76" s="91"/>
      <c r="MQM76" s="91"/>
      <c r="MQN76" s="91"/>
      <c r="MQO76" s="91"/>
      <c r="MQP76" s="91"/>
      <c r="MQQ76" s="91"/>
      <c r="MQR76" s="91"/>
      <c r="MQS76" s="91"/>
      <c r="MQT76" s="91"/>
      <c r="MQU76" s="91"/>
      <c r="MQV76" s="91"/>
      <c r="MQW76" s="91"/>
      <c r="MQX76" s="91"/>
      <c r="MQY76" s="91"/>
      <c r="MQZ76" s="91"/>
      <c r="MRA76" s="91"/>
      <c r="MRB76" s="91"/>
      <c r="MRC76" s="91"/>
      <c r="MRD76" s="91"/>
      <c r="MRE76" s="91"/>
      <c r="MRF76" s="91"/>
      <c r="MRG76" s="91"/>
      <c r="MRH76" s="91"/>
      <c r="MRI76" s="91"/>
      <c r="MRJ76" s="91"/>
      <c r="MRK76" s="91"/>
      <c r="MRL76" s="91"/>
      <c r="MRM76" s="91"/>
      <c r="MRN76" s="91"/>
      <c r="MRO76" s="91"/>
      <c r="MRP76" s="91"/>
      <c r="MRQ76" s="91"/>
      <c r="MRR76" s="91"/>
      <c r="MRS76" s="91"/>
      <c r="MRT76" s="91"/>
      <c r="MRU76" s="91"/>
      <c r="MRV76" s="91"/>
      <c r="MRW76" s="91"/>
      <c r="MRX76" s="91"/>
      <c r="MRY76" s="91"/>
      <c r="MRZ76" s="91"/>
      <c r="MSA76" s="91"/>
      <c r="MSB76" s="91"/>
      <c r="MSC76" s="91"/>
      <c r="MSD76" s="91"/>
      <c r="MSE76" s="91"/>
      <c r="MSF76" s="91"/>
      <c r="MSG76" s="91"/>
      <c r="MSH76" s="91"/>
      <c r="MSI76" s="91"/>
      <c r="MSJ76" s="91"/>
      <c r="MSK76" s="91"/>
      <c r="MSL76" s="91"/>
      <c r="MSM76" s="91"/>
      <c r="MSN76" s="91"/>
      <c r="MSO76" s="91"/>
      <c r="MSP76" s="91"/>
      <c r="MSQ76" s="91"/>
      <c r="MSR76" s="91"/>
      <c r="MSS76" s="91"/>
      <c r="MST76" s="91"/>
      <c r="MSU76" s="91"/>
      <c r="MSV76" s="91"/>
      <c r="MSW76" s="91"/>
      <c r="MSX76" s="91"/>
      <c r="MSY76" s="91"/>
      <c r="MSZ76" s="91"/>
      <c r="MTA76" s="91"/>
      <c r="MTB76" s="91"/>
      <c r="MTC76" s="91"/>
      <c r="MTD76" s="91"/>
      <c r="MTE76" s="91"/>
      <c r="MTF76" s="91"/>
      <c r="MTG76" s="91"/>
      <c r="MTH76" s="91"/>
      <c r="MTI76" s="91"/>
      <c r="MTJ76" s="91"/>
      <c r="MTK76" s="91"/>
      <c r="MTL76" s="91"/>
      <c r="MTM76" s="91"/>
      <c r="MTN76" s="91"/>
      <c r="MTO76" s="91"/>
      <c r="MTP76" s="91"/>
      <c r="MTQ76" s="91"/>
      <c r="MTR76" s="91"/>
      <c r="MTS76" s="91"/>
      <c r="MTT76" s="91"/>
      <c r="MTU76" s="91"/>
      <c r="MTV76" s="91"/>
      <c r="MTW76" s="91"/>
      <c r="MTX76" s="91"/>
      <c r="MTY76" s="91"/>
      <c r="MTZ76" s="91"/>
      <c r="MUA76" s="91"/>
      <c r="MUB76" s="91"/>
      <c r="MUC76" s="91"/>
      <c r="MUD76" s="91"/>
      <c r="MUE76" s="91"/>
      <c r="MUF76" s="91"/>
      <c r="MUG76" s="91"/>
      <c r="MUH76" s="91"/>
      <c r="MUI76" s="91"/>
      <c r="MUJ76" s="91"/>
      <c r="MUK76" s="91"/>
      <c r="MUL76" s="91"/>
      <c r="MUM76" s="91"/>
      <c r="MUN76" s="91"/>
      <c r="MUO76" s="91"/>
      <c r="MUP76" s="91"/>
      <c r="MUQ76" s="91"/>
      <c r="MUR76" s="91"/>
      <c r="MUS76" s="91"/>
      <c r="MUT76" s="91"/>
      <c r="MUU76" s="91"/>
      <c r="MUV76" s="91"/>
      <c r="MUW76" s="91"/>
      <c r="MUX76" s="91"/>
      <c r="MUY76" s="91"/>
      <c r="MUZ76" s="91"/>
      <c r="MVA76" s="91"/>
      <c r="MVB76" s="91"/>
      <c r="MVC76" s="91"/>
      <c r="MVD76" s="91"/>
      <c r="MVE76" s="91"/>
      <c r="MVF76" s="91"/>
      <c r="MVG76" s="91"/>
      <c r="MVH76" s="91"/>
      <c r="MVI76" s="91"/>
      <c r="MVJ76" s="91"/>
      <c r="MVK76" s="91"/>
      <c r="MVL76" s="91"/>
      <c r="MVM76" s="91"/>
      <c r="MVN76" s="91"/>
      <c r="MVO76" s="91"/>
      <c r="MVP76" s="91"/>
      <c r="MVQ76" s="91"/>
      <c r="MVR76" s="91"/>
      <c r="MVS76" s="91"/>
      <c r="MVT76" s="91"/>
      <c r="MVU76" s="91"/>
      <c r="MVV76" s="91"/>
      <c r="MVW76" s="91"/>
      <c r="MVX76" s="91"/>
      <c r="MVY76" s="91"/>
      <c r="MVZ76" s="91"/>
      <c r="MWA76" s="91"/>
      <c r="MWB76" s="91"/>
      <c r="MWC76" s="91"/>
      <c r="MWD76" s="91"/>
      <c r="MWE76" s="91"/>
      <c r="MWF76" s="91"/>
      <c r="MWG76" s="91"/>
      <c r="MWH76" s="91"/>
      <c r="MWI76" s="91"/>
      <c r="MWJ76" s="91"/>
      <c r="MWK76" s="91"/>
      <c r="MWL76" s="91"/>
      <c r="MWM76" s="91"/>
      <c r="MWN76" s="91"/>
      <c r="MWO76" s="91"/>
      <c r="MWP76" s="91"/>
      <c r="MWQ76" s="91"/>
      <c r="MWR76" s="91"/>
      <c r="MWS76" s="91"/>
      <c r="MWT76" s="91"/>
      <c r="MWU76" s="91"/>
      <c r="MWV76" s="91"/>
      <c r="MWW76" s="91"/>
      <c r="MWX76" s="91"/>
      <c r="MWY76" s="91"/>
      <c r="MWZ76" s="91"/>
      <c r="MXA76" s="91"/>
      <c r="MXB76" s="91"/>
      <c r="MXC76" s="91"/>
      <c r="MXD76" s="91"/>
      <c r="MXE76" s="91"/>
      <c r="MXF76" s="91"/>
      <c r="MXG76" s="91"/>
      <c r="MXH76" s="91"/>
      <c r="MXI76" s="91"/>
      <c r="MXJ76" s="91"/>
      <c r="MXK76" s="91"/>
      <c r="MXL76" s="91"/>
      <c r="MXM76" s="91"/>
      <c r="MXN76" s="91"/>
      <c r="MXO76" s="91"/>
      <c r="MXP76" s="91"/>
      <c r="MXQ76" s="91"/>
      <c r="MXR76" s="91"/>
      <c r="MXS76" s="91"/>
      <c r="MXT76" s="91"/>
      <c r="MXU76" s="91"/>
      <c r="MXV76" s="91"/>
      <c r="MXW76" s="91"/>
      <c r="MXX76" s="91"/>
      <c r="MXY76" s="91"/>
      <c r="MXZ76" s="91"/>
      <c r="MYA76" s="91"/>
      <c r="MYB76" s="91"/>
      <c r="MYC76" s="91"/>
      <c r="MYD76" s="91"/>
      <c r="MYE76" s="91"/>
      <c r="MYF76" s="91"/>
      <c r="MYG76" s="91"/>
      <c r="MYH76" s="91"/>
      <c r="MYI76" s="91"/>
      <c r="MYJ76" s="91"/>
      <c r="MYK76" s="91"/>
      <c r="MYL76" s="91"/>
      <c r="MYM76" s="91"/>
      <c r="MYN76" s="91"/>
      <c r="MYO76" s="91"/>
      <c r="MYP76" s="91"/>
      <c r="MYQ76" s="91"/>
      <c r="MYR76" s="91"/>
      <c r="MYS76" s="91"/>
      <c r="MYT76" s="91"/>
      <c r="MYU76" s="91"/>
      <c r="MYV76" s="91"/>
      <c r="MYW76" s="91"/>
      <c r="MYX76" s="91"/>
      <c r="MYY76" s="91"/>
      <c r="MYZ76" s="91"/>
      <c r="MZA76" s="91"/>
      <c r="MZB76" s="91"/>
      <c r="MZC76" s="91"/>
      <c r="MZD76" s="91"/>
      <c r="MZE76" s="91"/>
      <c r="MZF76" s="91"/>
      <c r="MZG76" s="91"/>
      <c r="MZH76" s="91"/>
      <c r="MZI76" s="91"/>
      <c r="MZJ76" s="91"/>
      <c r="MZK76" s="91"/>
      <c r="MZL76" s="91"/>
      <c r="MZM76" s="91"/>
      <c r="MZN76" s="91"/>
      <c r="MZO76" s="91"/>
      <c r="MZP76" s="91"/>
      <c r="MZQ76" s="91"/>
      <c r="MZR76" s="91"/>
      <c r="MZS76" s="91"/>
      <c r="MZT76" s="91"/>
      <c r="MZU76" s="91"/>
      <c r="MZV76" s="91"/>
      <c r="MZW76" s="91"/>
      <c r="MZX76" s="91"/>
      <c r="MZY76" s="91"/>
      <c r="MZZ76" s="91"/>
      <c r="NAA76" s="91"/>
      <c r="NAB76" s="91"/>
      <c r="NAC76" s="91"/>
      <c r="NAD76" s="91"/>
      <c r="NAE76" s="91"/>
      <c r="NAF76" s="91"/>
      <c r="NAG76" s="91"/>
      <c r="NAH76" s="91"/>
      <c r="NAI76" s="91"/>
      <c r="NAJ76" s="91"/>
      <c r="NAK76" s="91"/>
      <c r="NAL76" s="91"/>
      <c r="NAM76" s="91"/>
      <c r="NAN76" s="91"/>
      <c r="NAO76" s="91"/>
      <c r="NAP76" s="91"/>
      <c r="NAQ76" s="91"/>
      <c r="NAR76" s="91"/>
      <c r="NAS76" s="91"/>
      <c r="NAT76" s="91"/>
      <c r="NAU76" s="91"/>
      <c r="NAV76" s="91"/>
      <c r="NAW76" s="91"/>
      <c r="NAX76" s="91"/>
      <c r="NAY76" s="91"/>
      <c r="NAZ76" s="91"/>
      <c r="NBA76" s="91"/>
      <c r="NBB76" s="91"/>
      <c r="NBC76" s="91"/>
      <c r="NBD76" s="91"/>
      <c r="NBE76" s="91"/>
      <c r="NBF76" s="91"/>
      <c r="NBG76" s="91"/>
      <c r="NBH76" s="91"/>
      <c r="NBI76" s="91"/>
      <c r="NBJ76" s="91"/>
      <c r="NBK76" s="91"/>
      <c r="NBL76" s="91"/>
      <c r="NBM76" s="91"/>
      <c r="NBN76" s="91"/>
      <c r="NBO76" s="91"/>
      <c r="NBP76" s="91"/>
      <c r="NBQ76" s="91"/>
      <c r="NBR76" s="91"/>
      <c r="NBS76" s="91"/>
      <c r="NBT76" s="91"/>
      <c r="NBU76" s="91"/>
      <c r="NBV76" s="91"/>
      <c r="NBW76" s="91"/>
      <c r="NBX76" s="91"/>
      <c r="NBY76" s="91"/>
      <c r="NBZ76" s="91"/>
      <c r="NCA76" s="91"/>
      <c r="NCB76" s="91"/>
      <c r="NCC76" s="91"/>
      <c r="NCD76" s="91"/>
      <c r="NCE76" s="91"/>
      <c r="NCF76" s="91"/>
      <c r="NCG76" s="91"/>
      <c r="NCH76" s="91"/>
      <c r="NCI76" s="91"/>
      <c r="NCJ76" s="91"/>
      <c r="NCK76" s="91"/>
      <c r="NCL76" s="91"/>
      <c r="NCM76" s="91"/>
      <c r="NCN76" s="91"/>
      <c r="NCO76" s="91"/>
      <c r="NCP76" s="91"/>
      <c r="NCQ76" s="91"/>
      <c r="NCR76" s="91"/>
      <c r="NCS76" s="91"/>
      <c r="NCT76" s="91"/>
      <c r="NCU76" s="91"/>
      <c r="NCV76" s="91"/>
      <c r="NCW76" s="91"/>
      <c r="NCX76" s="91"/>
      <c r="NCY76" s="91"/>
      <c r="NCZ76" s="91"/>
      <c r="NDA76" s="91"/>
      <c r="NDB76" s="91"/>
      <c r="NDC76" s="91"/>
      <c r="NDD76" s="91"/>
      <c r="NDE76" s="91"/>
      <c r="NDF76" s="91"/>
      <c r="NDG76" s="91"/>
      <c r="NDH76" s="91"/>
      <c r="NDI76" s="91"/>
      <c r="NDJ76" s="91"/>
      <c r="NDK76" s="91"/>
      <c r="NDL76" s="91"/>
      <c r="NDM76" s="91"/>
      <c r="NDN76" s="91"/>
      <c r="NDO76" s="91"/>
      <c r="NDP76" s="91"/>
      <c r="NDQ76" s="91"/>
      <c r="NDR76" s="91"/>
      <c r="NDS76" s="91"/>
      <c r="NDT76" s="91"/>
      <c r="NDU76" s="91"/>
      <c r="NDV76" s="91"/>
      <c r="NDW76" s="91"/>
      <c r="NDX76" s="91"/>
      <c r="NDY76" s="91"/>
      <c r="NDZ76" s="91"/>
      <c r="NEA76" s="91"/>
      <c r="NEB76" s="91"/>
      <c r="NEC76" s="91"/>
      <c r="NED76" s="91"/>
      <c r="NEE76" s="91"/>
      <c r="NEF76" s="91"/>
      <c r="NEG76" s="91"/>
      <c r="NEH76" s="91"/>
      <c r="NEI76" s="91"/>
      <c r="NEJ76" s="91"/>
      <c r="NEK76" s="91"/>
      <c r="NEL76" s="91"/>
      <c r="NEM76" s="91"/>
      <c r="NEN76" s="91"/>
      <c r="NEO76" s="91"/>
      <c r="NEP76" s="91"/>
      <c r="NEQ76" s="91"/>
      <c r="NER76" s="91"/>
      <c r="NES76" s="91"/>
      <c r="NET76" s="91"/>
      <c r="NEU76" s="91"/>
      <c r="NEV76" s="91"/>
      <c r="NEW76" s="91"/>
      <c r="NEX76" s="91"/>
      <c r="NEY76" s="91"/>
      <c r="NEZ76" s="91"/>
      <c r="NFA76" s="91"/>
      <c r="NFB76" s="91"/>
      <c r="NFC76" s="91"/>
      <c r="NFD76" s="91"/>
      <c r="NFE76" s="91"/>
      <c r="NFF76" s="91"/>
      <c r="NFG76" s="91"/>
      <c r="NFH76" s="91"/>
      <c r="NFI76" s="91"/>
      <c r="NFJ76" s="91"/>
      <c r="NFK76" s="91"/>
      <c r="NFL76" s="91"/>
      <c r="NFM76" s="91"/>
      <c r="NFN76" s="91"/>
      <c r="NFO76" s="91"/>
      <c r="NFP76" s="91"/>
      <c r="NFQ76" s="91"/>
      <c r="NFR76" s="91"/>
      <c r="NFS76" s="91"/>
      <c r="NFT76" s="91"/>
      <c r="NFU76" s="91"/>
      <c r="NFV76" s="91"/>
      <c r="NFW76" s="91"/>
      <c r="NFX76" s="91"/>
      <c r="NFY76" s="91"/>
      <c r="NFZ76" s="91"/>
      <c r="NGA76" s="91"/>
      <c r="NGB76" s="91"/>
      <c r="NGC76" s="91"/>
      <c r="NGD76" s="91"/>
      <c r="NGE76" s="91"/>
      <c r="NGF76" s="91"/>
      <c r="NGG76" s="91"/>
      <c r="NGH76" s="91"/>
      <c r="NGI76" s="91"/>
      <c r="NGJ76" s="91"/>
      <c r="NGK76" s="91"/>
      <c r="NGL76" s="91"/>
      <c r="NGM76" s="91"/>
      <c r="NGN76" s="91"/>
      <c r="NGO76" s="91"/>
      <c r="NGP76" s="91"/>
      <c r="NGQ76" s="91"/>
      <c r="NGR76" s="91"/>
      <c r="NGS76" s="91"/>
      <c r="NGT76" s="91"/>
      <c r="NGU76" s="91"/>
      <c r="NGV76" s="91"/>
      <c r="NGW76" s="91"/>
      <c r="NGX76" s="91"/>
      <c r="NGY76" s="91"/>
      <c r="NGZ76" s="91"/>
      <c r="NHA76" s="91"/>
      <c r="NHB76" s="91"/>
      <c r="NHC76" s="91"/>
      <c r="NHD76" s="91"/>
      <c r="NHE76" s="91"/>
      <c r="NHF76" s="91"/>
      <c r="NHG76" s="91"/>
      <c r="NHH76" s="91"/>
      <c r="NHI76" s="91"/>
      <c r="NHJ76" s="91"/>
      <c r="NHK76" s="91"/>
      <c r="NHL76" s="91"/>
      <c r="NHM76" s="91"/>
      <c r="NHN76" s="91"/>
      <c r="NHO76" s="91"/>
      <c r="NHP76" s="91"/>
      <c r="NHQ76" s="91"/>
      <c r="NHR76" s="91"/>
      <c r="NHS76" s="91"/>
      <c r="NHT76" s="91"/>
      <c r="NHU76" s="91"/>
      <c r="NHV76" s="91"/>
      <c r="NHW76" s="91"/>
      <c r="NHX76" s="91"/>
      <c r="NHY76" s="91"/>
      <c r="NHZ76" s="91"/>
      <c r="NIA76" s="91"/>
      <c r="NIB76" s="91"/>
      <c r="NIC76" s="91"/>
      <c r="NID76" s="91"/>
      <c r="NIE76" s="91"/>
      <c r="NIF76" s="91"/>
      <c r="NIG76" s="91"/>
      <c r="NIH76" s="91"/>
      <c r="NII76" s="91"/>
      <c r="NIJ76" s="91"/>
      <c r="NIK76" s="91"/>
      <c r="NIL76" s="91"/>
      <c r="NIM76" s="91"/>
      <c r="NIN76" s="91"/>
      <c r="NIO76" s="91"/>
      <c r="NIP76" s="91"/>
      <c r="NIQ76" s="91"/>
      <c r="NIR76" s="91"/>
      <c r="NIS76" s="91"/>
      <c r="NIT76" s="91"/>
      <c r="NIU76" s="91"/>
      <c r="NIV76" s="91"/>
      <c r="NIW76" s="91"/>
      <c r="NIX76" s="91"/>
      <c r="NIY76" s="91"/>
      <c r="NIZ76" s="91"/>
      <c r="NJA76" s="91"/>
      <c r="NJB76" s="91"/>
      <c r="NJC76" s="91"/>
      <c r="NJD76" s="91"/>
      <c r="NJE76" s="91"/>
      <c r="NJF76" s="91"/>
      <c r="NJG76" s="91"/>
      <c r="NJH76" s="91"/>
      <c r="NJI76" s="91"/>
      <c r="NJJ76" s="91"/>
      <c r="NJK76" s="91"/>
      <c r="NJL76" s="91"/>
      <c r="NJM76" s="91"/>
      <c r="NJN76" s="91"/>
      <c r="NJO76" s="91"/>
      <c r="NJP76" s="91"/>
      <c r="NJQ76" s="91"/>
      <c r="NJR76" s="91"/>
      <c r="NJS76" s="91"/>
      <c r="NJT76" s="91"/>
      <c r="NJU76" s="91"/>
      <c r="NJV76" s="91"/>
      <c r="NJW76" s="91"/>
      <c r="NJX76" s="91"/>
      <c r="NJY76" s="91"/>
      <c r="NJZ76" s="91"/>
      <c r="NKA76" s="91"/>
      <c r="NKB76" s="91"/>
      <c r="NKC76" s="91"/>
      <c r="NKD76" s="91"/>
      <c r="NKE76" s="91"/>
      <c r="NKF76" s="91"/>
      <c r="NKG76" s="91"/>
      <c r="NKH76" s="91"/>
      <c r="NKI76" s="91"/>
      <c r="NKJ76" s="91"/>
      <c r="NKK76" s="91"/>
      <c r="NKL76" s="91"/>
      <c r="NKM76" s="91"/>
      <c r="NKN76" s="91"/>
      <c r="NKO76" s="91"/>
      <c r="NKP76" s="91"/>
      <c r="NKQ76" s="91"/>
      <c r="NKR76" s="91"/>
      <c r="NKS76" s="91"/>
      <c r="NKT76" s="91"/>
      <c r="NKU76" s="91"/>
      <c r="NKV76" s="91"/>
      <c r="NKW76" s="91"/>
      <c r="NKX76" s="91"/>
      <c r="NKY76" s="91"/>
      <c r="NKZ76" s="91"/>
      <c r="NLA76" s="91"/>
      <c r="NLB76" s="91"/>
      <c r="NLC76" s="91"/>
      <c r="NLD76" s="91"/>
      <c r="NLE76" s="91"/>
      <c r="NLF76" s="91"/>
      <c r="NLG76" s="91"/>
      <c r="NLH76" s="91"/>
      <c r="NLI76" s="91"/>
      <c r="NLJ76" s="91"/>
      <c r="NLK76" s="91"/>
      <c r="NLL76" s="91"/>
      <c r="NLM76" s="91"/>
      <c r="NLN76" s="91"/>
      <c r="NLO76" s="91"/>
      <c r="NLP76" s="91"/>
      <c r="NLQ76" s="91"/>
      <c r="NLR76" s="91"/>
      <c r="NLS76" s="91"/>
      <c r="NLT76" s="91"/>
      <c r="NLU76" s="91"/>
      <c r="NLV76" s="91"/>
      <c r="NLW76" s="91"/>
      <c r="NLX76" s="91"/>
      <c r="NLY76" s="91"/>
      <c r="NLZ76" s="91"/>
      <c r="NMA76" s="91"/>
      <c r="NMB76" s="91"/>
      <c r="NMC76" s="91"/>
      <c r="NMD76" s="91"/>
      <c r="NME76" s="91"/>
      <c r="NMF76" s="91"/>
      <c r="NMG76" s="91"/>
      <c r="NMH76" s="91"/>
      <c r="NMI76" s="91"/>
      <c r="NMJ76" s="91"/>
      <c r="NMK76" s="91"/>
      <c r="NML76" s="91"/>
      <c r="NMM76" s="91"/>
      <c r="NMN76" s="91"/>
      <c r="NMO76" s="91"/>
      <c r="NMP76" s="91"/>
      <c r="NMQ76" s="91"/>
      <c r="NMR76" s="91"/>
      <c r="NMS76" s="91"/>
      <c r="NMT76" s="91"/>
      <c r="NMU76" s="91"/>
      <c r="NMV76" s="91"/>
      <c r="NMW76" s="91"/>
      <c r="NMX76" s="91"/>
      <c r="NMY76" s="91"/>
      <c r="NMZ76" s="91"/>
      <c r="NNA76" s="91"/>
      <c r="NNB76" s="91"/>
      <c r="NNC76" s="91"/>
      <c r="NND76" s="91"/>
      <c r="NNE76" s="91"/>
      <c r="NNF76" s="91"/>
      <c r="NNG76" s="91"/>
      <c r="NNH76" s="91"/>
      <c r="NNI76" s="91"/>
      <c r="NNJ76" s="91"/>
      <c r="NNK76" s="91"/>
      <c r="NNL76" s="91"/>
      <c r="NNM76" s="91"/>
      <c r="NNN76" s="91"/>
      <c r="NNO76" s="91"/>
      <c r="NNP76" s="91"/>
      <c r="NNQ76" s="91"/>
      <c r="NNR76" s="91"/>
      <c r="NNS76" s="91"/>
      <c r="NNT76" s="91"/>
      <c r="NNU76" s="91"/>
      <c r="NNV76" s="91"/>
      <c r="NNW76" s="91"/>
      <c r="NNX76" s="91"/>
      <c r="NNY76" s="91"/>
      <c r="NNZ76" s="91"/>
      <c r="NOA76" s="91"/>
      <c r="NOB76" s="91"/>
      <c r="NOC76" s="91"/>
      <c r="NOD76" s="91"/>
      <c r="NOE76" s="91"/>
      <c r="NOF76" s="91"/>
      <c r="NOG76" s="91"/>
      <c r="NOH76" s="91"/>
      <c r="NOI76" s="91"/>
      <c r="NOJ76" s="91"/>
      <c r="NOK76" s="91"/>
      <c r="NOL76" s="91"/>
      <c r="NOM76" s="91"/>
      <c r="NON76" s="91"/>
      <c r="NOO76" s="91"/>
      <c r="NOP76" s="91"/>
      <c r="NOQ76" s="91"/>
      <c r="NOR76" s="91"/>
      <c r="NOS76" s="91"/>
      <c r="NOT76" s="91"/>
      <c r="NOU76" s="91"/>
      <c r="NOV76" s="91"/>
      <c r="NOW76" s="91"/>
      <c r="NOX76" s="91"/>
      <c r="NOY76" s="91"/>
      <c r="NOZ76" s="91"/>
      <c r="NPA76" s="91"/>
      <c r="NPB76" s="91"/>
      <c r="NPC76" s="91"/>
      <c r="NPD76" s="91"/>
      <c r="NPE76" s="91"/>
      <c r="NPF76" s="91"/>
      <c r="NPG76" s="91"/>
      <c r="NPH76" s="91"/>
      <c r="NPI76" s="91"/>
      <c r="NPJ76" s="91"/>
      <c r="NPK76" s="91"/>
      <c r="NPL76" s="91"/>
      <c r="NPM76" s="91"/>
      <c r="NPN76" s="91"/>
      <c r="NPO76" s="91"/>
      <c r="NPP76" s="91"/>
      <c r="NPQ76" s="91"/>
      <c r="NPR76" s="91"/>
      <c r="NPS76" s="91"/>
      <c r="NPT76" s="91"/>
      <c r="NPU76" s="91"/>
      <c r="NPV76" s="91"/>
      <c r="NPW76" s="91"/>
      <c r="NPX76" s="91"/>
      <c r="NPY76" s="91"/>
      <c r="NPZ76" s="91"/>
      <c r="NQA76" s="91"/>
      <c r="NQB76" s="91"/>
      <c r="NQC76" s="91"/>
      <c r="NQD76" s="91"/>
      <c r="NQE76" s="91"/>
      <c r="NQF76" s="91"/>
      <c r="NQG76" s="91"/>
      <c r="NQH76" s="91"/>
      <c r="NQI76" s="91"/>
      <c r="NQJ76" s="91"/>
      <c r="NQK76" s="91"/>
      <c r="NQL76" s="91"/>
      <c r="NQM76" s="91"/>
      <c r="NQN76" s="91"/>
      <c r="NQO76" s="91"/>
      <c r="NQP76" s="91"/>
      <c r="NQQ76" s="91"/>
      <c r="NQR76" s="91"/>
      <c r="NQS76" s="91"/>
      <c r="NQT76" s="91"/>
      <c r="NQU76" s="91"/>
      <c r="NQV76" s="91"/>
      <c r="NQW76" s="91"/>
      <c r="NQX76" s="91"/>
      <c r="NQY76" s="91"/>
      <c r="NQZ76" s="91"/>
      <c r="NRA76" s="91"/>
      <c r="NRB76" s="91"/>
      <c r="NRC76" s="91"/>
      <c r="NRD76" s="91"/>
      <c r="NRE76" s="91"/>
      <c r="NRF76" s="91"/>
      <c r="NRG76" s="91"/>
      <c r="NRH76" s="91"/>
      <c r="NRI76" s="91"/>
      <c r="NRJ76" s="91"/>
      <c r="NRK76" s="91"/>
      <c r="NRL76" s="91"/>
      <c r="NRM76" s="91"/>
      <c r="NRN76" s="91"/>
      <c r="NRO76" s="91"/>
      <c r="NRP76" s="91"/>
      <c r="NRQ76" s="91"/>
      <c r="NRR76" s="91"/>
      <c r="NRS76" s="91"/>
      <c r="NRT76" s="91"/>
      <c r="NRU76" s="91"/>
      <c r="NRV76" s="91"/>
      <c r="NRW76" s="91"/>
      <c r="NRX76" s="91"/>
      <c r="NRY76" s="91"/>
      <c r="NRZ76" s="91"/>
      <c r="NSA76" s="91"/>
      <c r="NSB76" s="91"/>
      <c r="NSC76" s="91"/>
      <c r="NSD76" s="91"/>
      <c r="NSE76" s="91"/>
      <c r="NSF76" s="91"/>
      <c r="NSG76" s="91"/>
      <c r="NSH76" s="91"/>
      <c r="NSI76" s="91"/>
      <c r="NSJ76" s="91"/>
      <c r="NSK76" s="91"/>
      <c r="NSL76" s="91"/>
      <c r="NSM76" s="91"/>
      <c r="NSN76" s="91"/>
      <c r="NSO76" s="91"/>
      <c r="NSP76" s="91"/>
      <c r="NSQ76" s="91"/>
      <c r="NSR76" s="91"/>
      <c r="NSS76" s="91"/>
      <c r="NST76" s="91"/>
      <c r="NSU76" s="91"/>
      <c r="NSV76" s="91"/>
      <c r="NSW76" s="91"/>
      <c r="NSX76" s="91"/>
      <c r="NSY76" s="91"/>
      <c r="NSZ76" s="91"/>
      <c r="NTA76" s="91"/>
      <c r="NTB76" s="91"/>
      <c r="NTC76" s="91"/>
      <c r="NTD76" s="91"/>
      <c r="NTE76" s="91"/>
      <c r="NTF76" s="91"/>
      <c r="NTG76" s="91"/>
      <c r="NTH76" s="91"/>
      <c r="NTI76" s="91"/>
      <c r="NTJ76" s="91"/>
      <c r="NTK76" s="91"/>
      <c r="NTL76" s="91"/>
      <c r="NTM76" s="91"/>
      <c r="NTN76" s="91"/>
      <c r="NTO76" s="91"/>
      <c r="NTP76" s="91"/>
      <c r="NTQ76" s="91"/>
      <c r="NTR76" s="91"/>
      <c r="NTS76" s="91"/>
      <c r="NTT76" s="91"/>
      <c r="NTU76" s="91"/>
      <c r="NTV76" s="91"/>
      <c r="NTW76" s="91"/>
      <c r="NTX76" s="91"/>
      <c r="NTY76" s="91"/>
      <c r="NTZ76" s="91"/>
      <c r="NUA76" s="91"/>
      <c r="NUB76" s="91"/>
      <c r="NUC76" s="91"/>
      <c r="NUD76" s="91"/>
      <c r="NUE76" s="91"/>
      <c r="NUF76" s="91"/>
      <c r="NUG76" s="91"/>
      <c r="NUH76" s="91"/>
      <c r="NUI76" s="91"/>
      <c r="NUJ76" s="91"/>
      <c r="NUK76" s="91"/>
      <c r="NUL76" s="91"/>
      <c r="NUM76" s="91"/>
      <c r="NUN76" s="91"/>
      <c r="NUO76" s="91"/>
      <c r="NUP76" s="91"/>
      <c r="NUQ76" s="91"/>
      <c r="NUR76" s="91"/>
      <c r="NUS76" s="91"/>
      <c r="NUT76" s="91"/>
      <c r="NUU76" s="91"/>
      <c r="NUV76" s="91"/>
      <c r="NUW76" s="91"/>
      <c r="NUX76" s="91"/>
      <c r="NUY76" s="91"/>
      <c r="NUZ76" s="91"/>
      <c r="NVA76" s="91"/>
      <c r="NVB76" s="91"/>
      <c r="NVC76" s="91"/>
      <c r="NVD76" s="91"/>
      <c r="NVE76" s="91"/>
      <c r="NVF76" s="91"/>
      <c r="NVG76" s="91"/>
      <c r="NVH76" s="91"/>
      <c r="NVI76" s="91"/>
      <c r="NVJ76" s="91"/>
      <c r="NVK76" s="91"/>
      <c r="NVL76" s="91"/>
      <c r="NVM76" s="91"/>
      <c r="NVN76" s="91"/>
      <c r="NVO76" s="91"/>
      <c r="NVP76" s="91"/>
      <c r="NVQ76" s="91"/>
      <c r="NVR76" s="91"/>
      <c r="NVS76" s="91"/>
      <c r="NVT76" s="91"/>
      <c r="NVU76" s="91"/>
      <c r="NVV76" s="91"/>
      <c r="NVW76" s="91"/>
      <c r="NVX76" s="91"/>
      <c r="NVY76" s="91"/>
      <c r="NVZ76" s="91"/>
      <c r="NWA76" s="91"/>
      <c r="NWB76" s="91"/>
      <c r="NWC76" s="91"/>
      <c r="NWD76" s="91"/>
      <c r="NWE76" s="91"/>
      <c r="NWF76" s="91"/>
      <c r="NWG76" s="91"/>
      <c r="NWH76" s="91"/>
      <c r="NWI76" s="91"/>
      <c r="NWJ76" s="91"/>
      <c r="NWK76" s="91"/>
      <c r="NWL76" s="91"/>
      <c r="NWM76" s="91"/>
      <c r="NWN76" s="91"/>
      <c r="NWO76" s="91"/>
      <c r="NWP76" s="91"/>
      <c r="NWQ76" s="91"/>
      <c r="NWR76" s="91"/>
      <c r="NWS76" s="91"/>
      <c r="NWT76" s="91"/>
      <c r="NWU76" s="91"/>
      <c r="NWV76" s="91"/>
      <c r="NWW76" s="91"/>
      <c r="NWX76" s="91"/>
      <c r="NWY76" s="91"/>
      <c r="NWZ76" s="91"/>
      <c r="NXA76" s="91"/>
      <c r="NXB76" s="91"/>
      <c r="NXC76" s="91"/>
      <c r="NXD76" s="91"/>
      <c r="NXE76" s="91"/>
      <c r="NXF76" s="91"/>
      <c r="NXG76" s="91"/>
      <c r="NXH76" s="91"/>
      <c r="NXI76" s="91"/>
      <c r="NXJ76" s="91"/>
      <c r="NXK76" s="91"/>
      <c r="NXL76" s="91"/>
      <c r="NXM76" s="91"/>
      <c r="NXN76" s="91"/>
      <c r="NXO76" s="91"/>
      <c r="NXP76" s="91"/>
      <c r="NXQ76" s="91"/>
      <c r="NXR76" s="91"/>
      <c r="NXS76" s="91"/>
      <c r="NXT76" s="91"/>
      <c r="NXU76" s="91"/>
      <c r="NXV76" s="91"/>
      <c r="NXW76" s="91"/>
      <c r="NXX76" s="91"/>
      <c r="NXY76" s="91"/>
      <c r="NXZ76" s="91"/>
      <c r="NYA76" s="91"/>
      <c r="NYB76" s="91"/>
      <c r="NYC76" s="91"/>
      <c r="NYD76" s="91"/>
      <c r="NYE76" s="91"/>
      <c r="NYF76" s="91"/>
      <c r="NYG76" s="91"/>
      <c r="NYH76" s="91"/>
      <c r="NYI76" s="91"/>
      <c r="NYJ76" s="91"/>
      <c r="NYK76" s="91"/>
      <c r="NYL76" s="91"/>
      <c r="NYM76" s="91"/>
      <c r="NYN76" s="91"/>
      <c r="NYO76" s="91"/>
      <c r="NYP76" s="91"/>
      <c r="NYQ76" s="91"/>
      <c r="NYR76" s="91"/>
      <c r="NYS76" s="91"/>
      <c r="NYT76" s="91"/>
      <c r="NYU76" s="91"/>
      <c r="NYV76" s="91"/>
      <c r="NYW76" s="91"/>
      <c r="NYX76" s="91"/>
      <c r="NYY76" s="91"/>
      <c r="NYZ76" s="91"/>
      <c r="NZA76" s="91"/>
      <c r="NZB76" s="91"/>
      <c r="NZC76" s="91"/>
      <c r="NZD76" s="91"/>
      <c r="NZE76" s="91"/>
      <c r="NZF76" s="91"/>
      <c r="NZG76" s="91"/>
      <c r="NZH76" s="91"/>
      <c r="NZI76" s="91"/>
      <c r="NZJ76" s="91"/>
      <c r="NZK76" s="91"/>
      <c r="NZL76" s="91"/>
      <c r="NZM76" s="91"/>
      <c r="NZN76" s="91"/>
      <c r="NZO76" s="91"/>
      <c r="NZP76" s="91"/>
      <c r="NZQ76" s="91"/>
      <c r="NZR76" s="91"/>
      <c r="NZS76" s="91"/>
      <c r="NZT76" s="91"/>
      <c r="NZU76" s="91"/>
      <c r="NZV76" s="91"/>
      <c r="NZW76" s="91"/>
      <c r="NZX76" s="91"/>
      <c r="NZY76" s="91"/>
      <c r="NZZ76" s="91"/>
      <c r="OAA76" s="91"/>
      <c r="OAB76" s="91"/>
      <c r="OAC76" s="91"/>
      <c r="OAD76" s="91"/>
      <c r="OAE76" s="91"/>
      <c r="OAF76" s="91"/>
      <c r="OAG76" s="91"/>
      <c r="OAH76" s="91"/>
      <c r="OAI76" s="91"/>
      <c r="OAJ76" s="91"/>
      <c r="OAK76" s="91"/>
      <c r="OAL76" s="91"/>
      <c r="OAM76" s="91"/>
      <c r="OAN76" s="91"/>
      <c r="OAO76" s="91"/>
      <c r="OAP76" s="91"/>
      <c r="OAQ76" s="91"/>
      <c r="OAR76" s="91"/>
      <c r="OAS76" s="91"/>
      <c r="OAT76" s="91"/>
      <c r="OAU76" s="91"/>
      <c r="OAV76" s="91"/>
      <c r="OAW76" s="91"/>
      <c r="OAX76" s="91"/>
      <c r="OAY76" s="91"/>
      <c r="OAZ76" s="91"/>
      <c r="OBA76" s="91"/>
      <c r="OBB76" s="91"/>
      <c r="OBC76" s="91"/>
      <c r="OBD76" s="91"/>
      <c r="OBE76" s="91"/>
      <c r="OBF76" s="91"/>
      <c r="OBG76" s="91"/>
      <c r="OBH76" s="91"/>
      <c r="OBI76" s="91"/>
      <c r="OBJ76" s="91"/>
      <c r="OBK76" s="91"/>
      <c r="OBL76" s="91"/>
      <c r="OBM76" s="91"/>
      <c r="OBN76" s="91"/>
      <c r="OBO76" s="91"/>
      <c r="OBP76" s="91"/>
      <c r="OBQ76" s="91"/>
      <c r="OBR76" s="91"/>
      <c r="OBS76" s="91"/>
      <c r="OBT76" s="91"/>
      <c r="OBU76" s="91"/>
      <c r="OBV76" s="91"/>
      <c r="OBW76" s="91"/>
      <c r="OBX76" s="91"/>
      <c r="OBY76" s="91"/>
      <c r="OBZ76" s="91"/>
      <c r="OCA76" s="91"/>
      <c r="OCB76" s="91"/>
      <c r="OCC76" s="91"/>
      <c r="OCD76" s="91"/>
      <c r="OCE76" s="91"/>
      <c r="OCF76" s="91"/>
      <c r="OCG76" s="91"/>
      <c r="OCH76" s="91"/>
      <c r="OCI76" s="91"/>
      <c r="OCJ76" s="91"/>
      <c r="OCK76" s="91"/>
      <c r="OCL76" s="91"/>
      <c r="OCM76" s="91"/>
      <c r="OCN76" s="91"/>
      <c r="OCO76" s="91"/>
      <c r="OCP76" s="91"/>
      <c r="OCQ76" s="91"/>
      <c r="OCR76" s="91"/>
      <c r="OCS76" s="91"/>
      <c r="OCT76" s="91"/>
      <c r="OCU76" s="91"/>
      <c r="OCV76" s="91"/>
      <c r="OCW76" s="91"/>
      <c r="OCX76" s="91"/>
      <c r="OCY76" s="91"/>
      <c r="OCZ76" s="91"/>
      <c r="ODA76" s="91"/>
      <c r="ODB76" s="91"/>
      <c r="ODC76" s="91"/>
      <c r="ODD76" s="91"/>
      <c r="ODE76" s="91"/>
      <c r="ODF76" s="91"/>
      <c r="ODG76" s="91"/>
      <c r="ODH76" s="91"/>
      <c r="ODI76" s="91"/>
      <c r="ODJ76" s="91"/>
      <c r="ODK76" s="91"/>
      <c r="ODL76" s="91"/>
      <c r="ODM76" s="91"/>
      <c r="ODN76" s="91"/>
      <c r="ODO76" s="91"/>
      <c r="ODP76" s="91"/>
      <c r="ODQ76" s="91"/>
      <c r="ODR76" s="91"/>
      <c r="ODS76" s="91"/>
      <c r="ODT76" s="91"/>
      <c r="ODU76" s="91"/>
      <c r="ODV76" s="91"/>
      <c r="ODW76" s="91"/>
      <c r="ODX76" s="91"/>
      <c r="ODY76" s="91"/>
      <c r="ODZ76" s="91"/>
      <c r="OEA76" s="91"/>
      <c r="OEB76" s="91"/>
      <c r="OEC76" s="91"/>
      <c r="OED76" s="91"/>
      <c r="OEE76" s="91"/>
      <c r="OEF76" s="91"/>
      <c r="OEG76" s="91"/>
      <c r="OEH76" s="91"/>
      <c r="OEI76" s="91"/>
      <c r="OEJ76" s="91"/>
      <c r="OEK76" s="91"/>
      <c r="OEL76" s="91"/>
      <c r="OEM76" s="91"/>
      <c r="OEN76" s="91"/>
      <c r="OEO76" s="91"/>
      <c r="OEP76" s="91"/>
      <c r="OEQ76" s="91"/>
      <c r="OER76" s="91"/>
      <c r="OES76" s="91"/>
      <c r="OET76" s="91"/>
      <c r="OEU76" s="91"/>
      <c r="OEV76" s="91"/>
      <c r="OEW76" s="91"/>
      <c r="OEX76" s="91"/>
      <c r="OEY76" s="91"/>
      <c r="OEZ76" s="91"/>
      <c r="OFA76" s="91"/>
      <c r="OFB76" s="91"/>
      <c r="OFC76" s="91"/>
      <c r="OFD76" s="91"/>
      <c r="OFE76" s="91"/>
      <c r="OFF76" s="91"/>
      <c r="OFG76" s="91"/>
      <c r="OFH76" s="91"/>
      <c r="OFI76" s="91"/>
      <c r="OFJ76" s="91"/>
      <c r="OFK76" s="91"/>
      <c r="OFL76" s="91"/>
      <c r="OFM76" s="91"/>
      <c r="OFN76" s="91"/>
      <c r="OFO76" s="91"/>
      <c r="OFP76" s="91"/>
      <c r="OFQ76" s="91"/>
      <c r="OFR76" s="91"/>
      <c r="OFS76" s="91"/>
      <c r="OFT76" s="91"/>
      <c r="OFU76" s="91"/>
      <c r="OFV76" s="91"/>
      <c r="OFW76" s="91"/>
      <c r="OFX76" s="91"/>
      <c r="OFY76" s="91"/>
      <c r="OFZ76" s="91"/>
      <c r="OGA76" s="91"/>
      <c r="OGB76" s="91"/>
      <c r="OGC76" s="91"/>
      <c r="OGD76" s="91"/>
      <c r="OGE76" s="91"/>
      <c r="OGF76" s="91"/>
      <c r="OGG76" s="91"/>
      <c r="OGH76" s="91"/>
      <c r="OGI76" s="91"/>
      <c r="OGJ76" s="91"/>
      <c r="OGK76" s="91"/>
      <c r="OGL76" s="91"/>
      <c r="OGM76" s="91"/>
      <c r="OGN76" s="91"/>
      <c r="OGO76" s="91"/>
      <c r="OGP76" s="91"/>
      <c r="OGQ76" s="91"/>
      <c r="OGR76" s="91"/>
      <c r="OGS76" s="91"/>
      <c r="OGT76" s="91"/>
      <c r="OGU76" s="91"/>
      <c r="OGV76" s="91"/>
      <c r="OGW76" s="91"/>
      <c r="OGX76" s="91"/>
      <c r="OGY76" s="91"/>
      <c r="OGZ76" s="91"/>
      <c r="OHA76" s="91"/>
      <c r="OHB76" s="91"/>
      <c r="OHC76" s="91"/>
      <c r="OHD76" s="91"/>
      <c r="OHE76" s="91"/>
      <c r="OHF76" s="91"/>
      <c r="OHG76" s="91"/>
      <c r="OHH76" s="91"/>
      <c r="OHI76" s="91"/>
      <c r="OHJ76" s="91"/>
      <c r="OHK76" s="91"/>
      <c r="OHL76" s="91"/>
      <c r="OHM76" s="91"/>
      <c r="OHN76" s="91"/>
      <c r="OHO76" s="91"/>
      <c r="OHP76" s="91"/>
      <c r="OHQ76" s="91"/>
      <c r="OHR76" s="91"/>
      <c r="OHS76" s="91"/>
      <c r="OHT76" s="91"/>
      <c r="OHU76" s="91"/>
      <c r="OHV76" s="91"/>
      <c r="OHW76" s="91"/>
      <c r="OHX76" s="91"/>
      <c r="OHY76" s="91"/>
      <c r="OHZ76" s="91"/>
      <c r="OIA76" s="91"/>
      <c r="OIB76" s="91"/>
      <c r="OIC76" s="91"/>
      <c r="OID76" s="91"/>
      <c r="OIE76" s="91"/>
      <c r="OIF76" s="91"/>
      <c r="OIG76" s="91"/>
      <c r="OIH76" s="91"/>
      <c r="OII76" s="91"/>
      <c r="OIJ76" s="91"/>
      <c r="OIK76" s="91"/>
      <c r="OIL76" s="91"/>
      <c r="OIM76" s="91"/>
      <c r="OIN76" s="91"/>
      <c r="OIO76" s="91"/>
      <c r="OIP76" s="91"/>
      <c r="OIQ76" s="91"/>
      <c r="OIR76" s="91"/>
      <c r="OIS76" s="91"/>
      <c r="OIT76" s="91"/>
      <c r="OIU76" s="91"/>
      <c r="OIV76" s="91"/>
      <c r="OIW76" s="91"/>
      <c r="OIX76" s="91"/>
      <c r="OIY76" s="91"/>
      <c r="OIZ76" s="91"/>
      <c r="OJA76" s="91"/>
      <c r="OJB76" s="91"/>
      <c r="OJC76" s="91"/>
      <c r="OJD76" s="91"/>
      <c r="OJE76" s="91"/>
      <c r="OJF76" s="91"/>
      <c r="OJG76" s="91"/>
      <c r="OJH76" s="91"/>
      <c r="OJI76" s="91"/>
      <c r="OJJ76" s="91"/>
      <c r="OJK76" s="91"/>
      <c r="OJL76" s="91"/>
      <c r="OJM76" s="91"/>
      <c r="OJN76" s="91"/>
      <c r="OJO76" s="91"/>
      <c r="OJP76" s="91"/>
      <c r="OJQ76" s="91"/>
      <c r="OJR76" s="91"/>
      <c r="OJS76" s="91"/>
      <c r="OJT76" s="91"/>
      <c r="OJU76" s="91"/>
      <c r="OJV76" s="91"/>
      <c r="OJW76" s="91"/>
      <c r="OJX76" s="91"/>
      <c r="OJY76" s="91"/>
      <c r="OJZ76" s="91"/>
      <c r="OKA76" s="91"/>
      <c r="OKB76" s="91"/>
      <c r="OKC76" s="91"/>
      <c r="OKD76" s="91"/>
      <c r="OKE76" s="91"/>
      <c r="OKF76" s="91"/>
      <c r="OKG76" s="91"/>
      <c r="OKH76" s="91"/>
      <c r="OKI76" s="91"/>
      <c r="OKJ76" s="91"/>
      <c r="OKK76" s="91"/>
      <c r="OKL76" s="91"/>
      <c r="OKM76" s="91"/>
      <c r="OKN76" s="91"/>
      <c r="OKO76" s="91"/>
      <c r="OKP76" s="91"/>
      <c r="OKQ76" s="91"/>
      <c r="OKR76" s="91"/>
      <c r="OKS76" s="91"/>
      <c r="OKT76" s="91"/>
      <c r="OKU76" s="91"/>
      <c r="OKV76" s="91"/>
      <c r="OKW76" s="91"/>
      <c r="OKX76" s="91"/>
      <c r="OKY76" s="91"/>
      <c r="OKZ76" s="91"/>
      <c r="OLA76" s="91"/>
      <c r="OLB76" s="91"/>
      <c r="OLC76" s="91"/>
      <c r="OLD76" s="91"/>
      <c r="OLE76" s="91"/>
      <c r="OLF76" s="91"/>
      <c r="OLG76" s="91"/>
      <c r="OLH76" s="91"/>
      <c r="OLI76" s="91"/>
      <c r="OLJ76" s="91"/>
      <c r="OLK76" s="91"/>
      <c r="OLL76" s="91"/>
      <c r="OLM76" s="91"/>
      <c r="OLN76" s="91"/>
      <c r="OLO76" s="91"/>
      <c r="OLP76" s="91"/>
      <c r="OLQ76" s="91"/>
      <c r="OLR76" s="91"/>
      <c r="OLS76" s="91"/>
      <c r="OLT76" s="91"/>
      <c r="OLU76" s="91"/>
      <c r="OLV76" s="91"/>
      <c r="OLW76" s="91"/>
      <c r="OLX76" s="91"/>
      <c r="OLY76" s="91"/>
      <c r="OLZ76" s="91"/>
      <c r="OMA76" s="91"/>
      <c r="OMB76" s="91"/>
      <c r="OMC76" s="91"/>
      <c r="OMD76" s="91"/>
      <c r="OME76" s="91"/>
      <c r="OMF76" s="91"/>
      <c r="OMG76" s="91"/>
      <c r="OMH76" s="91"/>
      <c r="OMI76" s="91"/>
      <c r="OMJ76" s="91"/>
      <c r="OMK76" s="91"/>
      <c r="OML76" s="91"/>
      <c r="OMM76" s="91"/>
      <c r="OMN76" s="91"/>
      <c r="OMO76" s="91"/>
      <c r="OMP76" s="91"/>
      <c r="OMQ76" s="91"/>
      <c r="OMR76" s="91"/>
      <c r="OMS76" s="91"/>
      <c r="OMT76" s="91"/>
      <c r="OMU76" s="91"/>
      <c r="OMV76" s="91"/>
      <c r="OMW76" s="91"/>
      <c r="OMX76" s="91"/>
      <c r="OMY76" s="91"/>
      <c r="OMZ76" s="91"/>
      <c r="ONA76" s="91"/>
      <c r="ONB76" s="91"/>
      <c r="ONC76" s="91"/>
      <c r="OND76" s="91"/>
      <c r="ONE76" s="91"/>
      <c r="ONF76" s="91"/>
      <c r="ONG76" s="91"/>
      <c r="ONH76" s="91"/>
      <c r="ONI76" s="91"/>
      <c r="ONJ76" s="91"/>
      <c r="ONK76" s="91"/>
      <c r="ONL76" s="91"/>
      <c r="ONM76" s="91"/>
      <c r="ONN76" s="91"/>
      <c r="ONO76" s="91"/>
      <c r="ONP76" s="91"/>
      <c r="ONQ76" s="91"/>
      <c r="ONR76" s="91"/>
      <c r="ONS76" s="91"/>
      <c r="ONT76" s="91"/>
      <c r="ONU76" s="91"/>
      <c r="ONV76" s="91"/>
      <c r="ONW76" s="91"/>
      <c r="ONX76" s="91"/>
      <c r="ONY76" s="91"/>
      <c r="ONZ76" s="91"/>
      <c r="OOA76" s="91"/>
      <c r="OOB76" s="91"/>
      <c r="OOC76" s="91"/>
      <c r="OOD76" s="91"/>
      <c r="OOE76" s="91"/>
      <c r="OOF76" s="91"/>
      <c r="OOG76" s="91"/>
      <c r="OOH76" s="91"/>
      <c r="OOI76" s="91"/>
      <c r="OOJ76" s="91"/>
      <c r="OOK76" s="91"/>
      <c r="OOL76" s="91"/>
      <c r="OOM76" s="91"/>
      <c r="OON76" s="91"/>
      <c r="OOO76" s="91"/>
      <c r="OOP76" s="91"/>
      <c r="OOQ76" s="91"/>
      <c r="OOR76" s="91"/>
      <c r="OOS76" s="91"/>
      <c r="OOT76" s="91"/>
      <c r="OOU76" s="91"/>
      <c r="OOV76" s="91"/>
      <c r="OOW76" s="91"/>
      <c r="OOX76" s="91"/>
      <c r="OOY76" s="91"/>
      <c r="OOZ76" s="91"/>
      <c r="OPA76" s="91"/>
      <c r="OPB76" s="91"/>
      <c r="OPC76" s="91"/>
      <c r="OPD76" s="91"/>
      <c r="OPE76" s="91"/>
      <c r="OPF76" s="91"/>
      <c r="OPG76" s="91"/>
      <c r="OPH76" s="91"/>
      <c r="OPI76" s="91"/>
      <c r="OPJ76" s="91"/>
      <c r="OPK76" s="91"/>
      <c r="OPL76" s="91"/>
      <c r="OPM76" s="91"/>
      <c r="OPN76" s="91"/>
      <c r="OPO76" s="91"/>
      <c r="OPP76" s="91"/>
      <c r="OPQ76" s="91"/>
      <c r="OPR76" s="91"/>
      <c r="OPS76" s="91"/>
      <c r="OPT76" s="91"/>
      <c r="OPU76" s="91"/>
      <c r="OPV76" s="91"/>
      <c r="OPW76" s="91"/>
      <c r="OPX76" s="91"/>
      <c r="OPY76" s="91"/>
      <c r="OPZ76" s="91"/>
      <c r="OQA76" s="91"/>
      <c r="OQB76" s="91"/>
      <c r="OQC76" s="91"/>
      <c r="OQD76" s="91"/>
      <c r="OQE76" s="91"/>
      <c r="OQF76" s="91"/>
      <c r="OQG76" s="91"/>
      <c r="OQH76" s="91"/>
      <c r="OQI76" s="91"/>
      <c r="OQJ76" s="91"/>
      <c r="OQK76" s="91"/>
      <c r="OQL76" s="91"/>
      <c r="OQM76" s="91"/>
      <c r="OQN76" s="91"/>
      <c r="OQO76" s="91"/>
      <c r="OQP76" s="91"/>
      <c r="OQQ76" s="91"/>
      <c r="OQR76" s="91"/>
      <c r="OQS76" s="91"/>
      <c r="OQT76" s="91"/>
      <c r="OQU76" s="91"/>
      <c r="OQV76" s="91"/>
      <c r="OQW76" s="91"/>
      <c r="OQX76" s="91"/>
      <c r="OQY76" s="91"/>
      <c r="OQZ76" s="91"/>
      <c r="ORA76" s="91"/>
      <c r="ORB76" s="91"/>
      <c r="ORC76" s="91"/>
      <c r="ORD76" s="91"/>
      <c r="ORE76" s="91"/>
      <c r="ORF76" s="91"/>
      <c r="ORG76" s="91"/>
      <c r="ORH76" s="91"/>
      <c r="ORI76" s="91"/>
      <c r="ORJ76" s="91"/>
      <c r="ORK76" s="91"/>
      <c r="ORL76" s="91"/>
      <c r="ORM76" s="91"/>
      <c r="ORN76" s="91"/>
      <c r="ORO76" s="91"/>
      <c r="ORP76" s="91"/>
      <c r="ORQ76" s="91"/>
      <c r="ORR76" s="91"/>
      <c r="ORS76" s="91"/>
      <c r="ORT76" s="91"/>
      <c r="ORU76" s="91"/>
      <c r="ORV76" s="91"/>
      <c r="ORW76" s="91"/>
      <c r="ORX76" s="91"/>
      <c r="ORY76" s="91"/>
      <c r="ORZ76" s="91"/>
      <c r="OSA76" s="91"/>
      <c r="OSB76" s="91"/>
      <c r="OSC76" s="91"/>
      <c r="OSD76" s="91"/>
      <c r="OSE76" s="91"/>
      <c r="OSF76" s="91"/>
      <c r="OSG76" s="91"/>
      <c r="OSH76" s="91"/>
      <c r="OSI76" s="91"/>
      <c r="OSJ76" s="91"/>
      <c r="OSK76" s="91"/>
      <c r="OSL76" s="91"/>
      <c r="OSM76" s="91"/>
      <c r="OSN76" s="91"/>
      <c r="OSO76" s="91"/>
      <c r="OSP76" s="91"/>
      <c r="OSQ76" s="91"/>
      <c r="OSR76" s="91"/>
      <c r="OSS76" s="91"/>
      <c r="OST76" s="91"/>
      <c r="OSU76" s="91"/>
      <c r="OSV76" s="91"/>
      <c r="OSW76" s="91"/>
      <c r="OSX76" s="91"/>
      <c r="OSY76" s="91"/>
      <c r="OSZ76" s="91"/>
      <c r="OTA76" s="91"/>
      <c r="OTB76" s="91"/>
      <c r="OTC76" s="91"/>
      <c r="OTD76" s="91"/>
      <c r="OTE76" s="91"/>
      <c r="OTF76" s="91"/>
      <c r="OTG76" s="91"/>
      <c r="OTH76" s="91"/>
      <c r="OTI76" s="91"/>
      <c r="OTJ76" s="91"/>
      <c r="OTK76" s="91"/>
      <c r="OTL76" s="91"/>
      <c r="OTM76" s="91"/>
      <c r="OTN76" s="91"/>
      <c r="OTO76" s="91"/>
      <c r="OTP76" s="91"/>
      <c r="OTQ76" s="91"/>
      <c r="OTR76" s="91"/>
      <c r="OTS76" s="91"/>
      <c r="OTT76" s="91"/>
      <c r="OTU76" s="91"/>
      <c r="OTV76" s="91"/>
      <c r="OTW76" s="91"/>
      <c r="OTX76" s="91"/>
      <c r="OTY76" s="91"/>
      <c r="OTZ76" s="91"/>
      <c r="OUA76" s="91"/>
      <c r="OUB76" s="91"/>
      <c r="OUC76" s="91"/>
      <c r="OUD76" s="91"/>
      <c r="OUE76" s="91"/>
      <c r="OUF76" s="91"/>
      <c r="OUG76" s="91"/>
      <c r="OUH76" s="91"/>
      <c r="OUI76" s="91"/>
      <c r="OUJ76" s="91"/>
      <c r="OUK76" s="91"/>
      <c r="OUL76" s="91"/>
      <c r="OUM76" s="91"/>
      <c r="OUN76" s="91"/>
      <c r="OUO76" s="91"/>
      <c r="OUP76" s="91"/>
      <c r="OUQ76" s="91"/>
      <c r="OUR76" s="91"/>
      <c r="OUS76" s="91"/>
      <c r="OUT76" s="91"/>
      <c r="OUU76" s="91"/>
      <c r="OUV76" s="91"/>
      <c r="OUW76" s="91"/>
      <c r="OUX76" s="91"/>
      <c r="OUY76" s="91"/>
      <c r="OUZ76" s="91"/>
      <c r="OVA76" s="91"/>
      <c r="OVB76" s="91"/>
      <c r="OVC76" s="91"/>
      <c r="OVD76" s="91"/>
      <c r="OVE76" s="91"/>
      <c r="OVF76" s="91"/>
      <c r="OVG76" s="91"/>
      <c r="OVH76" s="91"/>
      <c r="OVI76" s="91"/>
      <c r="OVJ76" s="91"/>
      <c r="OVK76" s="91"/>
      <c r="OVL76" s="91"/>
      <c r="OVM76" s="91"/>
      <c r="OVN76" s="91"/>
      <c r="OVO76" s="91"/>
      <c r="OVP76" s="91"/>
      <c r="OVQ76" s="91"/>
      <c r="OVR76" s="91"/>
      <c r="OVS76" s="91"/>
      <c r="OVT76" s="91"/>
      <c r="OVU76" s="91"/>
      <c r="OVV76" s="91"/>
      <c r="OVW76" s="91"/>
      <c r="OVX76" s="91"/>
      <c r="OVY76" s="91"/>
      <c r="OVZ76" s="91"/>
      <c r="OWA76" s="91"/>
      <c r="OWB76" s="91"/>
      <c r="OWC76" s="91"/>
      <c r="OWD76" s="91"/>
      <c r="OWE76" s="91"/>
      <c r="OWF76" s="91"/>
      <c r="OWG76" s="91"/>
      <c r="OWH76" s="91"/>
      <c r="OWI76" s="91"/>
      <c r="OWJ76" s="91"/>
      <c r="OWK76" s="91"/>
      <c r="OWL76" s="91"/>
      <c r="OWM76" s="91"/>
      <c r="OWN76" s="91"/>
      <c r="OWO76" s="91"/>
      <c r="OWP76" s="91"/>
      <c r="OWQ76" s="91"/>
      <c r="OWR76" s="91"/>
      <c r="OWS76" s="91"/>
      <c r="OWT76" s="91"/>
      <c r="OWU76" s="91"/>
      <c r="OWV76" s="91"/>
      <c r="OWW76" s="91"/>
      <c r="OWX76" s="91"/>
      <c r="OWY76" s="91"/>
      <c r="OWZ76" s="91"/>
      <c r="OXA76" s="91"/>
      <c r="OXB76" s="91"/>
      <c r="OXC76" s="91"/>
      <c r="OXD76" s="91"/>
      <c r="OXE76" s="91"/>
      <c r="OXF76" s="91"/>
      <c r="OXG76" s="91"/>
      <c r="OXH76" s="91"/>
      <c r="OXI76" s="91"/>
      <c r="OXJ76" s="91"/>
      <c r="OXK76" s="91"/>
      <c r="OXL76" s="91"/>
      <c r="OXM76" s="91"/>
      <c r="OXN76" s="91"/>
      <c r="OXO76" s="91"/>
      <c r="OXP76" s="91"/>
      <c r="OXQ76" s="91"/>
      <c r="OXR76" s="91"/>
      <c r="OXS76" s="91"/>
      <c r="OXT76" s="91"/>
      <c r="OXU76" s="91"/>
      <c r="OXV76" s="91"/>
      <c r="OXW76" s="91"/>
      <c r="OXX76" s="91"/>
      <c r="OXY76" s="91"/>
      <c r="OXZ76" s="91"/>
      <c r="OYA76" s="91"/>
      <c r="OYB76" s="91"/>
      <c r="OYC76" s="91"/>
      <c r="OYD76" s="91"/>
      <c r="OYE76" s="91"/>
      <c r="OYF76" s="91"/>
      <c r="OYG76" s="91"/>
      <c r="OYH76" s="91"/>
      <c r="OYI76" s="91"/>
      <c r="OYJ76" s="91"/>
      <c r="OYK76" s="91"/>
      <c r="OYL76" s="91"/>
      <c r="OYM76" s="91"/>
      <c r="OYN76" s="91"/>
      <c r="OYO76" s="91"/>
      <c r="OYP76" s="91"/>
      <c r="OYQ76" s="91"/>
      <c r="OYR76" s="91"/>
      <c r="OYS76" s="91"/>
      <c r="OYT76" s="91"/>
      <c r="OYU76" s="91"/>
      <c r="OYV76" s="91"/>
      <c r="OYW76" s="91"/>
      <c r="OYX76" s="91"/>
      <c r="OYY76" s="91"/>
      <c r="OYZ76" s="91"/>
      <c r="OZA76" s="91"/>
      <c r="OZB76" s="91"/>
      <c r="OZC76" s="91"/>
      <c r="OZD76" s="91"/>
      <c r="OZE76" s="91"/>
      <c r="OZF76" s="91"/>
      <c r="OZG76" s="91"/>
      <c r="OZH76" s="91"/>
      <c r="OZI76" s="91"/>
      <c r="OZJ76" s="91"/>
      <c r="OZK76" s="91"/>
      <c r="OZL76" s="91"/>
      <c r="OZM76" s="91"/>
      <c r="OZN76" s="91"/>
      <c r="OZO76" s="91"/>
      <c r="OZP76" s="91"/>
      <c r="OZQ76" s="91"/>
      <c r="OZR76" s="91"/>
      <c r="OZS76" s="91"/>
      <c r="OZT76" s="91"/>
      <c r="OZU76" s="91"/>
      <c r="OZV76" s="91"/>
      <c r="OZW76" s="91"/>
      <c r="OZX76" s="91"/>
      <c r="OZY76" s="91"/>
      <c r="OZZ76" s="91"/>
      <c r="PAA76" s="91"/>
      <c r="PAB76" s="91"/>
      <c r="PAC76" s="91"/>
      <c r="PAD76" s="91"/>
      <c r="PAE76" s="91"/>
      <c r="PAF76" s="91"/>
      <c r="PAG76" s="91"/>
      <c r="PAH76" s="91"/>
      <c r="PAI76" s="91"/>
      <c r="PAJ76" s="91"/>
      <c r="PAK76" s="91"/>
      <c r="PAL76" s="91"/>
      <c r="PAM76" s="91"/>
      <c r="PAN76" s="91"/>
      <c r="PAO76" s="91"/>
      <c r="PAP76" s="91"/>
      <c r="PAQ76" s="91"/>
      <c r="PAR76" s="91"/>
      <c r="PAS76" s="91"/>
      <c r="PAT76" s="91"/>
      <c r="PAU76" s="91"/>
      <c r="PAV76" s="91"/>
      <c r="PAW76" s="91"/>
      <c r="PAX76" s="91"/>
      <c r="PAY76" s="91"/>
      <c r="PAZ76" s="91"/>
      <c r="PBA76" s="91"/>
      <c r="PBB76" s="91"/>
      <c r="PBC76" s="91"/>
      <c r="PBD76" s="91"/>
      <c r="PBE76" s="91"/>
      <c r="PBF76" s="91"/>
      <c r="PBG76" s="91"/>
      <c r="PBH76" s="91"/>
      <c r="PBI76" s="91"/>
      <c r="PBJ76" s="91"/>
      <c r="PBK76" s="91"/>
      <c r="PBL76" s="91"/>
      <c r="PBM76" s="91"/>
      <c r="PBN76" s="91"/>
      <c r="PBO76" s="91"/>
      <c r="PBP76" s="91"/>
      <c r="PBQ76" s="91"/>
      <c r="PBR76" s="91"/>
      <c r="PBS76" s="91"/>
      <c r="PBT76" s="91"/>
      <c r="PBU76" s="91"/>
      <c r="PBV76" s="91"/>
      <c r="PBW76" s="91"/>
      <c r="PBX76" s="91"/>
      <c r="PBY76" s="91"/>
      <c r="PBZ76" s="91"/>
      <c r="PCA76" s="91"/>
      <c r="PCB76" s="91"/>
      <c r="PCC76" s="91"/>
      <c r="PCD76" s="91"/>
      <c r="PCE76" s="91"/>
      <c r="PCF76" s="91"/>
      <c r="PCG76" s="91"/>
      <c r="PCH76" s="91"/>
      <c r="PCI76" s="91"/>
      <c r="PCJ76" s="91"/>
      <c r="PCK76" s="91"/>
      <c r="PCL76" s="91"/>
      <c r="PCM76" s="91"/>
      <c r="PCN76" s="91"/>
      <c r="PCO76" s="91"/>
      <c r="PCP76" s="91"/>
      <c r="PCQ76" s="91"/>
      <c r="PCR76" s="91"/>
      <c r="PCS76" s="91"/>
      <c r="PCT76" s="91"/>
      <c r="PCU76" s="91"/>
      <c r="PCV76" s="91"/>
      <c r="PCW76" s="91"/>
      <c r="PCX76" s="91"/>
      <c r="PCY76" s="91"/>
      <c r="PCZ76" s="91"/>
      <c r="PDA76" s="91"/>
      <c r="PDB76" s="91"/>
      <c r="PDC76" s="91"/>
      <c r="PDD76" s="91"/>
      <c r="PDE76" s="91"/>
      <c r="PDF76" s="91"/>
      <c r="PDG76" s="91"/>
      <c r="PDH76" s="91"/>
      <c r="PDI76" s="91"/>
      <c r="PDJ76" s="91"/>
      <c r="PDK76" s="91"/>
      <c r="PDL76" s="91"/>
      <c r="PDM76" s="91"/>
      <c r="PDN76" s="91"/>
      <c r="PDO76" s="91"/>
      <c r="PDP76" s="91"/>
      <c r="PDQ76" s="91"/>
      <c r="PDR76" s="91"/>
      <c r="PDS76" s="91"/>
      <c r="PDT76" s="91"/>
      <c r="PDU76" s="91"/>
      <c r="PDV76" s="91"/>
      <c r="PDW76" s="91"/>
      <c r="PDX76" s="91"/>
      <c r="PDY76" s="91"/>
      <c r="PDZ76" s="91"/>
      <c r="PEA76" s="91"/>
      <c r="PEB76" s="91"/>
      <c r="PEC76" s="91"/>
      <c r="PED76" s="91"/>
      <c r="PEE76" s="91"/>
      <c r="PEF76" s="91"/>
      <c r="PEG76" s="91"/>
      <c r="PEH76" s="91"/>
      <c r="PEI76" s="91"/>
      <c r="PEJ76" s="91"/>
      <c r="PEK76" s="91"/>
      <c r="PEL76" s="91"/>
      <c r="PEM76" s="91"/>
      <c r="PEN76" s="91"/>
      <c r="PEO76" s="91"/>
      <c r="PEP76" s="91"/>
      <c r="PEQ76" s="91"/>
      <c r="PER76" s="91"/>
      <c r="PES76" s="91"/>
      <c r="PET76" s="91"/>
      <c r="PEU76" s="91"/>
      <c r="PEV76" s="91"/>
      <c r="PEW76" s="91"/>
      <c r="PEX76" s="91"/>
      <c r="PEY76" s="91"/>
      <c r="PEZ76" s="91"/>
      <c r="PFA76" s="91"/>
      <c r="PFB76" s="91"/>
      <c r="PFC76" s="91"/>
      <c r="PFD76" s="91"/>
      <c r="PFE76" s="91"/>
      <c r="PFF76" s="91"/>
      <c r="PFG76" s="91"/>
      <c r="PFH76" s="91"/>
      <c r="PFI76" s="91"/>
      <c r="PFJ76" s="91"/>
      <c r="PFK76" s="91"/>
      <c r="PFL76" s="91"/>
      <c r="PFM76" s="91"/>
      <c r="PFN76" s="91"/>
      <c r="PFO76" s="91"/>
      <c r="PFP76" s="91"/>
      <c r="PFQ76" s="91"/>
      <c r="PFR76" s="91"/>
      <c r="PFS76" s="91"/>
      <c r="PFT76" s="91"/>
      <c r="PFU76" s="91"/>
      <c r="PFV76" s="91"/>
      <c r="PFW76" s="91"/>
      <c r="PFX76" s="91"/>
      <c r="PFY76" s="91"/>
      <c r="PFZ76" s="91"/>
      <c r="PGA76" s="91"/>
      <c r="PGB76" s="91"/>
      <c r="PGC76" s="91"/>
      <c r="PGD76" s="91"/>
      <c r="PGE76" s="91"/>
      <c r="PGF76" s="91"/>
      <c r="PGG76" s="91"/>
      <c r="PGH76" s="91"/>
      <c r="PGI76" s="91"/>
      <c r="PGJ76" s="91"/>
      <c r="PGK76" s="91"/>
      <c r="PGL76" s="91"/>
      <c r="PGM76" s="91"/>
      <c r="PGN76" s="91"/>
      <c r="PGO76" s="91"/>
      <c r="PGP76" s="91"/>
      <c r="PGQ76" s="91"/>
      <c r="PGR76" s="91"/>
      <c r="PGS76" s="91"/>
      <c r="PGT76" s="91"/>
      <c r="PGU76" s="91"/>
      <c r="PGV76" s="91"/>
      <c r="PGW76" s="91"/>
      <c r="PGX76" s="91"/>
      <c r="PGY76" s="91"/>
      <c r="PGZ76" s="91"/>
      <c r="PHA76" s="91"/>
      <c r="PHB76" s="91"/>
      <c r="PHC76" s="91"/>
      <c r="PHD76" s="91"/>
      <c r="PHE76" s="91"/>
      <c r="PHF76" s="91"/>
      <c r="PHG76" s="91"/>
      <c r="PHH76" s="91"/>
      <c r="PHI76" s="91"/>
      <c r="PHJ76" s="91"/>
      <c r="PHK76" s="91"/>
      <c r="PHL76" s="91"/>
      <c r="PHM76" s="91"/>
      <c r="PHN76" s="91"/>
      <c r="PHO76" s="91"/>
      <c r="PHP76" s="91"/>
      <c r="PHQ76" s="91"/>
      <c r="PHR76" s="91"/>
      <c r="PHS76" s="91"/>
      <c r="PHT76" s="91"/>
      <c r="PHU76" s="91"/>
      <c r="PHV76" s="91"/>
      <c r="PHW76" s="91"/>
      <c r="PHX76" s="91"/>
      <c r="PHY76" s="91"/>
      <c r="PHZ76" s="91"/>
      <c r="PIA76" s="91"/>
      <c r="PIB76" s="91"/>
      <c r="PIC76" s="91"/>
      <c r="PID76" s="91"/>
      <c r="PIE76" s="91"/>
      <c r="PIF76" s="91"/>
      <c r="PIG76" s="91"/>
      <c r="PIH76" s="91"/>
      <c r="PII76" s="91"/>
      <c r="PIJ76" s="91"/>
      <c r="PIK76" s="91"/>
      <c r="PIL76" s="91"/>
      <c r="PIM76" s="91"/>
      <c r="PIN76" s="91"/>
      <c r="PIO76" s="91"/>
      <c r="PIP76" s="91"/>
      <c r="PIQ76" s="91"/>
      <c r="PIR76" s="91"/>
      <c r="PIS76" s="91"/>
      <c r="PIT76" s="91"/>
      <c r="PIU76" s="91"/>
      <c r="PIV76" s="91"/>
      <c r="PIW76" s="91"/>
      <c r="PIX76" s="91"/>
      <c r="PIY76" s="91"/>
      <c r="PIZ76" s="91"/>
      <c r="PJA76" s="91"/>
      <c r="PJB76" s="91"/>
      <c r="PJC76" s="91"/>
      <c r="PJD76" s="91"/>
      <c r="PJE76" s="91"/>
      <c r="PJF76" s="91"/>
      <c r="PJG76" s="91"/>
      <c r="PJH76" s="91"/>
      <c r="PJI76" s="91"/>
      <c r="PJJ76" s="91"/>
      <c r="PJK76" s="91"/>
      <c r="PJL76" s="91"/>
      <c r="PJM76" s="91"/>
      <c r="PJN76" s="91"/>
      <c r="PJO76" s="91"/>
      <c r="PJP76" s="91"/>
      <c r="PJQ76" s="91"/>
      <c r="PJR76" s="91"/>
      <c r="PJS76" s="91"/>
      <c r="PJT76" s="91"/>
      <c r="PJU76" s="91"/>
      <c r="PJV76" s="91"/>
      <c r="PJW76" s="91"/>
      <c r="PJX76" s="91"/>
      <c r="PJY76" s="91"/>
      <c r="PJZ76" s="91"/>
      <c r="PKA76" s="91"/>
      <c r="PKB76" s="91"/>
      <c r="PKC76" s="91"/>
      <c r="PKD76" s="91"/>
      <c r="PKE76" s="91"/>
      <c r="PKF76" s="91"/>
      <c r="PKG76" s="91"/>
      <c r="PKH76" s="91"/>
      <c r="PKI76" s="91"/>
      <c r="PKJ76" s="91"/>
      <c r="PKK76" s="91"/>
      <c r="PKL76" s="91"/>
      <c r="PKM76" s="91"/>
      <c r="PKN76" s="91"/>
      <c r="PKO76" s="91"/>
      <c r="PKP76" s="91"/>
      <c r="PKQ76" s="91"/>
      <c r="PKR76" s="91"/>
      <c r="PKS76" s="91"/>
      <c r="PKT76" s="91"/>
      <c r="PKU76" s="91"/>
      <c r="PKV76" s="91"/>
      <c r="PKW76" s="91"/>
      <c r="PKX76" s="91"/>
      <c r="PKY76" s="91"/>
      <c r="PKZ76" s="91"/>
      <c r="PLA76" s="91"/>
      <c r="PLB76" s="91"/>
      <c r="PLC76" s="91"/>
      <c r="PLD76" s="91"/>
      <c r="PLE76" s="91"/>
      <c r="PLF76" s="91"/>
      <c r="PLG76" s="91"/>
      <c r="PLH76" s="91"/>
      <c r="PLI76" s="91"/>
      <c r="PLJ76" s="91"/>
      <c r="PLK76" s="91"/>
      <c r="PLL76" s="91"/>
      <c r="PLM76" s="91"/>
      <c r="PLN76" s="91"/>
      <c r="PLO76" s="91"/>
      <c r="PLP76" s="91"/>
      <c r="PLQ76" s="91"/>
      <c r="PLR76" s="91"/>
      <c r="PLS76" s="91"/>
      <c r="PLT76" s="91"/>
      <c r="PLU76" s="91"/>
      <c r="PLV76" s="91"/>
      <c r="PLW76" s="91"/>
      <c r="PLX76" s="91"/>
      <c r="PLY76" s="91"/>
      <c r="PLZ76" s="91"/>
      <c r="PMA76" s="91"/>
      <c r="PMB76" s="91"/>
      <c r="PMC76" s="91"/>
      <c r="PMD76" s="91"/>
      <c r="PME76" s="91"/>
      <c r="PMF76" s="91"/>
      <c r="PMG76" s="91"/>
      <c r="PMH76" s="91"/>
      <c r="PMI76" s="91"/>
      <c r="PMJ76" s="91"/>
      <c r="PMK76" s="91"/>
      <c r="PML76" s="91"/>
      <c r="PMM76" s="91"/>
      <c r="PMN76" s="91"/>
      <c r="PMO76" s="91"/>
      <c r="PMP76" s="91"/>
      <c r="PMQ76" s="91"/>
      <c r="PMR76" s="91"/>
      <c r="PMS76" s="91"/>
      <c r="PMT76" s="91"/>
      <c r="PMU76" s="91"/>
      <c r="PMV76" s="91"/>
      <c r="PMW76" s="91"/>
      <c r="PMX76" s="91"/>
      <c r="PMY76" s="91"/>
      <c r="PMZ76" s="91"/>
      <c r="PNA76" s="91"/>
      <c r="PNB76" s="91"/>
      <c r="PNC76" s="91"/>
      <c r="PND76" s="91"/>
      <c r="PNE76" s="91"/>
      <c r="PNF76" s="91"/>
      <c r="PNG76" s="91"/>
      <c r="PNH76" s="91"/>
      <c r="PNI76" s="91"/>
      <c r="PNJ76" s="91"/>
      <c r="PNK76" s="91"/>
      <c r="PNL76" s="91"/>
      <c r="PNM76" s="91"/>
      <c r="PNN76" s="91"/>
      <c r="PNO76" s="91"/>
      <c r="PNP76" s="91"/>
      <c r="PNQ76" s="91"/>
      <c r="PNR76" s="91"/>
      <c r="PNS76" s="91"/>
      <c r="PNT76" s="91"/>
      <c r="PNU76" s="91"/>
      <c r="PNV76" s="91"/>
      <c r="PNW76" s="91"/>
      <c r="PNX76" s="91"/>
      <c r="PNY76" s="91"/>
      <c r="PNZ76" s="91"/>
      <c r="POA76" s="91"/>
      <c r="POB76" s="91"/>
      <c r="POC76" s="91"/>
      <c r="POD76" s="91"/>
      <c r="POE76" s="91"/>
      <c r="POF76" s="91"/>
      <c r="POG76" s="91"/>
      <c r="POH76" s="91"/>
      <c r="POI76" s="91"/>
      <c r="POJ76" s="91"/>
      <c r="POK76" s="91"/>
      <c r="POL76" s="91"/>
      <c r="POM76" s="91"/>
      <c r="PON76" s="91"/>
      <c r="POO76" s="91"/>
      <c r="POP76" s="91"/>
      <c r="POQ76" s="91"/>
      <c r="POR76" s="91"/>
      <c r="POS76" s="91"/>
      <c r="POT76" s="91"/>
      <c r="POU76" s="91"/>
      <c r="POV76" s="91"/>
      <c r="POW76" s="91"/>
      <c r="POX76" s="91"/>
      <c r="POY76" s="91"/>
      <c r="POZ76" s="91"/>
      <c r="PPA76" s="91"/>
      <c r="PPB76" s="91"/>
      <c r="PPC76" s="91"/>
      <c r="PPD76" s="91"/>
      <c r="PPE76" s="91"/>
      <c r="PPF76" s="91"/>
      <c r="PPG76" s="91"/>
      <c r="PPH76" s="91"/>
      <c r="PPI76" s="91"/>
      <c r="PPJ76" s="91"/>
      <c r="PPK76" s="91"/>
      <c r="PPL76" s="91"/>
      <c r="PPM76" s="91"/>
      <c r="PPN76" s="91"/>
      <c r="PPO76" s="91"/>
      <c r="PPP76" s="91"/>
      <c r="PPQ76" s="91"/>
      <c r="PPR76" s="91"/>
      <c r="PPS76" s="91"/>
      <c r="PPT76" s="91"/>
      <c r="PPU76" s="91"/>
      <c r="PPV76" s="91"/>
      <c r="PPW76" s="91"/>
      <c r="PPX76" s="91"/>
      <c r="PPY76" s="91"/>
      <c r="PPZ76" s="91"/>
      <c r="PQA76" s="91"/>
      <c r="PQB76" s="91"/>
      <c r="PQC76" s="91"/>
      <c r="PQD76" s="91"/>
      <c r="PQE76" s="91"/>
      <c r="PQF76" s="91"/>
      <c r="PQG76" s="91"/>
      <c r="PQH76" s="91"/>
      <c r="PQI76" s="91"/>
      <c r="PQJ76" s="91"/>
      <c r="PQK76" s="91"/>
      <c r="PQL76" s="91"/>
      <c r="PQM76" s="91"/>
      <c r="PQN76" s="91"/>
      <c r="PQO76" s="91"/>
      <c r="PQP76" s="91"/>
      <c r="PQQ76" s="91"/>
      <c r="PQR76" s="91"/>
      <c r="PQS76" s="91"/>
      <c r="PQT76" s="91"/>
      <c r="PQU76" s="91"/>
      <c r="PQV76" s="91"/>
      <c r="PQW76" s="91"/>
      <c r="PQX76" s="91"/>
      <c r="PQY76" s="91"/>
      <c r="PQZ76" s="91"/>
      <c r="PRA76" s="91"/>
      <c r="PRB76" s="91"/>
      <c r="PRC76" s="91"/>
      <c r="PRD76" s="91"/>
      <c r="PRE76" s="91"/>
      <c r="PRF76" s="91"/>
      <c r="PRG76" s="91"/>
      <c r="PRH76" s="91"/>
      <c r="PRI76" s="91"/>
      <c r="PRJ76" s="91"/>
      <c r="PRK76" s="91"/>
      <c r="PRL76" s="91"/>
      <c r="PRM76" s="91"/>
      <c r="PRN76" s="91"/>
      <c r="PRO76" s="91"/>
      <c r="PRP76" s="91"/>
      <c r="PRQ76" s="91"/>
      <c r="PRR76" s="91"/>
      <c r="PRS76" s="91"/>
      <c r="PRT76" s="91"/>
      <c r="PRU76" s="91"/>
      <c r="PRV76" s="91"/>
      <c r="PRW76" s="91"/>
      <c r="PRX76" s="91"/>
      <c r="PRY76" s="91"/>
      <c r="PRZ76" s="91"/>
      <c r="PSA76" s="91"/>
      <c r="PSB76" s="91"/>
      <c r="PSC76" s="91"/>
      <c r="PSD76" s="91"/>
      <c r="PSE76" s="91"/>
      <c r="PSF76" s="91"/>
      <c r="PSG76" s="91"/>
      <c r="PSH76" s="91"/>
      <c r="PSI76" s="91"/>
      <c r="PSJ76" s="91"/>
      <c r="PSK76" s="91"/>
      <c r="PSL76" s="91"/>
      <c r="PSM76" s="91"/>
      <c r="PSN76" s="91"/>
      <c r="PSO76" s="91"/>
      <c r="PSP76" s="91"/>
      <c r="PSQ76" s="91"/>
      <c r="PSR76" s="91"/>
      <c r="PSS76" s="91"/>
      <c r="PST76" s="91"/>
      <c r="PSU76" s="91"/>
      <c r="PSV76" s="91"/>
      <c r="PSW76" s="91"/>
      <c r="PSX76" s="91"/>
      <c r="PSY76" s="91"/>
      <c r="PSZ76" s="91"/>
      <c r="PTA76" s="91"/>
      <c r="PTB76" s="91"/>
      <c r="PTC76" s="91"/>
      <c r="PTD76" s="91"/>
      <c r="PTE76" s="91"/>
      <c r="PTF76" s="91"/>
      <c r="PTG76" s="91"/>
      <c r="PTH76" s="91"/>
      <c r="PTI76" s="91"/>
      <c r="PTJ76" s="91"/>
      <c r="PTK76" s="91"/>
      <c r="PTL76" s="91"/>
      <c r="PTM76" s="91"/>
      <c r="PTN76" s="91"/>
      <c r="PTO76" s="91"/>
      <c r="PTP76" s="91"/>
      <c r="PTQ76" s="91"/>
      <c r="PTR76" s="91"/>
      <c r="PTS76" s="91"/>
      <c r="PTT76" s="91"/>
      <c r="PTU76" s="91"/>
      <c r="PTV76" s="91"/>
      <c r="PTW76" s="91"/>
      <c r="PTX76" s="91"/>
      <c r="PTY76" s="91"/>
      <c r="PTZ76" s="91"/>
      <c r="PUA76" s="91"/>
      <c r="PUB76" s="91"/>
      <c r="PUC76" s="91"/>
      <c r="PUD76" s="91"/>
      <c r="PUE76" s="91"/>
      <c r="PUF76" s="91"/>
      <c r="PUG76" s="91"/>
      <c r="PUH76" s="91"/>
      <c r="PUI76" s="91"/>
      <c r="PUJ76" s="91"/>
      <c r="PUK76" s="91"/>
      <c r="PUL76" s="91"/>
      <c r="PUM76" s="91"/>
      <c r="PUN76" s="91"/>
      <c r="PUO76" s="91"/>
      <c r="PUP76" s="91"/>
      <c r="PUQ76" s="91"/>
      <c r="PUR76" s="91"/>
      <c r="PUS76" s="91"/>
      <c r="PUT76" s="91"/>
      <c r="PUU76" s="91"/>
      <c r="PUV76" s="91"/>
      <c r="PUW76" s="91"/>
      <c r="PUX76" s="91"/>
      <c r="PUY76" s="91"/>
      <c r="PUZ76" s="91"/>
      <c r="PVA76" s="91"/>
      <c r="PVB76" s="91"/>
      <c r="PVC76" s="91"/>
      <c r="PVD76" s="91"/>
      <c r="PVE76" s="91"/>
      <c r="PVF76" s="91"/>
      <c r="PVG76" s="91"/>
      <c r="PVH76" s="91"/>
      <c r="PVI76" s="91"/>
      <c r="PVJ76" s="91"/>
      <c r="PVK76" s="91"/>
      <c r="PVL76" s="91"/>
      <c r="PVM76" s="91"/>
      <c r="PVN76" s="91"/>
      <c r="PVO76" s="91"/>
      <c r="PVP76" s="91"/>
      <c r="PVQ76" s="91"/>
      <c r="PVR76" s="91"/>
      <c r="PVS76" s="91"/>
      <c r="PVT76" s="91"/>
      <c r="PVU76" s="91"/>
      <c r="PVV76" s="91"/>
      <c r="PVW76" s="91"/>
      <c r="PVX76" s="91"/>
      <c r="PVY76" s="91"/>
      <c r="PVZ76" s="91"/>
      <c r="PWA76" s="91"/>
      <c r="PWB76" s="91"/>
      <c r="PWC76" s="91"/>
      <c r="PWD76" s="91"/>
      <c r="PWE76" s="91"/>
      <c r="PWF76" s="91"/>
      <c r="PWG76" s="91"/>
      <c r="PWH76" s="91"/>
      <c r="PWI76" s="91"/>
      <c r="PWJ76" s="91"/>
      <c r="PWK76" s="91"/>
      <c r="PWL76" s="91"/>
      <c r="PWM76" s="91"/>
      <c r="PWN76" s="91"/>
      <c r="PWO76" s="91"/>
      <c r="PWP76" s="91"/>
      <c r="PWQ76" s="91"/>
      <c r="PWR76" s="91"/>
      <c r="PWS76" s="91"/>
      <c r="PWT76" s="91"/>
      <c r="PWU76" s="91"/>
      <c r="PWV76" s="91"/>
      <c r="PWW76" s="91"/>
      <c r="PWX76" s="91"/>
      <c r="PWY76" s="91"/>
      <c r="PWZ76" s="91"/>
      <c r="PXA76" s="91"/>
      <c r="PXB76" s="91"/>
      <c r="PXC76" s="91"/>
      <c r="PXD76" s="91"/>
      <c r="PXE76" s="91"/>
      <c r="PXF76" s="91"/>
      <c r="PXG76" s="91"/>
      <c r="PXH76" s="91"/>
      <c r="PXI76" s="91"/>
      <c r="PXJ76" s="91"/>
      <c r="PXK76" s="91"/>
      <c r="PXL76" s="91"/>
      <c r="PXM76" s="91"/>
      <c r="PXN76" s="91"/>
      <c r="PXO76" s="91"/>
      <c r="PXP76" s="91"/>
      <c r="PXQ76" s="91"/>
      <c r="PXR76" s="91"/>
      <c r="PXS76" s="91"/>
      <c r="PXT76" s="91"/>
      <c r="PXU76" s="91"/>
      <c r="PXV76" s="91"/>
      <c r="PXW76" s="91"/>
      <c r="PXX76" s="91"/>
      <c r="PXY76" s="91"/>
      <c r="PXZ76" s="91"/>
      <c r="PYA76" s="91"/>
      <c r="PYB76" s="91"/>
      <c r="PYC76" s="91"/>
      <c r="PYD76" s="91"/>
      <c r="PYE76" s="91"/>
      <c r="PYF76" s="91"/>
      <c r="PYG76" s="91"/>
      <c r="PYH76" s="91"/>
      <c r="PYI76" s="91"/>
      <c r="PYJ76" s="91"/>
      <c r="PYK76" s="91"/>
      <c r="PYL76" s="91"/>
      <c r="PYM76" s="91"/>
      <c r="PYN76" s="91"/>
      <c r="PYO76" s="91"/>
      <c r="PYP76" s="91"/>
      <c r="PYQ76" s="91"/>
      <c r="PYR76" s="91"/>
      <c r="PYS76" s="91"/>
      <c r="PYT76" s="91"/>
      <c r="PYU76" s="91"/>
      <c r="PYV76" s="91"/>
      <c r="PYW76" s="91"/>
      <c r="PYX76" s="91"/>
      <c r="PYY76" s="91"/>
      <c r="PYZ76" s="91"/>
      <c r="PZA76" s="91"/>
      <c r="PZB76" s="91"/>
      <c r="PZC76" s="91"/>
      <c r="PZD76" s="91"/>
      <c r="PZE76" s="91"/>
      <c r="PZF76" s="91"/>
      <c r="PZG76" s="91"/>
      <c r="PZH76" s="91"/>
      <c r="PZI76" s="91"/>
      <c r="PZJ76" s="91"/>
      <c r="PZK76" s="91"/>
      <c r="PZL76" s="91"/>
      <c r="PZM76" s="91"/>
      <c r="PZN76" s="91"/>
      <c r="PZO76" s="91"/>
      <c r="PZP76" s="91"/>
      <c r="PZQ76" s="91"/>
      <c r="PZR76" s="91"/>
      <c r="PZS76" s="91"/>
      <c r="PZT76" s="91"/>
      <c r="PZU76" s="91"/>
      <c r="PZV76" s="91"/>
      <c r="PZW76" s="91"/>
      <c r="PZX76" s="91"/>
      <c r="PZY76" s="91"/>
      <c r="PZZ76" s="91"/>
      <c r="QAA76" s="91"/>
      <c r="QAB76" s="91"/>
      <c r="QAC76" s="91"/>
      <c r="QAD76" s="91"/>
      <c r="QAE76" s="91"/>
      <c r="QAF76" s="91"/>
      <c r="QAG76" s="91"/>
      <c r="QAH76" s="91"/>
      <c r="QAI76" s="91"/>
      <c r="QAJ76" s="91"/>
      <c r="QAK76" s="91"/>
      <c r="QAL76" s="91"/>
      <c r="QAM76" s="91"/>
      <c r="QAN76" s="91"/>
      <c r="QAO76" s="91"/>
      <c r="QAP76" s="91"/>
      <c r="QAQ76" s="91"/>
      <c r="QAR76" s="91"/>
      <c r="QAS76" s="91"/>
      <c r="QAT76" s="91"/>
      <c r="QAU76" s="91"/>
      <c r="QAV76" s="91"/>
      <c r="QAW76" s="91"/>
      <c r="QAX76" s="91"/>
      <c r="QAY76" s="91"/>
      <c r="QAZ76" s="91"/>
      <c r="QBA76" s="91"/>
      <c r="QBB76" s="91"/>
      <c r="QBC76" s="91"/>
      <c r="QBD76" s="91"/>
      <c r="QBE76" s="91"/>
      <c r="QBF76" s="91"/>
      <c r="QBG76" s="91"/>
      <c r="QBH76" s="91"/>
      <c r="QBI76" s="91"/>
      <c r="QBJ76" s="91"/>
      <c r="QBK76" s="91"/>
      <c r="QBL76" s="91"/>
      <c r="QBM76" s="91"/>
      <c r="QBN76" s="91"/>
      <c r="QBO76" s="91"/>
      <c r="QBP76" s="91"/>
      <c r="QBQ76" s="91"/>
      <c r="QBR76" s="91"/>
      <c r="QBS76" s="91"/>
      <c r="QBT76" s="91"/>
      <c r="QBU76" s="91"/>
      <c r="QBV76" s="91"/>
      <c r="QBW76" s="91"/>
      <c r="QBX76" s="91"/>
      <c r="QBY76" s="91"/>
      <c r="QBZ76" s="91"/>
      <c r="QCA76" s="91"/>
      <c r="QCB76" s="91"/>
      <c r="QCC76" s="91"/>
      <c r="QCD76" s="91"/>
      <c r="QCE76" s="91"/>
      <c r="QCF76" s="91"/>
      <c r="QCG76" s="91"/>
      <c r="QCH76" s="91"/>
      <c r="QCI76" s="91"/>
      <c r="QCJ76" s="91"/>
      <c r="QCK76" s="91"/>
      <c r="QCL76" s="91"/>
      <c r="QCM76" s="91"/>
      <c r="QCN76" s="91"/>
      <c r="QCO76" s="91"/>
      <c r="QCP76" s="91"/>
      <c r="QCQ76" s="91"/>
      <c r="QCR76" s="91"/>
      <c r="QCS76" s="91"/>
      <c r="QCT76" s="91"/>
      <c r="QCU76" s="91"/>
      <c r="QCV76" s="91"/>
      <c r="QCW76" s="91"/>
      <c r="QCX76" s="91"/>
      <c r="QCY76" s="91"/>
      <c r="QCZ76" s="91"/>
      <c r="QDA76" s="91"/>
      <c r="QDB76" s="91"/>
      <c r="QDC76" s="91"/>
      <c r="QDD76" s="91"/>
      <c r="QDE76" s="91"/>
      <c r="QDF76" s="91"/>
      <c r="QDG76" s="91"/>
      <c r="QDH76" s="91"/>
      <c r="QDI76" s="91"/>
      <c r="QDJ76" s="91"/>
      <c r="QDK76" s="91"/>
      <c r="QDL76" s="91"/>
      <c r="QDM76" s="91"/>
      <c r="QDN76" s="91"/>
      <c r="QDO76" s="91"/>
      <c r="QDP76" s="91"/>
      <c r="QDQ76" s="91"/>
      <c r="QDR76" s="91"/>
      <c r="QDS76" s="91"/>
      <c r="QDT76" s="91"/>
      <c r="QDU76" s="91"/>
      <c r="QDV76" s="91"/>
      <c r="QDW76" s="91"/>
      <c r="QDX76" s="91"/>
      <c r="QDY76" s="91"/>
      <c r="QDZ76" s="91"/>
      <c r="QEA76" s="91"/>
      <c r="QEB76" s="91"/>
      <c r="QEC76" s="91"/>
      <c r="QED76" s="91"/>
      <c r="QEE76" s="91"/>
      <c r="QEF76" s="91"/>
      <c r="QEG76" s="91"/>
      <c r="QEH76" s="91"/>
      <c r="QEI76" s="91"/>
      <c r="QEJ76" s="91"/>
      <c r="QEK76" s="91"/>
      <c r="QEL76" s="91"/>
      <c r="QEM76" s="91"/>
      <c r="QEN76" s="91"/>
      <c r="QEO76" s="91"/>
      <c r="QEP76" s="91"/>
      <c r="QEQ76" s="91"/>
      <c r="QER76" s="91"/>
      <c r="QES76" s="91"/>
      <c r="QET76" s="91"/>
      <c r="QEU76" s="91"/>
      <c r="QEV76" s="91"/>
      <c r="QEW76" s="91"/>
      <c r="QEX76" s="91"/>
      <c r="QEY76" s="91"/>
      <c r="QEZ76" s="91"/>
      <c r="QFA76" s="91"/>
      <c r="QFB76" s="91"/>
      <c r="QFC76" s="91"/>
      <c r="QFD76" s="91"/>
      <c r="QFE76" s="91"/>
      <c r="QFF76" s="91"/>
      <c r="QFG76" s="91"/>
      <c r="QFH76" s="91"/>
      <c r="QFI76" s="91"/>
      <c r="QFJ76" s="91"/>
      <c r="QFK76" s="91"/>
      <c r="QFL76" s="91"/>
      <c r="QFM76" s="91"/>
      <c r="QFN76" s="91"/>
      <c r="QFO76" s="91"/>
      <c r="QFP76" s="91"/>
      <c r="QFQ76" s="91"/>
      <c r="QFR76" s="91"/>
      <c r="QFS76" s="91"/>
      <c r="QFT76" s="91"/>
      <c r="QFU76" s="91"/>
      <c r="QFV76" s="91"/>
      <c r="QFW76" s="91"/>
      <c r="QFX76" s="91"/>
      <c r="QFY76" s="91"/>
      <c r="QFZ76" s="91"/>
      <c r="QGA76" s="91"/>
      <c r="QGB76" s="91"/>
      <c r="QGC76" s="91"/>
      <c r="QGD76" s="91"/>
      <c r="QGE76" s="91"/>
      <c r="QGF76" s="91"/>
      <c r="QGG76" s="91"/>
      <c r="QGH76" s="91"/>
      <c r="QGI76" s="91"/>
      <c r="QGJ76" s="91"/>
      <c r="QGK76" s="91"/>
      <c r="QGL76" s="91"/>
      <c r="QGM76" s="91"/>
      <c r="QGN76" s="91"/>
      <c r="QGO76" s="91"/>
      <c r="QGP76" s="91"/>
      <c r="QGQ76" s="91"/>
      <c r="QGR76" s="91"/>
      <c r="QGS76" s="91"/>
      <c r="QGT76" s="91"/>
      <c r="QGU76" s="91"/>
      <c r="QGV76" s="91"/>
      <c r="QGW76" s="91"/>
      <c r="QGX76" s="91"/>
      <c r="QGY76" s="91"/>
      <c r="QGZ76" s="91"/>
      <c r="QHA76" s="91"/>
      <c r="QHB76" s="91"/>
      <c r="QHC76" s="91"/>
      <c r="QHD76" s="91"/>
      <c r="QHE76" s="91"/>
      <c r="QHF76" s="91"/>
      <c r="QHG76" s="91"/>
      <c r="QHH76" s="91"/>
      <c r="QHI76" s="91"/>
      <c r="QHJ76" s="91"/>
      <c r="QHK76" s="91"/>
      <c r="QHL76" s="91"/>
      <c r="QHM76" s="91"/>
      <c r="QHN76" s="91"/>
      <c r="QHO76" s="91"/>
      <c r="QHP76" s="91"/>
      <c r="QHQ76" s="91"/>
      <c r="QHR76" s="91"/>
      <c r="QHS76" s="91"/>
      <c r="QHT76" s="91"/>
      <c r="QHU76" s="91"/>
      <c r="QHV76" s="91"/>
      <c r="QHW76" s="91"/>
      <c r="QHX76" s="91"/>
      <c r="QHY76" s="91"/>
      <c r="QHZ76" s="91"/>
      <c r="QIA76" s="91"/>
      <c r="QIB76" s="91"/>
      <c r="QIC76" s="91"/>
      <c r="QID76" s="91"/>
      <c r="QIE76" s="91"/>
      <c r="QIF76" s="91"/>
      <c r="QIG76" s="91"/>
      <c r="QIH76" s="91"/>
      <c r="QII76" s="91"/>
      <c r="QIJ76" s="91"/>
      <c r="QIK76" s="91"/>
      <c r="QIL76" s="91"/>
      <c r="QIM76" s="91"/>
      <c r="QIN76" s="91"/>
      <c r="QIO76" s="91"/>
      <c r="QIP76" s="91"/>
      <c r="QIQ76" s="91"/>
      <c r="QIR76" s="91"/>
      <c r="QIS76" s="91"/>
      <c r="QIT76" s="91"/>
      <c r="QIU76" s="91"/>
      <c r="QIV76" s="91"/>
      <c r="QIW76" s="91"/>
      <c r="QIX76" s="91"/>
      <c r="QIY76" s="91"/>
      <c r="QIZ76" s="91"/>
      <c r="QJA76" s="91"/>
      <c r="QJB76" s="91"/>
      <c r="QJC76" s="91"/>
      <c r="QJD76" s="91"/>
      <c r="QJE76" s="91"/>
      <c r="QJF76" s="91"/>
      <c r="QJG76" s="91"/>
      <c r="QJH76" s="91"/>
      <c r="QJI76" s="91"/>
      <c r="QJJ76" s="91"/>
      <c r="QJK76" s="91"/>
      <c r="QJL76" s="91"/>
      <c r="QJM76" s="91"/>
      <c r="QJN76" s="91"/>
      <c r="QJO76" s="91"/>
      <c r="QJP76" s="91"/>
      <c r="QJQ76" s="91"/>
      <c r="QJR76" s="91"/>
      <c r="QJS76" s="91"/>
      <c r="QJT76" s="91"/>
      <c r="QJU76" s="91"/>
      <c r="QJV76" s="91"/>
      <c r="QJW76" s="91"/>
      <c r="QJX76" s="91"/>
      <c r="QJY76" s="91"/>
      <c r="QJZ76" s="91"/>
      <c r="QKA76" s="91"/>
      <c r="QKB76" s="91"/>
      <c r="QKC76" s="91"/>
      <c r="QKD76" s="91"/>
      <c r="QKE76" s="91"/>
      <c r="QKF76" s="91"/>
      <c r="QKG76" s="91"/>
      <c r="QKH76" s="91"/>
      <c r="QKI76" s="91"/>
      <c r="QKJ76" s="91"/>
      <c r="QKK76" s="91"/>
      <c r="QKL76" s="91"/>
      <c r="QKM76" s="91"/>
      <c r="QKN76" s="91"/>
      <c r="QKO76" s="91"/>
      <c r="QKP76" s="91"/>
      <c r="QKQ76" s="91"/>
      <c r="QKR76" s="91"/>
      <c r="QKS76" s="91"/>
      <c r="QKT76" s="91"/>
      <c r="QKU76" s="91"/>
      <c r="QKV76" s="91"/>
      <c r="QKW76" s="91"/>
      <c r="QKX76" s="91"/>
      <c r="QKY76" s="91"/>
      <c r="QKZ76" s="91"/>
      <c r="QLA76" s="91"/>
      <c r="QLB76" s="91"/>
      <c r="QLC76" s="91"/>
      <c r="QLD76" s="91"/>
      <c r="QLE76" s="91"/>
      <c r="QLF76" s="91"/>
      <c r="QLG76" s="91"/>
      <c r="QLH76" s="91"/>
      <c r="QLI76" s="91"/>
      <c r="QLJ76" s="91"/>
      <c r="QLK76" s="91"/>
      <c r="QLL76" s="91"/>
      <c r="QLM76" s="91"/>
      <c r="QLN76" s="91"/>
      <c r="QLO76" s="91"/>
      <c r="QLP76" s="91"/>
      <c r="QLQ76" s="91"/>
      <c r="QLR76" s="91"/>
      <c r="QLS76" s="91"/>
      <c r="QLT76" s="91"/>
      <c r="QLU76" s="91"/>
      <c r="QLV76" s="91"/>
      <c r="QLW76" s="91"/>
      <c r="QLX76" s="91"/>
      <c r="QLY76" s="91"/>
      <c r="QLZ76" s="91"/>
      <c r="QMA76" s="91"/>
      <c r="QMB76" s="91"/>
      <c r="QMC76" s="91"/>
      <c r="QMD76" s="91"/>
      <c r="QME76" s="91"/>
      <c r="QMF76" s="91"/>
      <c r="QMG76" s="91"/>
      <c r="QMH76" s="91"/>
      <c r="QMI76" s="91"/>
      <c r="QMJ76" s="91"/>
      <c r="QMK76" s="91"/>
      <c r="QML76" s="91"/>
      <c r="QMM76" s="91"/>
      <c r="QMN76" s="91"/>
      <c r="QMO76" s="91"/>
      <c r="QMP76" s="91"/>
      <c r="QMQ76" s="91"/>
      <c r="QMR76" s="91"/>
      <c r="QMS76" s="91"/>
      <c r="QMT76" s="91"/>
      <c r="QMU76" s="91"/>
      <c r="QMV76" s="91"/>
      <c r="QMW76" s="91"/>
      <c r="QMX76" s="91"/>
      <c r="QMY76" s="91"/>
      <c r="QMZ76" s="91"/>
      <c r="QNA76" s="91"/>
      <c r="QNB76" s="91"/>
      <c r="QNC76" s="91"/>
      <c r="QND76" s="91"/>
      <c r="QNE76" s="91"/>
      <c r="QNF76" s="91"/>
      <c r="QNG76" s="91"/>
      <c r="QNH76" s="91"/>
      <c r="QNI76" s="91"/>
      <c r="QNJ76" s="91"/>
      <c r="QNK76" s="91"/>
      <c r="QNL76" s="91"/>
      <c r="QNM76" s="91"/>
      <c r="QNN76" s="91"/>
      <c r="QNO76" s="91"/>
      <c r="QNP76" s="91"/>
      <c r="QNQ76" s="91"/>
      <c r="QNR76" s="91"/>
      <c r="QNS76" s="91"/>
      <c r="QNT76" s="91"/>
      <c r="QNU76" s="91"/>
      <c r="QNV76" s="91"/>
      <c r="QNW76" s="91"/>
      <c r="QNX76" s="91"/>
      <c r="QNY76" s="91"/>
      <c r="QNZ76" s="91"/>
      <c r="QOA76" s="91"/>
      <c r="QOB76" s="91"/>
      <c r="QOC76" s="91"/>
      <c r="QOD76" s="91"/>
      <c r="QOE76" s="91"/>
      <c r="QOF76" s="91"/>
      <c r="QOG76" s="91"/>
      <c r="QOH76" s="91"/>
      <c r="QOI76" s="91"/>
      <c r="QOJ76" s="91"/>
      <c r="QOK76" s="91"/>
      <c r="QOL76" s="91"/>
      <c r="QOM76" s="91"/>
      <c r="QON76" s="91"/>
      <c r="QOO76" s="91"/>
      <c r="QOP76" s="91"/>
      <c r="QOQ76" s="91"/>
      <c r="QOR76" s="91"/>
      <c r="QOS76" s="91"/>
      <c r="QOT76" s="91"/>
      <c r="QOU76" s="91"/>
      <c r="QOV76" s="91"/>
      <c r="QOW76" s="91"/>
      <c r="QOX76" s="91"/>
      <c r="QOY76" s="91"/>
      <c r="QOZ76" s="91"/>
      <c r="QPA76" s="91"/>
      <c r="QPB76" s="91"/>
      <c r="QPC76" s="91"/>
      <c r="QPD76" s="91"/>
      <c r="QPE76" s="91"/>
      <c r="QPF76" s="91"/>
      <c r="QPG76" s="91"/>
      <c r="QPH76" s="91"/>
      <c r="QPI76" s="91"/>
      <c r="QPJ76" s="91"/>
      <c r="QPK76" s="91"/>
      <c r="QPL76" s="91"/>
      <c r="QPM76" s="91"/>
      <c r="QPN76" s="91"/>
      <c r="QPO76" s="91"/>
      <c r="QPP76" s="91"/>
      <c r="QPQ76" s="91"/>
      <c r="QPR76" s="91"/>
      <c r="QPS76" s="91"/>
      <c r="QPT76" s="91"/>
      <c r="QPU76" s="91"/>
      <c r="QPV76" s="91"/>
      <c r="QPW76" s="91"/>
      <c r="QPX76" s="91"/>
      <c r="QPY76" s="91"/>
      <c r="QPZ76" s="91"/>
      <c r="QQA76" s="91"/>
      <c r="QQB76" s="91"/>
      <c r="QQC76" s="91"/>
      <c r="QQD76" s="91"/>
      <c r="QQE76" s="91"/>
      <c r="QQF76" s="91"/>
      <c r="QQG76" s="91"/>
      <c r="QQH76" s="91"/>
      <c r="QQI76" s="91"/>
      <c r="QQJ76" s="91"/>
      <c r="QQK76" s="91"/>
      <c r="QQL76" s="91"/>
      <c r="QQM76" s="91"/>
      <c r="QQN76" s="91"/>
      <c r="QQO76" s="91"/>
      <c r="QQP76" s="91"/>
      <c r="QQQ76" s="91"/>
      <c r="QQR76" s="91"/>
      <c r="QQS76" s="91"/>
      <c r="QQT76" s="91"/>
      <c r="QQU76" s="91"/>
      <c r="QQV76" s="91"/>
      <c r="QQW76" s="91"/>
      <c r="QQX76" s="91"/>
      <c r="QQY76" s="91"/>
      <c r="QQZ76" s="91"/>
      <c r="QRA76" s="91"/>
      <c r="QRB76" s="91"/>
      <c r="QRC76" s="91"/>
      <c r="QRD76" s="91"/>
      <c r="QRE76" s="91"/>
      <c r="QRF76" s="91"/>
      <c r="QRG76" s="91"/>
      <c r="QRH76" s="91"/>
      <c r="QRI76" s="91"/>
      <c r="QRJ76" s="91"/>
      <c r="QRK76" s="91"/>
      <c r="QRL76" s="91"/>
      <c r="QRM76" s="91"/>
      <c r="QRN76" s="91"/>
      <c r="QRO76" s="91"/>
      <c r="QRP76" s="91"/>
      <c r="QRQ76" s="91"/>
      <c r="QRR76" s="91"/>
      <c r="QRS76" s="91"/>
      <c r="QRT76" s="91"/>
      <c r="QRU76" s="91"/>
      <c r="QRV76" s="91"/>
      <c r="QRW76" s="91"/>
      <c r="QRX76" s="91"/>
      <c r="QRY76" s="91"/>
      <c r="QRZ76" s="91"/>
      <c r="QSA76" s="91"/>
      <c r="QSB76" s="91"/>
      <c r="QSC76" s="91"/>
      <c r="QSD76" s="91"/>
      <c r="QSE76" s="91"/>
      <c r="QSF76" s="91"/>
      <c r="QSG76" s="91"/>
      <c r="QSH76" s="91"/>
      <c r="QSI76" s="91"/>
      <c r="QSJ76" s="91"/>
      <c r="QSK76" s="91"/>
      <c r="QSL76" s="91"/>
      <c r="QSM76" s="91"/>
      <c r="QSN76" s="91"/>
      <c r="QSO76" s="91"/>
      <c r="QSP76" s="91"/>
      <c r="QSQ76" s="91"/>
      <c r="QSR76" s="91"/>
      <c r="QSS76" s="91"/>
      <c r="QST76" s="91"/>
      <c r="QSU76" s="91"/>
      <c r="QSV76" s="91"/>
      <c r="QSW76" s="91"/>
      <c r="QSX76" s="91"/>
      <c r="QSY76" s="91"/>
      <c r="QSZ76" s="91"/>
      <c r="QTA76" s="91"/>
      <c r="QTB76" s="91"/>
      <c r="QTC76" s="91"/>
      <c r="QTD76" s="91"/>
      <c r="QTE76" s="91"/>
      <c r="QTF76" s="91"/>
      <c r="QTG76" s="91"/>
      <c r="QTH76" s="91"/>
      <c r="QTI76" s="91"/>
      <c r="QTJ76" s="91"/>
      <c r="QTK76" s="91"/>
      <c r="QTL76" s="91"/>
      <c r="QTM76" s="91"/>
      <c r="QTN76" s="91"/>
      <c r="QTO76" s="91"/>
      <c r="QTP76" s="91"/>
      <c r="QTQ76" s="91"/>
      <c r="QTR76" s="91"/>
      <c r="QTS76" s="91"/>
      <c r="QTT76" s="91"/>
      <c r="QTU76" s="91"/>
      <c r="QTV76" s="91"/>
      <c r="QTW76" s="91"/>
      <c r="QTX76" s="91"/>
      <c r="QTY76" s="91"/>
      <c r="QTZ76" s="91"/>
      <c r="QUA76" s="91"/>
      <c r="QUB76" s="91"/>
      <c r="QUC76" s="91"/>
      <c r="QUD76" s="91"/>
      <c r="QUE76" s="91"/>
      <c r="QUF76" s="91"/>
      <c r="QUG76" s="91"/>
      <c r="QUH76" s="91"/>
      <c r="QUI76" s="91"/>
      <c r="QUJ76" s="91"/>
      <c r="QUK76" s="91"/>
      <c r="QUL76" s="91"/>
      <c r="QUM76" s="91"/>
      <c r="QUN76" s="91"/>
      <c r="QUO76" s="91"/>
      <c r="QUP76" s="91"/>
      <c r="QUQ76" s="91"/>
      <c r="QUR76" s="91"/>
      <c r="QUS76" s="91"/>
      <c r="QUT76" s="91"/>
      <c r="QUU76" s="91"/>
      <c r="QUV76" s="91"/>
      <c r="QUW76" s="91"/>
      <c r="QUX76" s="91"/>
      <c r="QUY76" s="91"/>
      <c r="QUZ76" s="91"/>
      <c r="QVA76" s="91"/>
      <c r="QVB76" s="91"/>
      <c r="QVC76" s="91"/>
      <c r="QVD76" s="91"/>
      <c r="QVE76" s="91"/>
      <c r="QVF76" s="91"/>
      <c r="QVG76" s="91"/>
      <c r="QVH76" s="91"/>
      <c r="QVI76" s="91"/>
      <c r="QVJ76" s="91"/>
      <c r="QVK76" s="91"/>
      <c r="QVL76" s="91"/>
      <c r="QVM76" s="91"/>
      <c r="QVN76" s="91"/>
      <c r="QVO76" s="91"/>
      <c r="QVP76" s="91"/>
      <c r="QVQ76" s="91"/>
      <c r="QVR76" s="91"/>
      <c r="QVS76" s="91"/>
      <c r="QVT76" s="91"/>
      <c r="QVU76" s="91"/>
      <c r="QVV76" s="91"/>
      <c r="QVW76" s="91"/>
      <c r="QVX76" s="91"/>
      <c r="QVY76" s="91"/>
      <c r="QVZ76" s="91"/>
      <c r="QWA76" s="91"/>
      <c r="QWB76" s="91"/>
      <c r="QWC76" s="91"/>
      <c r="QWD76" s="91"/>
      <c r="QWE76" s="91"/>
      <c r="QWF76" s="91"/>
      <c r="QWG76" s="91"/>
      <c r="QWH76" s="91"/>
      <c r="QWI76" s="91"/>
      <c r="QWJ76" s="91"/>
      <c r="QWK76" s="91"/>
      <c r="QWL76" s="91"/>
      <c r="QWM76" s="91"/>
      <c r="QWN76" s="91"/>
      <c r="QWO76" s="91"/>
      <c r="QWP76" s="91"/>
      <c r="QWQ76" s="91"/>
      <c r="QWR76" s="91"/>
      <c r="QWS76" s="91"/>
      <c r="QWT76" s="91"/>
      <c r="QWU76" s="91"/>
      <c r="QWV76" s="91"/>
      <c r="QWW76" s="91"/>
      <c r="QWX76" s="91"/>
      <c r="QWY76" s="91"/>
      <c r="QWZ76" s="91"/>
      <c r="QXA76" s="91"/>
      <c r="QXB76" s="91"/>
      <c r="QXC76" s="91"/>
      <c r="QXD76" s="91"/>
      <c r="QXE76" s="91"/>
      <c r="QXF76" s="91"/>
      <c r="QXG76" s="91"/>
      <c r="QXH76" s="91"/>
      <c r="QXI76" s="91"/>
      <c r="QXJ76" s="91"/>
      <c r="QXK76" s="91"/>
      <c r="QXL76" s="91"/>
      <c r="QXM76" s="91"/>
      <c r="QXN76" s="91"/>
      <c r="QXO76" s="91"/>
      <c r="QXP76" s="91"/>
      <c r="QXQ76" s="91"/>
      <c r="QXR76" s="91"/>
      <c r="QXS76" s="91"/>
      <c r="QXT76" s="91"/>
      <c r="QXU76" s="91"/>
      <c r="QXV76" s="91"/>
      <c r="QXW76" s="91"/>
      <c r="QXX76" s="91"/>
      <c r="QXY76" s="91"/>
      <c r="QXZ76" s="91"/>
      <c r="QYA76" s="91"/>
      <c r="QYB76" s="91"/>
      <c r="QYC76" s="91"/>
      <c r="QYD76" s="91"/>
      <c r="QYE76" s="91"/>
      <c r="QYF76" s="91"/>
      <c r="QYG76" s="91"/>
      <c r="QYH76" s="91"/>
      <c r="QYI76" s="91"/>
      <c r="QYJ76" s="91"/>
      <c r="QYK76" s="91"/>
      <c r="QYL76" s="91"/>
      <c r="QYM76" s="91"/>
      <c r="QYN76" s="91"/>
      <c r="QYO76" s="91"/>
      <c r="QYP76" s="91"/>
      <c r="QYQ76" s="91"/>
      <c r="QYR76" s="91"/>
      <c r="QYS76" s="91"/>
      <c r="QYT76" s="91"/>
      <c r="QYU76" s="91"/>
      <c r="QYV76" s="91"/>
      <c r="QYW76" s="91"/>
      <c r="QYX76" s="91"/>
      <c r="QYY76" s="91"/>
      <c r="QYZ76" s="91"/>
      <c r="QZA76" s="91"/>
      <c r="QZB76" s="91"/>
      <c r="QZC76" s="91"/>
      <c r="QZD76" s="91"/>
      <c r="QZE76" s="91"/>
      <c r="QZF76" s="91"/>
      <c r="QZG76" s="91"/>
      <c r="QZH76" s="91"/>
      <c r="QZI76" s="91"/>
      <c r="QZJ76" s="91"/>
      <c r="QZK76" s="91"/>
      <c r="QZL76" s="91"/>
      <c r="QZM76" s="91"/>
      <c r="QZN76" s="91"/>
      <c r="QZO76" s="91"/>
      <c r="QZP76" s="91"/>
      <c r="QZQ76" s="91"/>
      <c r="QZR76" s="91"/>
      <c r="QZS76" s="91"/>
      <c r="QZT76" s="91"/>
      <c r="QZU76" s="91"/>
      <c r="QZV76" s="91"/>
      <c r="QZW76" s="91"/>
      <c r="QZX76" s="91"/>
      <c r="QZY76" s="91"/>
      <c r="QZZ76" s="91"/>
      <c r="RAA76" s="91"/>
      <c r="RAB76" s="91"/>
      <c r="RAC76" s="91"/>
      <c r="RAD76" s="91"/>
      <c r="RAE76" s="91"/>
      <c r="RAF76" s="91"/>
      <c r="RAG76" s="91"/>
      <c r="RAH76" s="91"/>
      <c r="RAI76" s="91"/>
      <c r="RAJ76" s="91"/>
      <c r="RAK76" s="91"/>
      <c r="RAL76" s="91"/>
      <c r="RAM76" s="91"/>
      <c r="RAN76" s="91"/>
      <c r="RAO76" s="91"/>
      <c r="RAP76" s="91"/>
      <c r="RAQ76" s="91"/>
      <c r="RAR76" s="91"/>
      <c r="RAS76" s="91"/>
      <c r="RAT76" s="91"/>
      <c r="RAU76" s="91"/>
      <c r="RAV76" s="91"/>
      <c r="RAW76" s="91"/>
      <c r="RAX76" s="91"/>
      <c r="RAY76" s="91"/>
      <c r="RAZ76" s="91"/>
      <c r="RBA76" s="91"/>
      <c r="RBB76" s="91"/>
      <c r="RBC76" s="91"/>
      <c r="RBD76" s="91"/>
      <c r="RBE76" s="91"/>
      <c r="RBF76" s="91"/>
      <c r="RBG76" s="91"/>
      <c r="RBH76" s="91"/>
      <c r="RBI76" s="91"/>
      <c r="RBJ76" s="91"/>
      <c r="RBK76" s="91"/>
      <c r="RBL76" s="91"/>
      <c r="RBM76" s="91"/>
      <c r="RBN76" s="91"/>
      <c r="RBO76" s="91"/>
      <c r="RBP76" s="91"/>
      <c r="RBQ76" s="91"/>
      <c r="RBR76" s="91"/>
      <c r="RBS76" s="91"/>
      <c r="RBT76" s="91"/>
      <c r="RBU76" s="91"/>
      <c r="RBV76" s="91"/>
      <c r="RBW76" s="91"/>
      <c r="RBX76" s="91"/>
      <c r="RBY76" s="91"/>
      <c r="RBZ76" s="91"/>
      <c r="RCA76" s="91"/>
      <c r="RCB76" s="91"/>
      <c r="RCC76" s="91"/>
      <c r="RCD76" s="91"/>
      <c r="RCE76" s="91"/>
      <c r="RCF76" s="91"/>
      <c r="RCG76" s="91"/>
      <c r="RCH76" s="91"/>
      <c r="RCI76" s="91"/>
      <c r="RCJ76" s="91"/>
      <c r="RCK76" s="91"/>
      <c r="RCL76" s="91"/>
      <c r="RCM76" s="91"/>
      <c r="RCN76" s="91"/>
      <c r="RCO76" s="91"/>
      <c r="RCP76" s="91"/>
      <c r="RCQ76" s="91"/>
      <c r="RCR76" s="91"/>
      <c r="RCS76" s="91"/>
      <c r="RCT76" s="91"/>
      <c r="RCU76" s="91"/>
      <c r="RCV76" s="91"/>
      <c r="RCW76" s="91"/>
      <c r="RCX76" s="91"/>
      <c r="RCY76" s="91"/>
      <c r="RCZ76" s="91"/>
      <c r="RDA76" s="91"/>
      <c r="RDB76" s="91"/>
      <c r="RDC76" s="91"/>
      <c r="RDD76" s="91"/>
      <c r="RDE76" s="91"/>
      <c r="RDF76" s="91"/>
      <c r="RDG76" s="91"/>
      <c r="RDH76" s="91"/>
      <c r="RDI76" s="91"/>
      <c r="RDJ76" s="91"/>
      <c r="RDK76" s="91"/>
      <c r="RDL76" s="91"/>
      <c r="RDM76" s="91"/>
      <c r="RDN76" s="91"/>
      <c r="RDO76" s="91"/>
      <c r="RDP76" s="91"/>
      <c r="RDQ76" s="91"/>
      <c r="RDR76" s="91"/>
      <c r="RDS76" s="91"/>
      <c r="RDT76" s="91"/>
      <c r="RDU76" s="91"/>
      <c r="RDV76" s="91"/>
      <c r="RDW76" s="91"/>
      <c r="RDX76" s="91"/>
      <c r="RDY76" s="91"/>
      <c r="RDZ76" s="91"/>
      <c r="REA76" s="91"/>
      <c r="REB76" s="91"/>
      <c r="REC76" s="91"/>
      <c r="RED76" s="91"/>
      <c r="REE76" s="91"/>
      <c r="REF76" s="91"/>
      <c r="REG76" s="91"/>
      <c r="REH76" s="91"/>
      <c r="REI76" s="91"/>
      <c r="REJ76" s="91"/>
      <c r="REK76" s="91"/>
      <c r="REL76" s="91"/>
      <c r="REM76" s="91"/>
      <c r="REN76" s="91"/>
      <c r="REO76" s="91"/>
      <c r="REP76" s="91"/>
      <c r="REQ76" s="91"/>
      <c r="RER76" s="91"/>
      <c r="RES76" s="91"/>
      <c r="RET76" s="91"/>
      <c r="REU76" s="91"/>
      <c r="REV76" s="91"/>
      <c r="REW76" s="91"/>
      <c r="REX76" s="91"/>
      <c r="REY76" s="91"/>
      <c r="REZ76" s="91"/>
      <c r="RFA76" s="91"/>
      <c r="RFB76" s="91"/>
      <c r="RFC76" s="91"/>
      <c r="RFD76" s="91"/>
      <c r="RFE76" s="91"/>
      <c r="RFF76" s="91"/>
      <c r="RFG76" s="91"/>
      <c r="RFH76" s="91"/>
      <c r="RFI76" s="91"/>
      <c r="RFJ76" s="91"/>
      <c r="RFK76" s="91"/>
      <c r="RFL76" s="91"/>
      <c r="RFM76" s="91"/>
      <c r="RFN76" s="91"/>
      <c r="RFO76" s="91"/>
      <c r="RFP76" s="91"/>
      <c r="RFQ76" s="91"/>
      <c r="RFR76" s="91"/>
      <c r="RFS76" s="91"/>
      <c r="RFT76" s="91"/>
      <c r="RFU76" s="91"/>
      <c r="RFV76" s="91"/>
      <c r="RFW76" s="91"/>
      <c r="RFX76" s="91"/>
      <c r="RFY76" s="91"/>
      <c r="RFZ76" s="91"/>
      <c r="RGA76" s="91"/>
      <c r="RGB76" s="91"/>
      <c r="RGC76" s="91"/>
      <c r="RGD76" s="91"/>
      <c r="RGE76" s="91"/>
      <c r="RGF76" s="91"/>
      <c r="RGG76" s="91"/>
      <c r="RGH76" s="91"/>
      <c r="RGI76" s="91"/>
      <c r="RGJ76" s="91"/>
      <c r="RGK76" s="91"/>
      <c r="RGL76" s="91"/>
      <c r="RGM76" s="91"/>
      <c r="RGN76" s="91"/>
      <c r="RGO76" s="91"/>
      <c r="RGP76" s="91"/>
      <c r="RGQ76" s="91"/>
      <c r="RGR76" s="91"/>
      <c r="RGS76" s="91"/>
      <c r="RGT76" s="91"/>
      <c r="RGU76" s="91"/>
      <c r="RGV76" s="91"/>
      <c r="RGW76" s="91"/>
      <c r="RGX76" s="91"/>
      <c r="RGY76" s="91"/>
      <c r="RGZ76" s="91"/>
      <c r="RHA76" s="91"/>
      <c r="RHB76" s="91"/>
      <c r="RHC76" s="91"/>
      <c r="RHD76" s="91"/>
      <c r="RHE76" s="91"/>
      <c r="RHF76" s="91"/>
      <c r="RHG76" s="91"/>
      <c r="RHH76" s="91"/>
      <c r="RHI76" s="91"/>
      <c r="RHJ76" s="91"/>
      <c r="RHK76" s="91"/>
      <c r="RHL76" s="91"/>
      <c r="RHM76" s="91"/>
      <c r="RHN76" s="91"/>
      <c r="RHO76" s="91"/>
      <c r="RHP76" s="91"/>
      <c r="RHQ76" s="91"/>
      <c r="RHR76" s="91"/>
      <c r="RHS76" s="91"/>
      <c r="RHT76" s="91"/>
      <c r="RHU76" s="91"/>
      <c r="RHV76" s="91"/>
      <c r="RHW76" s="91"/>
      <c r="RHX76" s="91"/>
      <c r="RHY76" s="91"/>
      <c r="RHZ76" s="91"/>
      <c r="RIA76" s="91"/>
      <c r="RIB76" s="91"/>
      <c r="RIC76" s="91"/>
      <c r="RID76" s="91"/>
      <c r="RIE76" s="91"/>
      <c r="RIF76" s="91"/>
      <c r="RIG76" s="91"/>
      <c r="RIH76" s="91"/>
      <c r="RII76" s="91"/>
      <c r="RIJ76" s="91"/>
      <c r="RIK76" s="91"/>
      <c r="RIL76" s="91"/>
      <c r="RIM76" s="91"/>
      <c r="RIN76" s="91"/>
      <c r="RIO76" s="91"/>
      <c r="RIP76" s="91"/>
      <c r="RIQ76" s="91"/>
      <c r="RIR76" s="91"/>
      <c r="RIS76" s="91"/>
      <c r="RIT76" s="91"/>
      <c r="RIU76" s="91"/>
      <c r="RIV76" s="91"/>
      <c r="RIW76" s="91"/>
      <c r="RIX76" s="91"/>
      <c r="RIY76" s="91"/>
      <c r="RIZ76" s="91"/>
      <c r="RJA76" s="91"/>
      <c r="RJB76" s="91"/>
      <c r="RJC76" s="91"/>
      <c r="RJD76" s="91"/>
      <c r="RJE76" s="91"/>
      <c r="RJF76" s="91"/>
      <c r="RJG76" s="91"/>
      <c r="RJH76" s="91"/>
      <c r="RJI76" s="91"/>
      <c r="RJJ76" s="91"/>
      <c r="RJK76" s="91"/>
      <c r="RJL76" s="91"/>
      <c r="RJM76" s="91"/>
      <c r="RJN76" s="91"/>
      <c r="RJO76" s="91"/>
      <c r="RJP76" s="91"/>
      <c r="RJQ76" s="91"/>
      <c r="RJR76" s="91"/>
      <c r="RJS76" s="91"/>
      <c r="RJT76" s="91"/>
      <c r="RJU76" s="91"/>
      <c r="RJV76" s="91"/>
      <c r="RJW76" s="91"/>
      <c r="RJX76" s="91"/>
      <c r="RJY76" s="91"/>
      <c r="RJZ76" s="91"/>
      <c r="RKA76" s="91"/>
      <c r="RKB76" s="91"/>
      <c r="RKC76" s="91"/>
      <c r="RKD76" s="91"/>
      <c r="RKE76" s="91"/>
      <c r="RKF76" s="91"/>
      <c r="RKG76" s="91"/>
      <c r="RKH76" s="91"/>
      <c r="RKI76" s="91"/>
      <c r="RKJ76" s="91"/>
      <c r="RKK76" s="91"/>
      <c r="RKL76" s="91"/>
      <c r="RKM76" s="91"/>
      <c r="RKN76" s="91"/>
      <c r="RKO76" s="91"/>
      <c r="RKP76" s="91"/>
      <c r="RKQ76" s="91"/>
      <c r="RKR76" s="91"/>
      <c r="RKS76" s="91"/>
      <c r="RKT76" s="91"/>
      <c r="RKU76" s="91"/>
      <c r="RKV76" s="91"/>
      <c r="RKW76" s="91"/>
      <c r="RKX76" s="91"/>
      <c r="RKY76" s="91"/>
      <c r="RKZ76" s="91"/>
      <c r="RLA76" s="91"/>
      <c r="RLB76" s="91"/>
      <c r="RLC76" s="91"/>
      <c r="RLD76" s="91"/>
      <c r="RLE76" s="91"/>
      <c r="RLF76" s="91"/>
      <c r="RLG76" s="91"/>
      <c r="RLH76" s="91"/>
      <c r="RLI76" s="91"/>
      <c r="RLJ76" s="91"/>
      <c r="RLK76" s="91"/>
      <c r="RLL76" s="91"/>
      <c r="RLM76" s="91"/>
      <c r="RLN76" s="91"/>
      <c r="RLO76" s="91"/>
      <c r="RLP76" s="91"/>
      <c r="RLQ76" s="91"/>
      <c r="RLR76" s="91"/>
      <c r="RLS76" s="91"/>
      <c r="RLT76" s="91"/>
      <c r="RLU76" s="91"/>
      <c r="RLV76" s="91"/>
      <c r="RLW76" s="91"/>
      <c r="RLX76" s="91"/>
      <c r="RLY76" s="91"/>
      <c r="RLZ76" s="91"/>
      <c r="RMA76" s="91"/>
      <c r="RMB76" s="91"/>
      <c r="RMC76" s="91"/>
      <c r="RMD76" s="91"/>
      <c r="RME76" s="91"/>
      <c r="RMF76" s="91"/>
      <c r="RMG76" s="91"/>
      <c r="RMH76" s="91"/>
      <c r="RMI76" s="91"/>
      <c r="RMJ76" s="91"/>
      <c r="RMK76" s="91"/>
      <c r="RML76" s="91"/>
      <c r="RMM76" s="91"/>
      <c r="RMN76" s="91"/>
      <c r="RMO76" s="91"/>
      <c r="RMP76" s="91"/>
      <c r="RMQ76" s="91"/>
      <c r="RMR76" s="91"/>
      <c r="RMS76" s="91"/>
      <c r="RMT76" s="91"/>
      <c r="RMU76" s="91"/>
      <c r="RMV76" s="91"/>
      <c r="RMW76" s="91"/>
      <c r="RMX76" s="91"/>
      <c r="RMY76" s="91"/>
      <c r="RMZ76" s="91"/>
      <c r="RNA76" s="91"/>
      <c r="RNB76" s="91"/>
      <c r="RNC76" s="91"/>
      <c r="RND76" s="91"/>
      <c r="RNE76" s="91"/>
      <c r="RNF76" s="91"/>
      <c r="RNG76" s="91"/>
      <c r="RNH76" s="91"/>
      <c r="RNI76" s="91"/>
      <c r="RNJ76" s="91"/>
      <c r="RNK76" s="91"/>
      <c r="RNL76" s="91"/>
      <c r="RNM76" s="91"/>
      <c r="RNN76" s="91"/>
      <c r="RNO76" s="91"/>
      <c r="RNP76" s="91"/>
      <c r="RNQ76" s="91"/>
      <c r="RNR76" s="91"/>
      <c r="RNS76" s="91"/>
      <c r="RNT76" s="91"/>
      <c r="RNU76" s="91"/>
      <c r="RNV76" s="91"/>
      <c r="RNW76" s="91"/>
      <c r="RNX76" s="91"/>
      <c r="RNY76" s="91"/>
      <c r="RNZ76" s="91"/>
      <c r="ROA76" s="91"/>
      <c r="ROB76" s="91"/>
      <c r="ROC76" s="91"/>
      <c r="ROD76" s="91"/>
      <c r="ROE76" s="91"/>
      <c r="ROF76" s="91"/>
      <c r="ROG76" s="91"/>
      <c r="ROH76" s="91"/>
      <c r="ROI76" s="91"/>
      <c r="ROJ76" s="91"/>
      <c r="ROK76" s="91"/>
      <c r="ROL76" s="91"/>
      <c r="ROM76" s="91"/>
      <c r="RON76" s="91"/>
      <c r="ROO76" s="91"/>
      <c r="ROP76" s="91"/>
      <c r="ROQ76" s="91"/>
      <c r="ROR76" s="91"/>
      <c r="ROS76" s="91"/>
      <c r="ROT76" s="91"/>
      <c r="ROU76" s="91"/>
      <c r="ROV76" s="91"/>
      <c r="ROW76" s="91"/>
      <c r="ROX76" s="91"/>
      <c r="ROY76" s="91"/>
      <c r="ROZ76" s="91"/>
      <c r="RPA76" s="91"/>
      <c r="RPB76" s="91"/>
      <c r="RPC76" s="91"/>
      <c r="RPD76" s="91"/>
      <c r="RPE76" s="91"/>
      <c r="RPF76" s="91"/>
      <c r="RPG76" s="91"/>
      <c r="RPH76" s="91"/>
      <c r="RPI76" s="91"/>
      <c r="RPJ76" s="91"/>
      <c r="RPK76" s="91"/>
      <c r="RPL76" s="91"/>
      <c r="RPM76" s="91"/>
      <c r="RPN76" s="91"/>
      <c r="RPO76" s="91"/>
      <c r="RPP76" s="91"/>
      <c r="RPQ76" s="91"/>
      <c r="RPR76" s="91"/>
      <c r="RPS76" s="91"/>
      <c r="RPT76" s="91"/>
      <c r="RPU76" s="91"/>
      <c r="RPV76" s="91"/>
      <c r="RPW76" s="91"/>
      <c r="RPX76" s="91"/>
      <c r="RPY76" s="91"/>
      <c r="RPZ76" s="91"/>
      <c r="RQA76" s="91"/>
      <c r="RQB76" s="91"/>
      <c r="RQC76" s="91"/>
      <c r="RQD76" s="91"/>
      <c r="RQE76" s="91"/>
      <c r="RQF76" s="91"/>
      <c r="RQG76" s="91"/>
      <c r="RQH76" s="91"/>
      <c r="RQI76" s="91"/>
      <c r="RQJ76" s="91"/>
      <c r="RQK76" s="91"/>
      <c r="RQL76" s="91"/>
      <c r="RQM76" s="91"/>
      <c r="RQN76" s="91"/>
      <c r="RQO76" s="91"/>
      <c r="RQP76" s="91"/>
      <c r="RQQ76" s="91"/>
      <c r="RQR76" s="91"/>
      <c r="RQS76" s="91"/>
      <c r="RQT76" s="91"/>
      <c r="RQU76" s="91"/>
      <c r="RQV76" s="91"/>
      <c r="RQW76" s="91"/>
      <c r="RQX76" s="91"/>
      <c r="RQY76" s="91"/>
      <c r="RQZ76" s="91"/>
      <c r="RRA76" s="91"/>
      <c r="RRB76" s="91"/>
      <c r="RRC76" s="91"/>
      <c r="RRD76" s="91"/>
      <c r="RRE76" s="91"/>
      <c r="RRF76" s="91"/>
      <c r="RRG76" s="91"/>
      <c r="RRH76" s="91"/>
      <c r="RRI76" s="91"/>
      <c r="RRJ76" s="91"/>
      <c r="RRK76" s="91"/>
      <c r="RRL76" s="91"/>
      <c r="RRM76" s="91"/>
      <c r="RRN76" s="91"/>
      <c r="RRO76" s="91"/>
      <c r="RRP76" s="91"/>
      <c r="RRQ76" s="91"/>
      <c r="RRR76" s="91"/>
      <c r="RRS76" s="91"/>
      <c r="RRT76" s="91"/>
      <c r="RRU76" s="91"/>
      <c r="RRV76" s="91"/>
      <c r="RRW76" s="91"/>
      <c r="RRX76" s="91"/>
      <c r="RRY76" s="91"/>
      <c r="RRZ76" s="91"/>
      <c r="RSA76" s="91"/>
      <c r="RSB76" s="91"/>
      <c r="RSC76" s="91"/>
      <c r="RSD76" s="91"/>
      <c r="RSE76" s="91"/>
      <c r="RSF76" s="91"/>
      <c r="RSG76" s="91"/>
      <c r="RSH76" s="91"/>
      <c r="RSI76" s="91"/>
      <c r="RSJ76" s="91"/>
      <c r="RSK76" s="91"/>
      <c r="RSL76" s="91"/>
      <c r="RSM76" s="91"/>
      <c r="RSN76" s="91"/>
      <c r="RSO76" s="91"/>
      <c r="RSP76" s="91"/>
      <c r="RSQ76" s="91"/>
      <c r="RSR76" s="91"/>
      <c r="RSS76" s="91"/>
      <c r="RST76" s="91"/>
      <c r="RSU76" s="91"/>
      <c r="RSV76" s="91"/>
      <c r="RSW76" s="91"/>
      <c r="RSX76" s="91"/>
      <c r="RSY76" s="91"/>
      <c r="RSZ76" s="91"/>
      <c r="RTA76" s="91"/>
      <c r="RTB76" s="91"/>
      <c r="RTC76" s="91"/>
      <c r="RTD76" s="91"/>
      <c r="RTE76" s="91"/>
      <c r="RTF76" s="91"/>
      <c r="RTG76" s="91"/>
      <c r="RTH76" s="91"/>
      <c r="RTI76" s="91"/>
      <c r="RTJ76" s="91"/>
      <c r="RTK76" s="91"/>
      <c r="RTL76" s="91"/>
      <c r="RTM76" s="91"/>
      <c r="RTN76" s="91"/>
      <c r="RTO76" s="91"/>
      <c r="RTP76" s="91"/>
      <c r="RTQ76" s="91"/>
      <c r="RTR76" s="91"/>
      <c r="RTS76" s="91"/>
      <c r="RTT76" s="91"/>
      <c r="RTU76" s="91"/>
      <c r="RTV76" s="91"/>
      <c r="RTW76" s="91"/>
      <c r="RTX76" s="91"/>
      <c r="RTY76" s="91"/>
      <c r="RTZ76" s="91"/>
      <c r="RUA76" s="91"/>
      <c r="RUB76" s="91"/>
      <c r="RUC76" s="91"/>
      <c r="RUD76" s="91"/>
      <c r="RUE76" s="91"/>
      <c r="RUF76" s="91"/>
      <c r="RUG76" s="91"/>
      <c r="RUH76" s="91"/>
      <c r="RUI76" s="91"/>
      <c r="RUJ76" s="91"/>
      <c r="RUK76" s="91"/>
      <c r="RUL76" s="91"/>
      <c r="RUM76" s="91"/>
      <c r="RUN76" s="91"/>
      <c r="RUO76" s="91"/>
      <c r="RUP76" s="91"/>
      <c r="RUQ76" s="91"/>
      <c r="RUR76" s="91"/>
      <c r="RUS76" s="91"/>
      <c r="RUT76" s="91"/>
      <c r="RUU76" s="91"/>
      <c r="RUV76" s="91"/>
      <c r="RUW76" s="91"/>
      <c r="RUX76" s="91"/>
      <c r="RUY76" s="91"/>
      <c r="RUZ76" s="91"/>
      <c r="RVA76" s="91"/>
      <c r="RVB76" s="91"/>
      <c r="RVC76" s="91"/>
      <c r="RVD76" s="91"/>
      <c r="RVE76" s="91"/>
      <c r="RVF76" s="91"/>
      <c r="RVG76" s="91"/>
      <c r="RVH76" s="91"/>
      <c r="RVI76" s="91"/>
      <c r="RVJ76" s="91"/>
      <c r="RVK76" s="91"/>
      <c r="RVL76" s="91"/>
      <c r="RVM76" s="91"/>
      <c r="RVN76" s="91"/>
      <c r="RVO76" s="91"/>
      <c r="RVP76" s="91"/>
      <c r="RVQ76" s="91"/>
      <c r="RVR76" s="91"/>
      <c r="RVS76" s="91"/>
      <c r="RVT76" s="91"/>
      <c r="RVU76" s="91"/>
      <c r="RVV76" s="91"/>
      <c r="RVW76" s="91"/>
      <c r="RVX76" s="91"/>
      <c r="RVY76" s="91"/>
      <c r="RVZ76" s="91"/>
      <c r="RWA76" s="91"/>
      <c r="RWB76" s="91"/>
      <c r="RWC76" s="91"/>
      <c r="RWD76" s="91"/>
      <c r="RWE76" s="91"/>
      <c r="RWF76" s="91"/>
      <c r="RWG76" s="91"/>
      <c r="RWH76" s="91"/>
      <c r="RWI76" s="91"/>
      <c r="RWJ76" s="91"/>
      <c r="RWK76" s="91"/>
      <c r="RWL76" s="91"/>
      <c r="RWM76" s="91"/>
      <c r="RWN76" s="91"/>
      <c r="RWO76" s="91"/>
      <c r="RWP76" s="91"/>
      <c r="RWQ76" s="91"/>
      <c r="RWR76" s="91"/>
      <c r="RWS76" s="91"/>
      <c r="RWT76" s="91"/>
      <c r="RWU76" s="91"/>
      <c r="RWV76" s="91"/>
      <c r="RWW76" s="91"/>
      <c r="RWX76" s="91"/>
      <c r="RWY76" s="91"/>
      <c r="RWZ76" s="91"/>
      <c r="RXA76" s="91"/>
      <c r="RXB76" s="91"/>
      <c r="RXC76" s="91"/>
      <c r="RXD76" s="91"/>
      <c r="RXE76" s="91"/>
      <c r="RXF76" s="91"/>
      <c r="RXG76" s="91"/>
      <c r="RXH76" s="91"/>
      <c r="RXI76" s="91"/>
      <c r="RXJ76" s="91"/>
      <c r="RXK76" s="91"/>
      <c r="RXL76" s="91"/>
      <c r="RXM76" s="91"/>
      <c r="RXN76" s="91"/>
      <c r="RXO76" s="91"/>
      <c r="RXP76" s="91"/>
      <c r="RXQ76" s="91"/>
      <c r="RXR76" s="91"/>
      <c r="RXS76" s="91"/>
      <c r="RXT76" s="91"/>
      <c r="RXU76" s="91"/>
      <c r="RXV76" s="91"/>
      <c r="RXW76" s="91"/>
      <c r="RXX76" s="91"/>
      <c r="RXY76" s="91"/>
      <c r="RXZ76" s="91"/>
      <c r="RYA76" s="91"/>
      <c r="RYB76" s="91"/>
      <c r="RYC76" s="91"/>
      <c r="RYD76" s="91"/>
      <c r="RYE76" s="91"/>
      <c r="RYF76" s="91"/>
      <c r="RYG76" s="91"/>
      <c r="RYH76" s="91"/>
      <c r="RYI76" s="91"/>
      <c r="RYJ76" s="91"/>
      <c r="RYK76" s="91"/>
      <c r="RYL76" s="91"/>
      <c r="RYM76" s="91"/>
      <c r="RYN76" s="91"/>
      <c r="RYO76" s="91"/>
      <c r="RYP76" s="91"/>
      <c r="RYQ76" s="91"/>
      <c r="RYR76" s="91"/>
      <c r="RYS76" s="91"/>
      <c r="RYT76" s="91"/>
      <c r="RYU76" s="91"/>
      <c r="RYV76" s="91"/>
      <c r="RYW76" s="91"/>
      <c r="RYX76" s="91"/>
      <c r="RYY76" s="91"/>
      <c r="RYZ76" s="91"/>
      <c r="RZA76" s="91"/>
      <c r="RZB76" s="91"/>
      <c r="RZC76" s="91"/>
      <c r="RZD76" s="91"/>
      <c r="RZE76" s="91"/>
      <c r="RZF76" s="91"/>
      <c r="RZG76" s="91"/>
      <c r="RZH76" s="91"/>
      <c r="RZI76" s="91"/>
      <c r="RZJ76" s="91"/>
      <c r="RZK76" s="91"/>
      <c r="RZL76" s="91"/>
      <c r="RZM76" s="91"/>
      <c r="RZN76" s="91"/>
      <c r="RZO76" s="91"/>
      <c r="RZP76" s="91"/>
      <c r="RZQ76" s="91"/>
      <c r="RZR76" s="91"/>
      <c r="RZS76" s="91"/>
      <c r="RZT76" s="91"/>
      <c r="RZU76" s="91"/>
      <c r="RZV76" s="91"/>
      <c r="RZW76" s="91"/>
      <c r="RZX76" s="91"/>
      <c r="RZY76" s="91"/>
      <c r="RZZ76" s="91"/>
      <c r="SAA76" s="91"/>
      <c r="SAB76" s="91"/>
      <c r="SAC76" s="91"/>
      <c r="SAD76" s="91"/>
      <c r="SAE76" s="91"/>
      <c r="SAF76" s="91"/>
      <c r="SAG76" s="91"/>
      <c r="SAH76" s="91"/>
      <c r="SAI76" s="91"/>
      <c r="SAJ76" s="91"/>
      <c r="SAK76" s="91"/>
      <c r="SAL76" s="91"/>
      <c r="SAM76" s="91"/>
      <c r="SAN76" s="91"/>
      <c r="SAO76" s="91"/>
      <c r="SAP76" s="91"/>
      <c r="SAQ76" s="91"/>
      <c r="SAR76" s="91"/>
      <c r="SAS76" s="91"/>
      <c r="SAT76" s="91"/>
      <c r="SAU76" s="91"/>
      <c r="SAV76" s="91"/>
      <c r="SAW76" s="91"/>
      <c r="SAX76" s="91"/>
      <c r="SAY76" s="91"/>
      <c r="SAZ76" s="91"/>
      <c r="SBA76" s="91"/>
      <c r="SBB76" s="91"/>
      <c r="SBC76" s="91"/>
      <c r="SBD76" s="91"/>
      <c r="SBE76" s="91"/>
      <c r="SBF76" s="91"/>
      <c r="SBG76" s="91"/>
      <c r="SBH76" s="91"/>
      <c r="SBI76" s="91"/>
      <c r="SBJ76" s="91"/>
      <c r="SBK76" s="91"/>
      <c r="SBL76" s="91"/>
      <c r="SBM76" s="91"/>
      <c r="SBN76" s="91"/>
      <c r="SBO76" s="91"/>
      <c r="SBP76" s="91"/>
      <c r="SBQ76" s="91"/>
      <c r="SBR76" s="91"/>
      <c r="SBS76" s="91"/>
      <c r="SBT76" s="91"/>
      <c r="SBU76" s="91"/>
      <c r="SBV76" s="91"/>
      <c r="SBW76" s="91"/>
      <c r="SBX76" s="91"/>
      <c r="SBY76" s="91"/>
      <c r="SBZ76" s="91"/>
      <c r="SCA76" s="91"/>
      <c r="SCB76" s="91"/>
      <c r="SCC76" s="91"/>
      <c r="SCD76" s="91"/>
      <c r="SCE76" s="91"/>
      <c r="SCF76" s="91"/>
      <c r="SCG76" s="91"/>
      <c r="SCH76" s="91"/>
      <c r="SCI76" s="91"/>
      <c r="SCJ76" s="91"/>
      <c r="SCK76" s="91"/>
      <c r="SCL76" s="91"/>
      <c r="SCM76" s="91"/>
      <c r="SCN76" s="91"/>
      <c r="SCO76" s="91"/>
      <c r="SCP76" s="91"/>
      <c r="SCQ76" s="91"/>
      <c r="SCR76" s="91"/>
      <c r="SCS76" s="91"/>
      <c r="SCT76" s="91"/>
      <c r="SCU76" s="91"/>
      <c r="SCV76" s="91"/>
      <c r="SCW76" s="91"/>
      <c r="SCX76" s="91"/>
      <c r="SCY76" s="91"/>
      <c r="SCZ76" s="91"/>
      <c r="SDA76" s="91"/>
      <c r="SDB76" s="91"/>
      <c r="SDC76" s="91"/>
      <c r="SDD76" s="91"/>
      <c r="SDE76" s="91"/>
      <c r="SDF76" s="91"/>
      <c r="SDG76" s="91"/>
      <c r="SDH76" s="91"/>
      <c r="SDI76" s="91"/>
      <c r="SDJ76" s="91"/>
      <c r="SDK76" s="91"/>
      <c r="SDL76" s="91"/>
      <c r="SDM76" s="91"/>
      <c r="SDN76" s="91"/>
      <c r="SDO76" s="91"/>
      <c r="SDP76" s="91"/>
      <c r="SDQ76" s="91"/>
      <c r="SDR76" s="91"/>
      <c r="SDS76" s="91"/>
      <c r="SDT76" s="91"/>
      <c r="SDU76" s="91"/>
      <c r="SDV76" s="91"/>
      <c r="SDW76" s="91"/>
      <c r="SDX76" s="91"/>
      <c r="SDY76" s="91"/>
      <c r="SDZ76" s="91"/>
      <c r="SEA76" s="91"/>
      <c r="SEB76" s="91"/>
      <c r="SEC76" s="91"/>
      <c r="SED76" s="91"/>
      <c r="SEE76" s="91"/>
      <c r="SEF76" s="91"/>
      <c r="SEG76" s="91"/>
      <c r="SEH76" s="91"/>
      <c r="SEI76" s="91"/>
      <c r="SEJ76" s="91"/>
      <c r="SEK76" s="91"/>
      <c r="SEL76" s="91"/>
      <c r="SEM76" s="91"/>
      <c r="SEN76" s="91"/>
      <c r="SEO76" s="91"/>
      <c r="SEP76" s="91"/>
      <c r="SEQ76" s="91"/>
      <c r="SER76" s="91"/>
      <c r="SES76" s="91"/>
      <c r="SET76" s="91"/>
      <c r="SEU76" s="91"/>
      <c r="SEV76" s="91"/>
      <c r="SEW76" s="91"/>
      <c r="SEX76" s="91"/>
      <c r="SEY76" s="91"/>
      <c r="SEZ76" s="91"/>
      <c r="SFA76" s="91"/>
      <c r="SFB76" s="91"/>
      <c r="SFC76" s="91"/>
      <c r="SFD76" s="91"/>
      <c r="SFE76" s="91"/>
      <c r="SFF76" s="91"/>
      <c r="SFG76" s="91"/>
      <c r="SFH76" s="91"/>
      <c r="SFI76" s="91"/>
      <c r="SFJ76" s="91"/>
      <c r="SFK76" s="91"/>
      <c r="SFL76" s="91"/>
      <c r="SFM76" s="91"/>
      <c r="SFN76" s="91"/>
      <c r="SFO76" s="91"/>
      <c r="SFP76" s="91"/>
      <c r="SFQ76" s="91"/>
      <c r="SFR76" s="91"/>
      <c r="SFS76" s="91"/>
      <c r="SFT76" s="91"/>
      <c r="SFU76" s="91"/>
      <c r="SFV76" s="91"/>
      <c r="SFW76" s="91"/>
      <c r="SFX76" s="91"/>
      <c r="SFY76" s="91"/>
      <c r="SFZ76" s="91"/>
      <c r="SGA76" s="91"/>
      <c r="SGB76" s="91"/>
      <c r="SGC76" s="91"/>
      <c r="SGD76" s="91"/>
      <c r="SGE76" s="91"/>
      <c r="SGF76" s="91"/>
      <c r="SGG76" s="91"/>
      <c r="SGH76" s="91"/>
      <c r="SGI76" s="91"/>
      <c r="SGJ76" s="91"/>
      <c r="SGK76" s="91"/>
      <c r="SGL76" s="91"/>
      <c r="SGM76" s="91"/>
      <c r="SGN76" s="91"/>
      <c r="SGO76" s="91"/>
      <c r="SGP76" s="91"/>
      <c r="SGQ76" s="91"/>
      <c r="SGR76" s="91"/>
      <c r="SGS76" s="91"/>
      <c r="SGT76" s="91"/>
      <c r="SGU76" s="91"/>
      <c r="SGV76" s="91"/>
      <c r="SGW76" s="91"/>
      <c r="SGX76" s="91"/>
      <c r="SGY76" s="91"/>
      <c r="SGZ76" s="91"/>
      <c r="SHA76" s="91"/>
      <c r="SHB76" s="91"/>
      <c r="SHC76" s="91"/>
      <c r="SHD76" s="91"/>
      <c r="SHE76" s="91"/>
      <c r="SHF76" s="91"/>
      <c r="SHG76" s="91"/>
      <c r="SHH76" s="91"/>
      <c r="SHI76" s="91"/>
      <c r="SHJ76" s="91"/>
      <c r="SHK76" s="91"/>
      <c r="SHL76" s="91"/>
      <c r="SHM76" s="91"/>
      <c r="SHN76" s="91"/>
      <c r="SHO76" s="91"/>
      <c r="SHP76" s="91"/>
      <c r="SHQ76" s="91"/>
      <c r="SHR76" s="91"/>
      <c r="SHS76" s="91"/>
      <c r="SHT76" s="91"/>
      <c r="SHU76" s="91"/>
      <c r="SHV76" s="91"/>
      <c r="SHW76" s="91"/>
      <c r="SHX76" s="91"/>
      <c r="SHY76" s="91"/>
      <c r="SHZ76" s="91"/>
      <c r="SIA76" s="91"/>
      <c r="SIB76" s="91"/>
      <c r="SIC76" s="91"/>
      <c r="SID76" s="91"/>
      <c r="SIE76" s="91"/>
      <c r="SIF76" s="91"/>
      <c r="SIG76" s="91"/>
      <c r="SIH76" s="91"/>
      <c r="SII76" s="91"/>
      <c r="SIJ76" s="91"/>
      <c r="SIK76" s="91"/>
      <c r="SIL76" s="91"/>
      <c r="SIM76" s="91"/>
      <c r="SIN76" s="91"/>
      <c r="SIO76" s="91"/>
      <c r="SIP76" s="91"/>
      <c r="SIQ76" s="91"/>
      <c r="SIR76" s="91"/>
      <c r="SIS76" s="91"/>
      <c r="SIT76" s="91"/>
      <c r="SIU76" s="91"/>
      <c r="SIV76" s="91"/>
      <c r="SIW76" s="91"/>
      <c r="SIX76" s="91"/>
      <c r="SIY76" s="91"/>
      <c r="SIZ76" s="91"/>
      <c r="SJA76" s="91"/>
      <c r="SJB76" s="91"/>
      <c r="SJC76" s="91"/>
      <c r="SJD76" s="91"/>
      <c r="SJE76" s="91"/>
      <c r="SJF76" s="91"/>
      <c r="SJG76" s="91"/>
      <c r="SJH76" s="91"/>
      <c r="SJI76" s="91"/>
      <c r="SJJ76" s="91"/>
      <c r="SJK76" s="91"/>
      <c r="SJL76" s="91"/>
      <c r="SJM76" s="91"/>
      <c r="SJN76" s="91"/>
      <c r="SJO76" s="91"/>
      <c r="SJP76" s="91"/>
      <c r="SJQ76" s="91"/>
      <c r="SJR76" s="91"/>
      <c r="SJS76" s="91"/>
      <c r="SJT76" s="91"/>
      <c r="SJU76" s="91"/>
      <c r="SJV76" s="91"/>
      <c r="SJW76" s="91"/>
      <c r="SJX76" s="91"/>
      <c r="SJY76" s="91"/>
      <c r="SJZ76" s="91"/>
      <c r="SKA76" s="91"/>
      <c r="SKB76" s="91"/>
      <c r="SKC76" s="91"/>
      <c r="SKD76" s="91"/>
      <c r="SKE76" s="91"/>
      <c r="SKF76" s="91"/>
      <c r="SKG76" s="91"/>
      <c r="SKH76" s="91"/>
      <c r="SKI76" s="91"/>
      <c r="SKJ76" s="91"/>
      <c r="SKK76" s="91"/>
      <c r="SKL76" s="91"/>
      <c r="SKM76" s="91"/>
      <c r="SKN76" s="91"/>
      <c r="SKO76" s="91"/>
      <c r="SKP76" s="91"/>
      <c r="SKQ76" s="91"/>
      <c r="SKR76" s="91"/>
      <c r="SKS76" s="91"/>
      <c r="SKT76" s="91"/>
      <c r="SKU76" s="91"/>
      <c r="SKV76" s="91"/>
      <c r="SKW76" s="91"/>
      <c r="SKX76" s="91"/>
      <c r="SKY76" s="91"/>
      <c r="SKZ76" s="91"/>
      <c r="SLA76" s="91"/>
      <c r="SLB76" s="91"/>
      <c r="SLC76" s="91"/>
      <c r="SLD76" s="91"/>
      <c r="SLE76" s="91"/>
      <c r="SLF76" s="91"/>
      <c r="SLG76" s="91"/>
      <c r="SLH76" s="91"/>
      <c r="SLI76" s="91"/>
      <c r="SLJ76" s="91"/>
      <c r="SLK76" s="91"/>
      <c r="SLL76" s="91"/>
      <c r="SLM76" s="91"/>
      <c r="SLN76" s="91"/>
      <c r="SLO76" s="91"/>
      <c r="SLP76" s="91"/>
      <c r="SLQ76" s="91"/>
      <c r="SLR76" s="91"/>
      <c r="SLS76" s="91"/>
      <c r="SLT76" s="91"/>
      <c r="SLU76" s="91"/>
      <c r="SLV76" s="91"/>
      <c r="SLW76" s="91"/>
      <c r="SLX76" s="91"/>
      <c r="SLY76" s="91"/>
      <c r="SLZ76" s="91"/>
      <c r="SMA76" s="91"/>
      <c r="SMB76" s="91"/>
      <c r="SMC76" s="91"/>
      <c r="SMD76" s="91"/>
      <c r="SME76" s="91"/>
      <c r="SMF76" s="91"/>
      <c r="SMG76" s="91"/>
      <c r="SMH76" s="91"/>
      <c r="SMI76" s="91"/>
      <c r="SMJ76" s="91"/>
      <c r="SMK76" s="91"/>
      <c r="SML76" s="91"/>
      <c r="SMM76" s="91"/>
      <c r="SMN76" s="91"/>
      <c r="SMO76" s="91"/>
      <c r="SMP76" s="91"/>
      <c r="SMQ76" s="91"/>
      <c r="SMR76" s="91"/>
      <c r="SMS76" s="91"/>
      <c r="SMT76" s="91"/>
      <c r="SMU76" s="91"/>
      <c r="SMV76" s="91"/>
      <c r="SMW76" s="91"/>
      <c r="SMX76" s="91"/>
      <c r="SMY76" s="91"/>
      <c r="SMZ76" s="91"/>
      <c r="SNA76" s="91"/>
      <c r="SNB76" s="91"/>
      <c r="SNC76" s="91"/>
      <c r="SND76" s="91"/>
      <c r="SNE76" s="91"/>
      <c r="SNF76" s="91"/>
      <c r="SNG76" s="91"/>
      <c r="SNH76" s="91"/>
      <c r="SNI76" s="91"/>
      <c r="SNJ76" s="91"/>
      <c r="SNK76" s="91"/>
      <c r="SNL76" s="91"/>
      <c r="SNM76" s="91"/>
      <c r="SNN76" s="91"/>
      <c r="SNO76" s="91"/>
      <c r="SNP76" s="91"/>
      <c r="SNQ76" s="91"/>
      <c r="SNR76" s="91"/>
      <c r="SNS76" s="91"/>
      <c r="SNT76" s="91"/>
      <c r="SNU76" s="91"/>
      <c r="SNV76" s="91"/>
      <c r="SNW76" s="91"/>
      <c r="SNX76" s="91"/>
      <c r="SNY76" s="91"/>
      <c r="SNZ76" s="91"/>
      <c r="SOA76" s="91"/>
      <c r="SOB76" s="91"/>
      <c r="SOC76" s="91"/>
      <c r="SOD76" s="91"/>
      <c r="SOE76" s="91"/>
      <c r="SOF76" s="91"/>
      <c r="SOG76" s="91"/>
      <c r="SOH76" s="91"/>
      <c r="SOI76" s="91"/>
      <c r="SOJ76" s="91"/>
      <c r="SOK76" s="91"/>
      <c r="SOL76" s="91"/>
      <c r="SOM76" s="91"/>
      <c r="SON76" s="91"/>
      <c r="SOO76" s="91"/>
      <c r="SOP76" s="91"/>
      <c r="SOQ76" s="91"/>
      <c r="SOR76" s="91"/>
      <c r="SOS76" s="91"/>
      <c r="SOT76" s="91"/>
      <c r="SOU76" s="91"/>
      <c r="SOV76" s="91"/>
      <c r="SOW76" s="91"/>
      <c r="SOX76" s="91"/>
      <c r="SOY76" s="91"/>
      <c r="SOZ76" s="91"/>
      <c r="SPA76" s="91"/>
      <c r="SPB76" s="91"/>
      <c r="SPC76" s="91"/>
      <c r="SPD76" s="91"/>
      <c r="SPE76" s="91"/>
      <c r="SPF76" s="91"/>
      <c r="SPG76" s="91"/>
      <c r="SPH76" s="91"/>
      <c r="SPI76" s="91"/>
      <c r="SPJ76" s="91"/>
      <c r="SPK76" s="91"/>
      <c r="SPL76" s="91"/>
      <c r="SPM76" s="91"/>
      <c r="SPN76" s="91"/>
      <c r="SPO76" s="91"/>
      <c r="SPP76" s="91"/>
      <c r="SPQ76" s="91"/>
      <c r="SPR76" s="91"/>
      <c r="SPS76" s="91"/>
      <c r="SPT76" s="91"/>
      <c r="SPU76" s="91"/>
      <c r="SPV76" s="91"/>
      <c r="SPW76" s="91"/>
      <c r="SPX76" s="91"/>
      <c r="SPY76" s="91"/>
      <c r="SPZ76" s="91"/>
      <c r="SQA76" s="91"/>
      <c r="SQB76" s="91"/>
      <c r="SQC76" s="91"/>
      <c r="SQD76" s="91"/>
      <c r="SQE76" s="91"/>
      <c r="SQF76" s="91"/>
      <c r="SQG76" s="91"/>
      <c r="SQH76" s="91"/>
      <c r="SQI76" s="91"/>
      <c r="SQJ76" s="91"/>
      <c r="SQK76" s="91"/>
      <c r="SQL76" s="91"/>
      <c r="SQM76" s="91"/>
      <c r="SQN76" s="91"/>
      <c r="SQO76" s="91"/>
      <c r="SQP76" s="91"/>
      <c r="SQQ76" s="91"/>
      <c r="SQR76" s="91"/>
      <c r="SQS76" s="91"/>
      <c r="SQT76" s="91"/>
      <c r="SQU76" s="91"/>
      <c r="SQV76" s="91"/>
      <c r="SQW76" s="91"/>
      <c r="SQX76" s="91"/>
      <c r="SQY76" s="91"/>
      <c r="SQZ76" s="91"/>
      <c r="SRA76" s="91"/>
      <c r="SRB76" s="91"/>
      <c r="SRC76" s="91"/>
      <c r="SRD76" s="91"/>
      <c r="SRE76" s="91"/>
      <c r="SRF76" s="91"/>
      <c r="SRG76" s="91"/>
      <c r="SRH76" s="91"/>
      <c r="SRI76" s="91"/>
      <c r="SRJ76" s="91"/>
      <c r="SRK76" s="91"/>
      <c r="SRL76" s="91"/>
      <c r="SRM76" s="91"/>
      <c r="SRN76" s="91"/>
      <c r="SRO76" s="91"/>
      <c r="SRP76" s="91"/>
      <c r="SRQ76" s="91"/>
      <c r="SRR76" s="91"/>
      <c r="SRS76" s="91"/>
      <c r="SRT76" s="91"/>
      <c r="SRU76" s="91"/>
      <c r="SRV76" s="91"/>
      <c r="SRW76" s="91"/>
      <c r="SRX76" s="91"/>
      <c r="SRY76" s="91"/>
      <c r="SRZ76" s="91"/>
      <c r="SSA76" s="91"/>
      <c r="SSB76" s="91"/>
      <c r="SSC76" s="91"/>
      <c r="SSD76" s="91"/>
      <c r="SSE76" s="91"/>
      <c r="SSF76" s="91"/>
      <c r="SSG76" s="91"/>
      <c r="SSH76" s="91"/>
      <c r="SSI76" s="91"/>
      <c r="SSJ76" s="91"/>
      <c r="SSK76" s="91"/>
      <c r="SSL76" s="91"/>
      <c r="SSM76" s="91"/>
      <c r="SSN76" s="91"/>
      <c r="SSO76" s="91"/>
      <c r="SSP76" s="91"/>
      <c r="SSQ76" s="91"/>
      <c r="SSR76" s="91"/>
      <c r="SSS76" s="91"/>
      <c r="SST76" s="91"/>
      <c r="SSU76" s="91"/>
      <c r="SSV76" s="91"/>
      <c r="SSW76" s="91"/>
      <c r="SSX76" s="91"/>
      <c r="SSY76" s="91"/>
      <c r="SSZ76" s="91"/>
      <c r="STA76" s="91"/>
      <c r="STB76" s="91"/>
      <c r="STC76" s="91"/>
      <c r="STD76" s="91"/>
      <c r="STE76" s="91"/>
      <c r="STF76" s="91"/>
      <c r="STG76" s="91"/>
      <c r="STH76" s="91"/>
      <c r="STI76" s="91"/>
      <c r="STJ76" s="91"/>
      <c r="STK76" s="91"/>
      <c r="STL76" s="91"/>
      <c r="STM76" s="91"/>
      <c r="STN76" s="91"/>
      <c r="STO76" s="91"/>
      <c r="STP76" s="91"/>
      <c r="STQ76" s="91"/>
      <c r="STR76" s="91"/>
      <c r="STS76" s="91"/>
      <c r="STT76" s="91"/>
      <c r="STU76" s="91"/>
      <c r="STV76" s="91"/>
      <c r="STW76" s="91"/>
      <c r="STX76" s="91"/>
      <c r="STY76" s="91"/>
      <c r="STZ76" s="91"/>
      <c r="SUA76" s="91"/>
      <c r="SUB76" s="91"/>
      <c r="SUC76" s="91"/>
      <c r="SUD76" s="91"/>
      <c r="SUE76" s="91"/>
      <c r="SUF76" s="91"/>
      <c r="SUG76" s="91"/>
      <c r="SUH76" s="91"/>
      <c r="SUI76" s="91"/>
      <c r="SUJ76" s="91"/>
      <c r="SUK76" s="91"/>
      <c r="SUL76" s="91"/>
      <c r="SUM76" s="91"/>
      <c r="SUN76" s="91"/>
      <c r="SUO76" s="91"/>
      <c r="SUP76" s="91"/>
      <c r="SUQ76" s="91"/>
      <c r="SUR76" s="91"/>
      <c r="SUS76" s="91"/>
      <c r="SUT76" s="91"/>
      <c r="SUU76" s="91"/>
      <c r="SUV76" s="91"/>
      <c r="SUW76" s="91"/>
      <c r="SUX76" s="91"/>
      <c r="SUY76" s="91"/>
      <c r="SUZ76" s="91"/>
      <c r="SVA76" s="91"/>
      <c r="SVB76" s="91"/>
      <c r="SVC76" s="91"/>
      <c r="SVD76" s="91"/>
      <c r="SVE76" s="91"/>
      <c r="SVF76" s="91"/>
      <c r="SVG76" s="91"/>
      <c r="SVH76" s="91"/>
      <c r="SVI76" s="91"/>
      <c r="SVJ76" s="91"/>
      <c r="SVK76" s="91"/>
      <c r="SVL76" s="91"/>
      <c r="SVM76" s="91"/>
      <c r="SVN76" s="91"/>
      <c r="SVO76" s="91"/>
      <c r="SVP76" s="91"/>
      <c r="SVQ76" s="91"/>
      <c r="SVR76" s="91"/>
      <c r="SVS76" s="91"/>
      <c r="SVT76" s="91"/>
      <c r="SVU76" s="91"/>
      <c r="SVV76" s="91"/>
      <c r="SVW76" s="91"/>
      <c r="SVX76" s="91"/>
      <c r="SVY76" s="91"/>
      <c r="SVZ76" s="91"/>
      <c r="SWA76" s="91"/>
      <c r="SWB76" s="91"/>
      <c r="SWC76" s="91"/>
      <c r="SWD76" s="91"/>
      <c r="SWE76" s="91"/>
      <c r="SWF76" s="91"/>
      <c r="SWG76" s="91"/>
      <c r="SWH76" s="91"/>
      <c r="SWI76" s="91"/>
      <c r="SWJ76" s="91"/>
      <c r="SWK76" s="91"/>
      <c r="SWL76" s="91"/>
      <c r="SWM76" s="91"/>
      <c r="SWN76" s="91"/>
      <c r="SWO76" s="91"/>
      <c r="SWP76" s="91"/>
      <c r="SWQ76" s="91"/>
      <c r="SWR76" s="91"/>
      <c r="SWS76" s="91"/>
      <c r="SWT76" s="91"/>
      <c r="SWU76" s="91"/>
      <c r="SWV76" s="91"/>
      <c r="SWW76" s="91"/>
      <c r="SWX76" s="91"/>
      <c r="SWY76" s="91"/>
      <c r="SWZ76" s="91"/>
      <c r="SXA76" s="91"/>
      <c r="SXB76" s="91"/>
      <c r="SXC76" s="91"/>
      <c r="SXD76" s="91"/>
      <c r="SXE76" s="91"/>
      <c r="SXF76" s="91"/>
      <c r="SXG76" s="91"/>
      <c r="SXH76" s="91"/>
      <c r="SXI76" s="91"/>
      <c r="SXJ76" s="91"/>
      <c r="SXK76" s="91"/>
      <c r="SXL76" s="91"/>
      <c r="SXM76" s="91"/>
      <c r="SXN76" s="91"/>
      <c r="SXO76" s="91"/>
      <c r="SXP76" s="91"/>
      <c r="SXQ76" s="91"/>
      <c r="SXR76" s="91"/>
      <c r="SXS76" s="91"/>
      <c r="SXT76" s="91"/>
      <c r="SXU76" s="91"/>
      <c r="SXV76" s="91"/>
      <c r="SXW76" s="91"/>
      <c r="SXX76" s="91"/>
      <c r="SXY76" s="91"/>
      <c r="SXZ76" s="91"/>
      <c r="SYA76" s="91"/>
      <c r="SYB76" s="91"/>
      <c r="SYC76" s="91"/>
      <c r="SYD76" s="91"/>
      <c r="SYE76" s="91"/>
      <c r="SYF76" s="91"/>
      <c r="SYG76" s="91"/>
      <c r="SYH76" s="91"/>
      <c r="SYI76" s="91"/>
      <c r="SYJ76" s="91"/>
      <c r="SYK76" s="91"/>
      <c r="SYL76" s="91"/>
      <c r="SYM76" s="91"/>
      <c r="SYN76" s="91"/>
      <c r="SYO76" s="91"/>
      <c r="SYP76" s="91"/>
      <c r="SYQ76" s="91"/>
      <c r="SYR76" s="91"/>
      <c r="SYS76" s="91"/>
      <c r="SYT76" s="91"/>
      <c r="SYU76" s="91"/>
      <c r="SYV76" s="91"/>
      <c r="SYW76" s="91"/>
      <c r="SYX76" s="91"/>
      <c r="SYY76" s="91"/>
      <c r="SYZ76" s="91"/>
      <c r="SZA76" s="91"/>
      <c r="SZB76" s="91"/>
      <c r="SZC76" s="91"/>
      <c r="SZD76" s="91"/>
      <c r="SZE76" s="91"/>
      <c r="SZF76" s="91"/>
      <c r="SZG76" s="91"/>
      <c r="SZH76" s="91"/>
      <c r="SZI76" s="91"/>
      <c r="SZJ76" s="91"/>
      <c r="SZK76" s="91"/>
      <c r="SZL76" s="91"/>
      <c r="SZM76" s="91"/>
      <c r="SZN76" s="91"/>
      <c r="SZO76" s="91"/>
      <c r="SZP76" s="91"/>
      <c r="SZQ76" s="91"/>
      <c r="SZR76" s="91"/>
      <c r="SZS76" s="91"/>
      <c r="SZT76" s="91"/>
      <c r="SZU76" s="91"/>
      <c r="SZV76" s="91"/>
      <c r="SZW76" s="91"/>
      <c r="SZX76" s="91"/>
      <c r="SZY76" s="91"/>
      <c r="SZZ76" s="91"/>
      <c r="TAA76" s="91"/>
      <c r="TAB76" s="91"/>
      <c r="TAC76" s="91"/>
      <c r="TAD76" s="91"/>
      <c r="TAE76" s="91"/>
      <c r="TAF76" s="91"/>
      <c r="TAG76" s="91"/>
      <c r="TAH76" s="91"/>
      <c r="TAI76" s="91"/>
      <c r="TAJ76" s="91"/>
      <c r="TAK76" s="91"/>
      <c r="TAL76" s="91"/>
      <c r="TAM76" s="91"/>
      <c r="TAN76" s="91"/>
      <c r="TAO76" s="91"/>
      <c r="TAP76" s="91"/>
      <c r="TAQ76" s="91"/>
      <c r="TAR76" s="91"/>
      <c r="TAS76" s="91"/>
      <c r="TAT76" s="91"/>
      <c r="TAU76" s="91"/>
      <c r="TAV76" s="91"/>
      <c r="TAW76" s="91"/>
      <c r="TAX76" s="91"/>
      <c r="TAY76" s="91"/>
      <c r="TAZ76" s="91"/>
      <c r="TBA76" s="91"/>
      <c r="TBB76" s="91"/>
      <c r="TBC76" s="91"/>
      <c r="TBD76" s="91"/>
      <c r="TBE76" s="91"/>
      <c r="TBF76" s="91"/>
      <c r="TBG76" s="91"/>
      <c r="TBH76" s="91"/>
      <c r="TBI76" s="91"/>
      <c r="TBJ76" s="91"/>
      <c r="TBK76" s="91"/>
      <c r="TBL76" s="91"/>
      <c r="TBM76" s="91"/>
      <c r="TBN76" s="91"/>
      <c r="TBO76" s="91"/>
      <c r="TBP76" s="91"/>
      <c r="TBQ76" s="91"/>
      <c r="TBR76" s="91"/>
      <c r="TBS76" s="91"/>
      <c r="TBT76" s="91"/>
      <c r="TBU76" s="91"/>
      <c r="TBV76" s="91"/>
      <c r="TBW76" s="91"/>
      <c r="TBX76" s="91"/>
      <c r="TBY76" s="91"/>
      <c r="TBZ76" s="91"/>
      <c r="TCA76" s="91"/>
      <c r="TCB76" s="91"/>
      <c r="TCC76" s="91"/>
      <c r="TCD76" s="91"/>
      <c r="TCE76" s="91"/>
      <c r="TCF76" s="91"/>
      <c r="TCG76" s="91"/>
      <c r="TCH76" s="91"/>
      <c r="TCI76" s="91"/>
      <c r="TCJ76" s="91"/>
      <c r="TCK76" s="91"/>
      <c r="TCL76" s="91"/>
      <c r="TCM76" s="91"/>
      <c r="TCN76" s="91"/>
      <c r="TCO76" s="91"/>
      <c r="TCP76" s="91"/>
      <c r="TCQ76" s="91"/>
      <c r="TCR76" s="91"/>
      <c r="TCS76" s="91"/>
      <c r="TCT76" s="91"/>
      <c r="TCU76" s="91"/>
      <c r="TCV76" s="91"/>
      <c r="TCW76" s="91"/>
      <c r="TCX76" s="91"/>
      <c r="TCY76" s="91"/>
      <c r="TCZ76" s="91"/>
      <c r="TDA76" s="91"/>
      <c r="TDB76" s="91"/>
      <c r="TDC76" s="91"/>
      <c r="TDD76" s="91"/>
      <c r="TDE76" s="91"/>
      <c r="TDF76" s="91"/>
      <c r="TDG76" s="91"/>
      <c r="TDH76" s="91"/>
      <c r="TDI76" s="91"/>
      <c r="TDJ76" s="91"/>
      <c r="TDK76" s="91"/>
      <c r="TDL76" s="91"/>
      <c r="TDM76" s="91"/>
      <c r="TDN76" s="91"/>
      <c r="TDO76" s="91"/>
      <c r="TDP76" s="91"/>
      <c r="TDQ76" s="91"/>
      <c r="TDR76" s="91"/>
      <c r="TDS76" s="91"/>
      <c r="TDT76" s="91"/>
      <c r="TDU76" s="91"/>
      <c r="TDV76" s="91"/>
      <c r="TDW76" s="91"/>
      <c r="TDX76" s="91"/>
      <c r="TDY76" s="91"/>
      <c r="TDZ76" s="91"/>
      <c r="TEA76" s="91"/>
      <c r="TEB76" s="91"/>
      <c r="TEC76" s="91"/>
      <c r="TED76" s="91"/>
      <c r="TEE76" s="91"/>
      <c r="TEF76" s="91"/>
      <c r="TEG76" s="91"/>
      <c r="TEH76" s="91"/>
      <c r="TEI76" s="91"/>
      <c r="TEJ76" s="91"/>
      <c r="TEK76" s="91"/>
      <c r="TEL76" s="91"/>
      <c r="TEM76" s="91"/>
      <c r="TEN76" s="91"/>
      <c r="TEO76" s="91"/>
      <c r="TEP76" s="91"/>
      <c r="TEQ76" s="91"/>
      <c r="TER76" s="91"/>
      <c r="TES76" s="91"/>
      <c r="TET76" s="91"/>
      <c r="TEU76" s="91"/>
      <c r="TEV76" s="91"/>
      <c r="TEW76" s="91"/>
      <c r="TEX76" s="91"/>
      <c r="TEY76" s="91"/>
      <c r="TEZ76" s="91"/>
      <c r="TFA76" s="91"/>
      <c r="TFB76" s="91"/>
      <c r="TFC76" s="91"/>
      <c r="TFD76" s="91"/>
      <c r="TFE76" s="91"/>
      <c r="TFF76" s="91"/>
      <c r="TFG76" s="91"/>
      <c r="TFH76" s="91"/>
      <c r="TFI76" s="91"/>
      <c r="TFJ76" s="91"/>
      <c r="TFK76" s="91"/>
      <c r="TFL76" s="91"/>
      <c r="TFM76" s="91"/>
      <c r="TFN76" s="91"/>
      <c r="TFO76" s="91"/>
      <c r="TFP76" s="91"/>
      <c r="TFQ76" s="91"/>
      <c r="TFR76" s="91"/>
      <c r="TFS76" s="91"/>
      <c r="TFT76" s="91"/>
      <c r="TFU76" s="91"/>
      <c r="TFV76" s="91"/>
      <c r="TFW76" s="91"/>
      <c r="TFX76" s="91"/>
      <c r="TFY76" s="91"/>
      <c r="TFZ76" s="91"/>
      <c r="TGA76" s="91"/>
      <c r="TGB76" s="91"/>
      <c r="TGC76" s="91"/>
      <c r="TGD76" s="91"/>
      <c r="TGE76" s="91"/>
      <c r="TGF76" s="91"/>
      <c r="TGG76" s="91"/>
      <c r="TGH76" s="91"/>
      <c r="TGI76" s="91"/>
      <c r="TGJ76" s="91"/>
      <c r="TGK76" s="91"/>
      <c r="TGL76" s="91"/>
      <c r="TGM76" s="91"/>
      <c r="TGN76" s="91"/>
      <c r="TGO76" s="91"/>
      <c r="TGP76" s="91"/>
      <c r="TGQ76" s="91"/>
      <c r="TGR76" s="91"/>
      <c r="TGS76" s="91"/>
      <c r="TGT76" s="91"/>
      <c r="TGU76" s="91"/>
      <c r="TGV76" s="91"/>
      <c r="TGW76" s="91"/>
      <c r="TGX76" s="91"/>
      <c r="TGY76" s="91"/>
      <c r="TGZ76" s="91"/>
      <c r="THA76" s="91"/>
      <c r="THB76" s="91"/>
      <c r="THC76" s="91"/>
      <c r="THD76" s="91"/>
      <c r="THE76" s="91"/>
      <c r="THF76" s="91"/>
      <c r="THG76" s="91"/>
      <c r="THH76" s="91"/>
      <c r="THI76" s="91"/>
      <c r="THJ76" s="91"/>
      <c r="THK76" s="91"/>
      <c r="THL76" s="91"/>
      <c r="THM76" s="91"/>
      <c r="THN76" s="91"/>
      <c r="THO76" s="91"/>
      <c r="THP76" s="91"/>
      <c r="THQ76" s="91"/>
      <c r="THR76" s="91"/>
      <c r="THS76" s="91"/>
      <c r="THT76" s="91"/>
      <c r="THU76" s="91"/>
      <c r="THV76" s="91"/>
      <c r="THW76" s="91"/>
      <c r="THX76" s="91"/>
      <c r="THY76" s="91"/>
      <c r="THZ76" s="91"/>
      <c r="TIA76" s="91"/>
      <c r="TIB76" s="91"/>
      <c r="TIC76" s="91"/>
      <c r="TID76" s="91"/>
      <c r="TIE76" s="91"/>
      <c r="TIF76" s="91"/>
      <c r="TIG76" s="91"/>
      <c r="TIH76" s="91"/>
      <c r="TII76" s="91"/>
      <c r="TIJ76" s="91"/>
      <c r="TIK76" s="91"/>
      <c r="TIL76" s="91"/>
      <c r="TIM76" s="91"/>
      <c r="TIN76" s="91"/>
      <c r="TIO76" s="91"/>
      <c r="TIP76" s="91"/>
      <c r="TIQ76" s="91"/>
      <c r="TIR76" s="91"/>
      <c r="TIS76" s="91"/>
      <c r="TIT76" s="91"/>
      <c r="TIU76" s="91"/>
      <c r="TIV76" s="91"/>
      <c r="TIW76" s="91"/>
      <c r="TIX76" s="91"/>
      <c r="TIY76" s="91"/>
      <c r="TIZ76" s="91"/>
      <c r="TJA76" s="91"/>
      <c r="TJB76" s="91"/>
      <c r="TJC76" s="91"/>
      <c r="TJD76" s="91"/>
      <c r="TJE76" s="91"/>
      <c r="TJF76" s="91"/>
      <c r="TJG76" s="91"/>
      <c r="TJH76" s="91"/>
      <c r="TJI76" s="91"/>
      <c r="TJJ76" s="91"/>
      <c r="TJK76" s="91"/>
      <c r="TJL76" s="91"/>
      <c r="TJM76" s="91"/>
      <c r="TJN76" s="91"/>
      <c r="TJO76" s="91"/>
      <c r="TJP76" s="91"/>
      <c r="TJQ76" s="91"/>
      <c r="TJR76" s="91"/>
      <c r="TJS76" s="91"/>
      <c r="TJT76" s="91"/>
      <c r="TJU76" s="91"/>
      <c r="TJV76" s="91"/>
      <c r="TJW76" s="91"/>
      <c r="TJX76" s="91"/>
      <c r="TJY76" s="91"/>
      <c r="TJZ76" s="91"/>
      <c r="TKA76" s="91"/>
      <c r="TKB76" s="91"/>
      <c r="TKC76" s="91"/>
      <c r="TKD76" s="91"/>
      <c r="TKE76" s="91"/>
      <c r="TKF76" s="91"/>
      <c r="TKG76" s="91"/>
      <c r="TKH76" s="91"/>
      <c r="TKI76" s="91"/>
      <c r="TKJ76" s="91"/>
      <c r="TKK76" s="91"/>
      <c r="TKL76" s="91"/>
      <c r="TKM76" s="91"/>
      <c r="TKN76" s="91"/>
      <c r="TKO76" s="91"/>
      <c r="TKP76" s="91"/>
      <c r="TKQ76" s="91"/>
      <c r="TKR76" s="91"/>
      <c r="TKS76" s="91"/>
      <c r="TKT76" s="91"/>
      <c r="TKU76" s="91"/>
      <c r="TKV76" s="91"/>
      <c r="TKW76" s="91"/>
      <c r="TKX76" s="91"/>
      <c r="TKY76" s="91"/>
      <c r="TKZ76" s="91"/>
      <c r="TLA76" s="91"/>
      <c r="TLB76" s="91"/>
      <c r="TLC76" s="91"/>
      <c r="TLD76" s="91"/>
      <c r="TLE76" s="91"/>
      <c r="TLF76" s="91"/>
      <c r="TLG76" s="91"/>
      <c r="TLH76" s="91"/>
      <c r="TLI76" s="91"/>
      <c r="TLJ76" s="91"/>
      <c r="TLK76" s="91"/>
      <c r="TLL76" s="91"/>
      <c r="TLM76" s="91"/>
      <c r="TLN76" s="91"/>
      <c r="TLO76" s="91"/>
      <c r="TLP76" s="91"/>
      <c r="TLQ76" s="91"/>
      <c r="TLR76" s="91"/>
      <c r="TLS76" s="91"/>
      <c r="TLT76" s="91"/>
      <c r="TLU76" s="91"/>
      <c r="TLV76" s="91"/>
      <c r="TLW76" s="91"/>
      <c r="TLX76" s="91"/>
      <c r="TLY76" s="91"/>
      <c r="TLZ76" s="91"/>
      <c r="TMA76" s="91"/>
      <c r="TMB76" s="91"/>
      <c r="TMC76" s="91"/>
      <c r="TMD76" s="91"/>
      <c r="TME76" s="91"/>
      <c r="TMF76" s="91"/>
      <c r="TMG76" s="91"/>
      <c r="TMH76" s="91"/>
      <c r="TMI76" s="91"/>
      <c r="TMJ76" s="91"/>
      <c r="TMK76" s="91"/>
      <c r="TML76" s="91"/>
      <c r="TMM76" s="91"/>
      <c r="TMN76" s="91"/>
      <c r="TMO76" s="91"/>
      <c r="TMP76" s="91"/>
      <c r="TMQ76" s="91"/>
      <c r="TMR76" s="91"/>
      <c r="TMS76" s="91"/>
      <c r="TMT76" s="91"/>
      <c r="TMU76" s="91"/>
      <c r="TMV76" s="91"/>
      <c r="TMW76" s="91"/>
      <c r="TMX76" s="91"/>
      <c r="TMY76" s="91"/>
      <c r="TMZ76" s="91"/>
      <c r="TNA76" s="91"/>
      <c r="TNB76" s="91"/>
      <c r="TNC76" s="91"/>
      <c r="TND76" s="91"/>
      <c r="TNE76" s="91"/>
      <c r="TNF76" s="91"/>
      <c r="TNG76" s="91"/>
      <c r="TNH76" s="91"/>
      <c r="TNI76" s="91"/>
      <c r="TNJ76" s="91"/>
      <c r="TNK76" s="91"/>
      <c r="TNL76" s="91"/>
      <c r="TNM76" s="91"/>
      <c r="TNN76" s="91"/>
      <c r="TNO76" s="91"/>
      <c r="TNP76" s="91"/>
      <c r="TNQ76" s="91"/>
      <c r="TNR76" s="91"/>
      <c r="TNS76" s="91"/>
      <c r="TNT76" s="91"/>
      <c r="TNU76" s="91"/>
      <c r="TNV76" s="91"/>
      <c r="TNW76" s="91"/>
      <c r="TNX76" s="91"/>
      <c r="TNY76" s="91"/>
      <c r="TNZ76" s="91"/>
      <c r="TOA76" s="91"/>
      <c r="TOB76" s="91"/>
      <c r="TOC76" s="91"/>
      <c r="TOD76" s="91"/>
      <c r="TOE76" s="91"/>
      <c r="TOF76" s="91"/>
      <c r="TOG76" s="91"/>
      <c r="TOH76" s="91"/>
      <c r="TOI76" s="91"/>
      <c r="TOJ76" s="91"/>
      <c r="TOK76" s="91"/>
      <c r="TOL76" s="91"/>
      <c r="TOM76" s="91"/>
      <c r="TON76" s="91"/>
      <c r="TOO76" s="91"/>
      <c r="TOP76" s="91"/>
      <c r="TOQ76" s="91"/>
      <c r="TOR76" s="91"/>
      <c r="TOS76" s="91"/>
      <c r="TOT76" s="91"/>
      <c r="TOU76" s="91"/>
      <c r="TOV76" s="91"/>
      <c r="TOW76" s="91"/>
      <c r="TOX76" s="91"/>
      <c r="TOY76" s="91"/>
      <c r="TOZ76" s="91"/>
      <c r="TPA76" s="91"/>
      <c r="TPB76" s="91"/>
      <c r="TPC76" s="91"/>
      <c r="TPD76" s="91"/>
      <c r="TPE76" s="91"/>
      <c r="TPF76" s="91"/>
      <c r="TPG76" s="91"/>
      <c r="TPH76" s="91"/>
      <c r="TPI76" s="91"/>
      <c r="TPJ76" s="91"/>
      <c r="TPK76" s="91"/>
      <c r="TPL76" s="91"/>
      <c r="TPM76" s="91"/>
      <c r="TPN76" s="91"/>
      <c r="TPO76" s="91"/>
      <c r="TPP76" s="91"/>
      <c r="TPQ76" s="91"/>
      <c r="TPR76" s="91"/>
      <c r="TPS76" s="91"/>
      <c r="TPT76" s="91"/>
      <c r="TPU76" s="91"/>
      <c r="TPV76" s="91"/>
      <c r="TPW76" s="91"/>
      <c r="TPX76" s="91"/>
      <c r="TPY76" s="91"/>
      <c r="TPZ76" s="91"/>
      <c r="TQA76" s="91"/>
      <c r="TQB76" s="91"/>
      <c r="TQC76" s="91"/>
      <c r="TQD76" s="91"/>
      <c r="TQE76" s="91"/>
      <c r="TQF76" s="91"/>
      <c r="TQG76" s="91"/>
      <c r="TQH76" s="91"/>
      <c r="TQI76" s="91"/>
      <c r="TQJ76" s="91"/>
      <c r="TQK76" s="91"/>
      <c r="TQL76" s="91"/>
      <c r="TQM76" s="91"/>
      <c r="TQN76" s="91"/>
      <c r="TQO76" s="91"/>
      <c r="TQP76" s="91"/>
      <c r="TQQ76" s="91"/>
      <c r="TQR76" s="91"/>
      <c r="TQS76" s="91"/>
      <c r="TQT76" s="91"/>
      <c r="TQU76" s="91"/>
      <c r="TQV76" s="91"/>
      <c r="TQW76" s="91"/>
      <c r="TQX76" s="91"/>
      <c r="TQY76" s="91"/>
      <c r="TQZ76" s="91"/>
      <c r="TRA76" s="91"/>
      <c r="TRB76" s="91"/>
      <c r="TRC76" s="91"/>
      <c r="TRD76" s="91"/>
      <c r="TRE76" s="91"/>
      <c r="TRF76" s="91"/>
      <c r="TRG76" s="91"/>
      <c r="TRH76" s="91"/>
      <c r="TRI76" s="91"/>
      <c r="TRJ76" s="91"/>
      <c r="TRK76" s="91"/>
      <c r="TRL76" s="91"/>
      <c r="TRM76" s="91"/>
      <c r="TRN76" s="91"/>
      <c r="TRO76" s="91"/>
      <c r="TRP76" s="91"/>
      <c r="TRQ76" s="91"/>
      <c r="TRR76" s="91"/>
      <c r="TRS76" s="91"/>
      <c r="TRT76" s="91"/>
      <c r="TRU76" s="91"/>
      <c r="TRV76" s="91"/>
      <c r="TRW76" s="91"/>
      <c r="TRX76" s="91"/>
      <c r="TRY76" s="91"/>
      <c r="TRZ76" s="91"/>
      <c r="TSA76" s="91"/>
      <c r="TSB76" s="91"/>
      <c r="TSC76" s="91"/>
      <c r="TSD76" s="91"/>
      <c r="TSE76" s="91"/>
      <c r="TSF76" s="91"/>
      <c r="TSG76" s="91"/>
      <c r="TSH76" s="91"/>
      <c r="TSI76" s="91"/>
      <c r="TSJ76" s="91"/>
      <c r="TSK76" s="91"/>
      <c r="TSL76" s="91"/>
      <c r="TSM76" s="91"/>
      <c r="TSN76" s="91"/>
      <c r="TSO76" s="91"/>
      <c r="TSP76" s="91"/>
      <c r="TSQ76" s="91"/>
      <c r="TSR76" s="91"/>
      <c r="TSS76" s="91"/>
      <c r="TST76" s="91"/>
      <c r="TSU76" s="91"/>
      <c r="TSV76" s="91"/>
      <c r="TSW76" s="91"/>
      <c r="TSX76" s="91"/>
      <c r="TSY76" s="91"/>
      <c r="TSZ76" s="91"/>
      <c r="TTA76" s="91"/>
      <c r="TTB76" s="91"/>
      <c r="TTC76" s="91"/>
      <c r="TTD76" s="91"/>
      <c r="TTE76" s="91"/>
      <c r="TTF76" s="91"/>
      <c r="TTG76" s="91"/>
      <c r="TTH76" s="91"/>
      <c r="TTI76" s="91"/>
      <c r="TTJ76" s="91"/>
      <c r="TTK76" s="91"/>
      <c r="TTL76" s="91"/>
      <c r="TTM76" s="91"/>
      <c r="TTN76" s="91"/>
      <c r="TTO76" s="91"/>
      <c r="TTP76" s="91"/>
      <c r="TTQ76" s="91"/>
      <c r="TTR76" s="91"/>
      <c r="TTS76" s="91"/>
      <c r="TTT76" s="91"/>
      <c r="TTU76" s="91"/>
      <c r="TTV76" s="91"/>
      <c r="TTW76" s="91"/>
      <c r="TTX76" s="91"/>
      <c r="TTY76" s="91"/>
      <c r="TTZ76" s="91"/>
      <c r="TUA76" s="91"/>
      <c r="TUB76" s="91"/>
      <c r="TUC76" s="91"/>
      <c r="TUD76" s="91"/>
      <c r="TUE76" s="91"/>
      <c r="TUF76" s="91"/>
      <c r="TUG76" s="91"/>
      <c r="TUH76" s="91"/>
      <c r="TUI76" s="91"/>
      <c r="TUJ76" s="91"/>
      <c r="TUK76" s="91"/>
      <c r="TUL76" s="91"/>
      <c r="TUM76" s="91"/>
      <c r="TUN76" s="91"/>
      <c r="TUO76" s="91"/>
      <c r="TUP76" s="91"/>
      <c r="TUQ76" s="91"/>
      <c r="TUR76" s="91"/>
      <c r="TUS76" s="91"/>
      <c r="TUT76" s="91"/>
      <c r="TUU76" s="91"/>
      <c r="TUV76" s="91"/>
      <c r="TUW76" s="91"/>
      <c r="TUX76" s="91"/>
      <c r="TUY76" s="91"/>
      <c r="TUZ76" s="91"/>
      <c r="TVA76" s="91"/>
      <c r="TVB76" s="91"/>
      <c r="TVC76" s="91"/>
      <c r="TVD76" s="91"/>
      <c r="TVE76" s="91"/>
      <c r="TVF76" s="91"/>
      <c r="TVG76" s="91"/>
      <c r="TVH76" s="91"/>
      <c r="TVI76" s="91"/>
      <c r="TVJ76" s="91"/>
      <c r="TVK76" s="91"/>
      <c r="TVL76" s="91"/>
      <c r="TVM76" s="91"/>
      <c r="TVN76" s="91"/>
      <c r="TVO76" s="91"/>
      <c r="TVP76" s="91"/>
      <c r="TVQ76" s="91"/>
      <c r="TVR76" s="91"/>
      <c r="TVS76" s="91"/>
      <c r="TVT76" s="91"/>
      <c r="TVU76" s="91"/>
      <c r="TVV76" s="91"/>
      <c r="TVW76" s="91"/>
      <c r="TVX76" s="91"/>
      <c r="TVY76" s="91"/>
      <c r="TVZ76" s="91"/>
      <c r="TWA76" s="91"/>
      <c r="TWB76" s="91"/>
      <c r="TWC76" s="91"/>
      <c r="TWD76" s="91"/>
      <c r="TWE76" s="91"/>
      <c r="TWF76" s="91"/>
      <c r="TWG76" s="91"/>
      <c r="TWH76" s="91"/>
      <c r="TWI76" s="91"/>
      <c r="TWJ76" s="91"/>
      <c r="TWK76" s="91"/>
      <c r="TWL76" s="91"/>
      <c r="TWM76" s="91"/>
      <c r="TWN76" s="91"/>
      <c r="TWO76" s="91"/>
      <c r="TWP76" s="91"/>
      <c r="TWQ76" s="91"/>
      <c r="TWR76" s="91"/>
      <c r="TWS76" s="91"/>
      <c r="TWT76" s="91"/>
      <c r="TWU76" s="91"/>
      <c r="TWV76" s="91"/>
      <c r="TWW76" s="91"/>
      <c r="TWX76" s="91"/>
      <c r="TWY76" s="91"/>
      <c r="TWZ76" s="91"/>
      <c r="TXA76" s="91"/>
      <c r="TXB76" s="91"/>
      <c r="TXC76" s="91"/>
      <c r="TXD76" s="91"/>
      <c r="TXE76" s="91"/>
      <c r="TXF76" s="91"/>
      <c r="TXG76" s="91"/>
      <c r="TXH76" s="91"/>
      <c r="TXI76" s="91"/>
      <c r="TXJ76" s="91"/>
      <c r="TXK76" s="91"/>
      <c r="TXL76" s="91"/>
      <c r="TXM76" s="91"/>
      <c r="TXN76" s="91"/>
      <c r="TXO76" s="91"/>
      <c r="TXP76" s="91"/>
      <c r="TXQ76" s="91"/>
      <c r="TXR76" s="91"/>
      <c r="TXS76" s="91"/>
      <c r="TXT76" s="91"/>
      <c r="TXU76" s="91"/>
      <c r="TXV76" s="91"/>
      <c r="TXW76" s="91"/>
      <c r="TXX76" s="91"/>
      <c r="TXY76" s="91"/>
      <c r="TXZ76" s="91"/>
      <c r="TYA76" s="91"/>
      <c r="TYB76" s="91"/>
      <c r="TYC76" s="91"/>
      <c r="TYD76" s="91"/>
      <c r="TYE76" s="91"/>
      <c r="TYF76" s="91"/>
      <c r="TYG76" s="91"/>
      <c r="TYH76" s="91"/>
      <c r="TYI76" s="91"/>
      <c r="TYJ76" s="91"/>
      <c r="TYK76" s="91"/>
      <c r="TYL76" s="91"/>
      <c r="TYM76" s="91"/>
      <c r="TYN76" s="91"/>
      <c r="TYO76" s="91"/>
      <c r="TYP76" s="91"/>
      <c r="TYQ76" s="91"/>
      <c r="TYR76" s="91"/>
      <c r="TYS76" s="91"/>
      <c r="TYT76" s="91"/>
      <c r="TYU76" s="91"/>
      <c r="TYV76" s="91"/>
      <c r="TYW76" s="91"/>
      <c r="TYX76" s="91"/>
      <c r="TYY76" s="91"/>
      <c r="TYZ76" s="91"/>
      <c r="TZA76" s="91"/>
      <c r="TZB76" s="91"/>
      <c r="TZC76" s="91"/>
      <c r="TZD76" s="91"/>
      <c r="TZE76" s="91"/>
      <c r="TZF76" s="91"/>
      <c r="TZG76" s="91"/>
      <c r="TZH76" s="91"/>
      <c r="TZI76" s="91"/>
      <c r="TZJ76" s="91"/>
      <c r="TZK76" s="91"/>
      <c r="TZL76" s="91"/>
      <c r="TZM76" s="91"/>
      <c r="TZN76" s="91"/>
      <c r="TZO76" s="91"/>
      <c r="TZP76" s="91"/>
      <c r="TZQ76" s="91"/>
      <c r="TZR76" s="91"/>
      <c r="TZS76" s="91"/>
      <c r="TZT76" s="91"/>
      <c r="TZU76" s="91"/>
      <c r="TZV76" s="91"/>
      <c r="TZW76" s="91"/>
      <c r="TZX76" s="91"/>
      <c r="TZY76" s="91"/>
      <c r="TZZ76" s="91"/>
      <c r="UAA76" s="91"/>
      <c r="UAB76" s="91"/>
      <c r="UAC76" s="91"/>
      <c r="UAD76" s="91"/>
      <c r="UAE76" s="91"/>
      <c r="UAF76" s="91"/>
      <c r="UAG76" s="91"/>
      <c r="UAH76" s="91"/>
      <c r="UAI76" s="91"/>
      <c r="UAJ76" s="91"/>
      <c r="UAK76" s="91"/>
      <c r="UAL76" s="91"/>
      <c r="UAM76" s="91"/>
      <c r="UAN76" s="91"/>
      <c r="UAO76" s="91"/>
      <c r="UAP76" s="91"/>
      <c r="UAQ76" s="91"/>
      <c r="UAR76" s="91"/>
      <c r="UAS76" s="91"/>
      <c r="UAT76" s="91"/>
      <c r="UAU76" s="91"/>
      <c r="UAV76" s="91"/>
      <c r="UAW76" s="91"/>
      <c r="UAX76" s="91"/>
      <c r="UAY76" s="91"/>
      <c r="UAZ76" s="91"/>
      <c r="UBA76" s="91"/>
      <c r="UBB76" s="91"/>
      <c r="UBC76" s="91"/>
      <c r="UBD76" s="91"/>
      <c r="UBE76" s="91"/>
      <c r="UBF76" s="91"/>
      <c r="UBG76" s="91"/>
      <c r="UBH76" s="91"/>
      <c r="UBI76" s="91"/>
      <c r="UBJ76" s="91"/>
      <c r="UBK76" s="91"/>
      <c r="UBL76" s="91"/>
      <c r="UBM76" s="91"/>
      <c r="UBN76" s="91"/>
      <c r="UBO76" s="91"/>
      <c r="UBP76" s="91"/>
      <c r="UBQ76" s="91"/>
      <c r="UBR76" s="91"/>
      <c r="UBS76" s="91"/>
      <c r="UBT76" s="91"/>
      <c r="UBU76" s="91"/>
      <c r="UBV76" s="91"/>
      <c r="UBW76" s="91"/>
      <c r="UBX76" s="91"/>
      <c r="UBY76" s="91"/>
      <c r="UBZ76" s="91"/>
      <c r="UCA76" s="91"/>
      <c r="UCB76" s="91"/>
      <c r="UCC76" s="91"/>
      <c r="UCD76" s="91"/>
      <c r="UCE76" s="91"/>
      <c r="UCF76" s="91"/>
      <c r="UCG76" s="91"/>
      <c r="UCH76" s="91"/>
      <c r="UCI76" s="91"/>
      <c r="UCJ76" s="91"/>
      <c r="UCK76" s="91"/>
      <c r="UCL76" s="91"/>
      <c r="UCM76" s="91"/>
      <c r="UCN76" s="91"/>
      <c r="UCO76" s="91"/>
      <c r="UCP76" s="91"/>
      <c r="UCQ76" s="91"/>
      <c r="UCR76" s="91"/>
      <c r="UCS76" s="91"/>
      <c r="UCT76" s="91"/>
      <c r="UCU76" s="91"/>
      <c r="UCV76" s="91"/>
      <c r="UCW76" s="91"/>
      <c r="UCX76" s="91"/>
      <c r="UCY76" s="91"/>
      <c r="UCZ76" s="91"/>
      <c r="UDA76" s="91"/>
      <c r="UDB76" s="91"/>
      <c r="UDC76" s="91"/>
      <c r="UDD76" s="91"/>
      <c r="UDE76" s="91"/>
      <c r="UDF76" s="91"/>
      <c r="UDG76" s="91"/>
      <c r="UDH76" s="91"/>
      <c r="UDI76" s="91"/>
      <c r="UDJ76" s="91"/>
      <c r="UDK76" s="91"/>
      <c r="UDL76" s="91"/>
      <c r="UDM76" s="91"/>
      <c r="UDN76" s="91"/>
      <c r="UDO76" s="91"/>
      <c r="UDP76" s="91"/>
      <c r="UDQ76" s="91"/>
      <c r="UDR76" s="91"/>
      <c r="UDS76" s="91"/>
      <c r="UDT76" s="91"/>
      <c r="UDU76" s="91"/>
      <c r="UDV76" s="91"/>
      <c r="UDW76" s="91"/>
      <c r="UDX76" s="91"/>
      <c r="UDY76" s="91"/>
      <c r="UDZ76" s="91"/>
      <c r="UEA76" s="91"/>
      <c r="UEB76" s="91"/>
      <c r="UEC76" s="91"/>
      <c r="UED76" s="91"/>
      <c r="UEE76" s="91"/>
      <c r="UEF76" s="91"/>
      <c r="UEG76" s="91"/>
      <c r="UEH76" s="91"/>
      <c r="UEI76" s="91"/>
      <c r="UEJ76" s="91"/>
      <c r="UEK76" s="91"/>
      <c r="UEL76" s="91"/>
      <c r="UEM76" s="91"/>
      <c r="UEN76" s="91"/>
      <c r="UEO76" s="91"/>
      <c r="UEP76" s="91"/>
      <c r="UEQ76" s="91"/>
      <c r="UER76" s="91"/>
      <c r="UES76" s="91"/>
      <c r="UET76" s="91"/>
      <c r="UEU76" s="91"/>
      <c r="UEV76" s="91"/>
      <c r="UEW76" s="91"/>
      <c r="UEX76" s="91"/>
      <c r="UEY76" s="91"/>
      <c r="UEZ76" s="91"/>
      <c r="UFA76" s="91"/>
      <c r="UFB76" s="91"/>
      <c r="UFC76" s="91"/>
      <c r="UFD76" s="91"/>
      <c r="UFE76" s="91"/>
      <c r="UFF76" s="91"/>
      <c r="UFG76" s="91"/>
      <c r="UFH76" s="91"/>
      <c r="UFI76" s="91"/>
      <c r="UFJ76" s="91"/>
      <c r="UFK76" s="91"/>
      <c r="UFL76" s="91"/>
      <c r="UFM76" s="91"/>
      <c r="UFN76" s="91"/>
      <c r="UFO76" s="91"/>
      <c r="UFP76" s="91"/>
      <c r="UFQ76" s="91"/>
      <c r="UFR76" s="91"/>
      <c r="UFS76" s="91"/>
      <c r="UFT76" s="91"/>
      <c r="UFU76" s="91"/>
      <c r="UFV76" s="91"/>
      <c r="UFW76" s="91"/>
      <c r="UFX76" s="91"/>
      <c r="UFY76" s="91"/>
      <c r="UFZ76" s="91"/>
      <c r="UGA76" s="91"/>
      <c r="UGB76" s="91"/>
      <c r="UGC76" s="91"/>
      <c r="UGD76" s="91"/>
      <c r="UGE76" s="91"/>
      <c r="UGF76" s="91"/>
      <c r="UGG76" s="91"/>
      <c r="UGH76" s="91"/>
      <c r="UGI76" s="91"/>
      <c r="UGJ76" s="91"/>
      <c r="UGK76" s="91"/>
      <c r="UGL76" s="91"/>
      <c r="UGM76" s="91"/>
      <c r="UGN76" s="91"/>
      <c r="UGO76" s="91"/>
      <c r="UGP76" s="91"/>
      <c r="UGQ76" s="91"/>
      <c r="UGR76" s="91"/>
      <c r="UGS76" s="91"/>
      <c r="UGT76" s="91"/>
      <c r="UGU76" s="91"/>
      <c r="UGV76" s="91"/>
      <c r="UGW76" s="91"/>
      <c r="UGX76" s="91"/>
      <c r="UGY76" s="91"/>
      <c r="UGZ76" s="91"/>
      <c r="UHA76" s="91"/>
      <c r="UHB76" s="91"/>
      <c r="UHC76" s="91"/>
      <c r="UHD76" s="91"/>
      <c r="UHE76" s="91"/>
      <c r="UHF76" s="91"/>
      <c r="UHG76" s="91"/>
      <c r="UHH76" s="91"/>
      <c r="UHI76" s="91"/>
      <c r="UHJ76" s="91"/>
      <c r="UHK76" s="91"/>
      <c r="UHL76" s="91"/>
      <c r="UHM76" s="91"/>
      <c r="UHN76" s="91"/>
      <c r="UHO76" s="91"/>
      <c r="UHP76" s="91"/>
      <c r="UHQ76" s="91"/>
      <c r="UHR76" s="91"/>
      <c r="UHS76" s="91"/>
      <c r="UHT76" s="91"/>
      <c r="UHU76" s="91"/>
      <c r="UHV76" s="91"/>
      <c r="UHW76" s="91"/>
      <c r="UHX76" s="91"/>
      <c r="UHY76" s="91"/>
      <c r="UHZ76" s="91"/>
      <c r="UIA76" s="91"/>
      <c r="UIB76" s="91"/>
      <c r="UIC76" s="91"/>
      <c r="UID76" s="91"/>
      <c r="UIE76" s="91"/>
      <c r="UIF76" s="91"/>
      <c r="UIG76" s="91"/>
      <c r="UIH76" s="91"/>
      <c r="UII76" s="91"/>
      <c r="UIJ76" s="91"/>
      <c r="UIK76" s="91"/>
      <c r="UIL76" s="91"/>
      <c r="UIM76" s="91"/>
      <c r="UIN76" s="91"/>
      <c r="UIO76" s="91"/>
      <c r="UIP76" s="91"/>
      <c r="UIQ76" s="91"/>
      <c r="UIR76" s="91"/>
      <c r="UIS76" s="91"/>
      <c r="UIT76" s="91"/>
      <c r="UIU76" s="91"/>
      <c r="UIV76" s="91"/>
      <c r="UIW76" s="91"/>
      <c r="UIX76" s="91"/>
      <c r="UIY76" s="91"/>
      <c r="UIZ76" s="91"/>
      <c r="UJA76" s="91"/>
      <c r="UJB76" s="91"/>
      <c r="UJC76" s="91"/>
      <c r="UJD76" s="91"/>
      <c r="UJE76" s="91"/>
      <c r="UJF76" s="91"/>
      <c r="UJG76" s="91"/>
      <c r="UJH76" s="91"/>
      <c r="UJI76" s="91"/>
      <c r="UJJ76" s="91"/>
      <c r="UJK76" s="91"/>
      <c r="UJL76" s="91"/>
      <c r="UJM76" s="91"/>
      <c r="UJN76" s="91"/>
      <c r="UJO76" s="91"/>
      <c r="UJP76" s="91"/>
      <c r="UJQ76" s="91"/>
      <c r="UJR76" s="91"/>
      <c r="UJS76" s="91"/>
      <c r="UJT76" s="91"/>
      <c r="UJU76" s="91"/>
      <c r="UJV76" s="91"/>
      <c r="UJW76" s="91"/>
      <c r="UJX76" s="91"/>
      <c r="UJY76" s="91"/>
      <c r="UJZ76" s="91"/>
      <c r="UKA76" s="91"/>
      <c r="UKB76" s="91"/>
      <c r="UKC76" s="91"/>
      <c r="UKD76" s="91"/>
      <c r="UKE76" s="91"/>
      <c r="UKF76" s="91"/>
      <c r="UKG76" s="91"/>
      <c r="UKH76" s="91"/>
      <c r="UKI76" s="91"/>
      <c r="UKJ76" s="91"/>
      <c r="UKK76" s="91"/>
      <c r="UKL76" s="91"/>
      <c r="UKM76" s="91"/>
      <c r="UKN76" s="91"/>
      <c r="UKO76" s="91"/>
      <c r="UKP76" s="91"/>
      <c r="UKQ76" s="91"/>
      <c r="UKR76" s="91"/>
      <c r="UKS76" s="91"/>
      <c r="UKT76" s="91"/>
      <c r="UKU76" s="91"/>
      <c r="UKV76" s="91"/>
      <c r="UKW76" s="91"/>
      <c r="UKX76" s="91"/>
      <c r="UKY76" s="91"/>
      <c r="UKZ76" s="91"/>
      <c r="ULA76" s="91"/>
      <c r="ULB76" s="91"/>
      <c r="ULC76" s="91"/>
      <c r="ULD76" s="91"/>
      <c r="ULE76" s="91"/>
      <c r="ULF76" s="91"/>
      <c r="ULG76" s="91"/>
      <c r="ULH76" s="91"/>
      <c r="ULI76" s="91"/>
      <c r="ULJ76" s="91"/>
      <c r="ULK76" s="91"/>
      <c r="ULL76" s="91"/>
      <c r="ULM76" s="91"/>
      <c r="ULN76" s="91"/>
      <c r="ULO76" s="91"/>
      <c r="ULP76" s="91"/>
      <c r="ULQ76" s="91"/>
      <c r="ULR76" s="91"/>
      <c r="ULS76" s="91"/>
      <c r="ULT76" s="91"/>
      <c r="ULU76" s="91"/>
      <c r="ULV76" s="91"/>
      <c r="ULW76" s="91"/>
      <c r="ULX76" s="91"/>
      <c r="ULY76" s="91"/>
      <c r="ULZ76" s="91"/>
      <c r="UMA76" s="91"/>
      <c r="UMB76" s="91"/>
      <c r="UMC76" s="91"/>
      <c r="UMD76" s="91"/>
      <c r="UME76" s="91"/>
      <c r="UMF76" s="91"/>
      <c r="UMG76" s="91"/>
      <c r="UMH76" s="91"/>
      <c r="UMI76" s="91"/>
      <c r="UMJ76" s="91"/>
      <c r="UMK76" s="91"/>
      <c r="UML76" s="91"/>
      <c r="UMM76" s="91"/>
      <c r="UMN76" s="91"/>
      <c r="UMO76" s="91"/>
      <c r="UMP76" s="91"/>
      <c r="UMQ76" s="91"/>
      <c r="UMR76" s="91"/>
      <c r="UMS76" s="91"/>
      <c r="UMT76" s="91"/>
      <c r="UMU76" s="91"/>
      <c r="UMV76" s="91"/>
      <c r="UMW76" s="91"/>
      <c r="UMX76" s="91"/>
      <c r="UMY76" s="91"/>
      <c r="UMZ76" s="91"/>
      <c r="UNA76" s="91"/>
      <c r="UNB76" s="91"/>
      <c r="UNC76" s="91"/>
      <c r="UND76" s="91"/>
      <c r="UNE76" s="91"/>
      <c r="UNF76" s="91"/>
      <c r="UNG76" s="91"/>
      <c r="UNH76" s="91"/>
      <c r="UNI76" s="91"/>
      <c r="UNJ76" s="91"/>
      <c r="UNK76" s="91"/>
      <c r="UNL76" s="91"/>
      <c r="UNM76" s="91"/>
      <c r="UNN76" s="91"/>
      <c r="UNO76" s="91"/>
      <c r="UNP76" s="91"/>
      <c r="UNQ76" s="91"/>
      <c r="UNR76" s="91"/>
      <c r="UNS76" s="91"/>
      <c r="UNT76" s="91"/>
      <c r="UNU76" s="91"/>
      <c r="UNV76" s="91"/>
      <c r="UNW76" s="91"/>
      <c r="UNX76" s="91"/>
      <c r="UNY76" s="91"/>
      <c r="UNZ76" s="91"/>
      <c r="UOA76" s="91"/>
      <c r="UOB76" s="91"/>
      <c r="UOC76" s="91"/>
      <c r="UOD76" s="91"/>
      <c r="UOE76" s="91"/>
      <c r="UOF76" s="91"/>
      <c r="UOG76" s="91"/>
      <c r="UOH76" s="91"/>
      <c r="UOI76" s="91"/>
      <c r="UOJ76" s="91"/>
      <c r="UOK76" s="91"/>
      <c r="UOL76" s="91"/>
      <c r="UOM76" s="91"/>
      <c r="UON76" s="91"/>
      <c r="UOO76" s="91"/>
      <c r="UOP76" s="91"/>
      <c r="UOQ76" s="91"/>
      <c r="UOR76" s="91"/>
      <c r="UOS76" s="91"/>
      <c r="UOT76" s="91"/>
      <c r="UOU76" s="91"/>
      <c r="UOV76" s="91"/>
      <c r="UOW76" s="91"/>
      <c r="UOX76" s="91"/>
      <c r="UOY76" s="91"/>
      <c r="UOZ76" s="91"/>
      <c r="UPA76" s="91"/>
      <c r="UPB76" s="91"/>
      <c r="UPC76" s="91"/>
      <c r="UPD76" s="91"/>
      <c r="UPE76" s="91"/>
      <c r="UPF76" s="91"/>
      <c r="UPG76" s="91"/>
      <c r="UPH76" s="91"/>
      <c r="UPI76" s="91"/>
      <c r="UPJ76" s="91"/>
      <c r="UPK76" s="91"/>
      <c r="UPL76" s="91"/>
      <c r="UPM76" s="91"/>
      <c r="UPN76" s="91"/>
      <c r="UPO76" s="91"/>
      <c r="UPP76" s="91"/>
      <c r="UPQ76" s="91"/>
      <c r="UPR76" s="91"/>
      <c r="UPS76" s="91"/>
      <c r="UPT76" s="91"/>
      <c r="UPU76" s="91"/>
      <c r="UPV76" s="91"/>
      <c r="UPW76" s="91"/>
      <c r="UPX76" s="91"/>
      <c r="UPY76" s="91"/>
      <c r="UPZ76" s="91"/>
      <c r="UQA76" s="91"/>
      <c r="UQB76" s="91"/>
      <c r="UQC76" s="91"/>
      <c r="UQD76" s="91"/>
      <c r="UQE76" s="91"/>
      <c r="UQF76" s="91"/>
      <c r="UQG76" s="91"/>
      <c r="UQH76" s="91"/>
      <c r="UQI76" s="91"/>
      <c r="UQJ76" s="91"/>
      <c r="UQK76" s="91"/>
      <c r="UQL76" s="91"/>
      <c r="UQM76" s="91"/>
      <c r="UQN76" s="91"/>
      <c r="UQO76" s="91"/>
      <c r="UQP76" s="91"/>
      <c r="UQQ76" s="91"/>
      <c r="UQR76" s="91"/>
      <c r="UQS76" s="91"/>
      <c r="UQT76" s="91"/>
      <c r="UQU76" s="91"/>
      <c r="UQV76" s="91"/>
      <c r="UQW76" s="91"/>
      <c r="UQX76" s="91"/>
      <c r="UQY76" s="91"/>
      <c r="UQZ76" s="91"/>
      <c r="URA76" s="91"/>
      <c r="URB76" s="91"/>
      <c r="URC76" s="91"/>
      <c r="URD76" s="91"/>
      <c r="URE76" s="91"/>
      <c r="URF76" s="91"/>
      <c r="URG76" s="91"/>
      <c r="URH76" s="91"/>
      <c r="URI76" s="91"/>
      <c r="URJ76" s="91"/>
      <c r="URK76" s="91"/>
      <c r="URL76" s="91"/>
      <c r="URM76" s="91"/>
      <c r="URN76" s="91"/>
      <c r="URO76" s="91"/>
      <c r="URP76" s="91"/>
      <c r="URQ76" s="91"/>
      <c r="URR76" s="91"/>
      <c r="URS76" s="91"/>
      <c r="URT76" s="91"/>
      <c r="URU76" s="91"/>
      <c r="URV76" s="91"/>
      <c r="URW76" s="91"/>
      <c r="URX76" s="91"/>
      <c r="URY76" s="91"/>
      <c r="URZ76" s="91"/>
      <c r="USA76" s="91"/>
      <c r="USB76" s="91"/>
      <c r="USC76" s="91"/>
      <c r="USD76" s="91"/>
      <c r="USE76" s="91"/>
      <c r="USF76" s="91"/>
      <c r="USG76" s="91"/>
      <c r="USH76" s="91"/>
      <c r="USI76" s="91"/>
      <c r="USJ76" s="91"/>
      <c r="USK76" s="91"/>
      <c r="USL76" s="91"/>
      <c r="USM76" s="91"/>
      <c r="USN76" s="91"/>
      <c r="USO76" s="91"/>
      <c r="USP76" s="91"/>
      <c r="USQ76" s="91"/>
      <c r="USR76" s="91"/>
      <c r="USS76" s="91"/>
      <c r="UST76" s="91"/>
      <c r="USU76" s="91"/>
      <c r="USV76" s="91"/>
      <c r="USW76" s="91"/>
      <c r="USX76" s="91"/>
      <c r="USY76" s="91"/>
      <c r="USZ76" s="91"/>
      <c r="UTA76" s="91"/>
      <c r="UTB76" s="91"/>
      <c r="UTC76" s="91"/>
      <c r="UTD76" s="91"/>
      <c r="UTE76" s="91"/>
      <c r="UTF76" s="91"/>
      <c r="UTG76" s="91"/>
      <c r="UTH76" s="91"/>
      <c r="UTI76" s="91"/>
      <c r="UTJ76" s="91"/>
      <c r="UTK76" s="91"/>
      <c r="UTL76" s="91"/>
      <c r="UTM76" s="91"/>
      <c r="UTN76" s="91"/>
      <c r="UTO76" s="91"/>
      <c r="UTP76" s="91"/>
      <c r="UTQ76" s="91"/>
      <c r="UTR76" s="91"/>
      <c r="UTS76" s="91"/>
      <c r="UTT76" s="91"/>
      <c r="UTU76" s="91"/>
      <c r="UTV76" s="91"/>
      <c r="UTW76" s="91"/>
      <c r="UTX76" s="91"/>
      <c r="UTY76" s="91"/>
      <c r="UTZ76" s="91"/>
      <c r="UUA76" s="91"/>
      <c r="UUB76" s="91"/>
      <c r="UUC76" s="91"/>
      <c r="UUD76" s="91"/>
      <c r="UUE76" s="91"/>
      <c r="UUF76" s="91"/>
      <c r="UUG76" s="91"/>
      <c r="UUH76" s="91"/>
      <c r="UUI76" s="91"/>
      <c r="UUJ76" s="91"/>
      <c r="UUK76" s="91"/>
      <c r="UUL76" s="91"/>
      <c r="UUM76" s="91"/>
      <c r="UUN76" s="91"/>
      <c r="UUO76" s="91"/>
      <c r="UUP76" s="91"/>
      <c r="UUQ76" s="91"/>
      <c r="UUR76" s="91"/>
      <c r="UUS76" s="91"/>
      <c r="UUT76" s="91"/>
      <c r="UUU76" s="91"/>
      <c r="UUV76" s="91"/>
      <c r="UUW76" s="91"/>
      <c r="UUX76" s="91"/>
      <c r="UUY76" s="91"/>
      <c r="UUZ76" s="91"/>
      <c r="UVA76" s="91"/>
      <c r="UVB76" s="91"/>
      <c r="UVC76" s="91"/>
      <c r="UVD76" s="91"/>
      <c r="UVE76" s="91"/>
      <c r="UVF76" s="91"/>
      <c r="UVG76" s="91"/>
      <c r="UVH76" s="91"/>
      <c r="UVI76" s="91"/>
      <c r="UVJ76" s="91"/>
      <c r="UVK76" s="91"/>
      <c r="UVL76" s="91"/>
      <c r="UVM76" s="91"/>
      <c r="UVN76" s="91"/>
      <c r="UVO76" s="91"/>
      <c r="UVP76" s="91"/>
      <c r="UVQ76" s="91"/>
      <c r="UVR76" s="91"/>
      <c r="UVS76" s="91"/>
      <c r="UVT76" s="91"/>
      <c r="UVU76" s="91"/>
      <c r="UVV76" s="91"/>
      <c r="UVW76" s="91"/>
      <c r="UVX76" s="91"/>
      <c r="UVY76" s="91"/>
      <c r="UVZ76" s="91"/>
      <c r="UWA76" s="91"/>
      <c r="UWB76" s="91"/>
      <c r="UWC76" s="91"/>
      <c r="UWD76" s="91"/>
      <c r="UWE76" s="91"/>
      <c r="UWF76" s="91"/>
      <c r="UWG76" s="91"/>
      <c r="UWH76" s="91"/>
      <c r="UWI76" s="91"/>
      <c r="UWJ76" s="91"/>
      <c r="UWK76" s="91"/>
      <c r="UWL76" s="91"/>
      <c r="UWM76" s="91"/>
      <c r="UWN76" s="91"/>
      <c r="UWO76" s="91"/>
      <c r="UWP76" s="91"/>
      <c r="UWQ76" s="91"/>
      <c r="UWR76" s="91"/>
      <c r="UWS76" s="91"/>
      <c r="UWT76" s="91"/>
      <c r="UWU76" s="91"/>
      <c r="UWV76" s="91"/>
      <c r="UWW76" s="91"/>
      <c r="UWX76" s="91"/>
      <c r="UWY76" s="91"/>
      <c r="UWZ76" s="91"/>
      <c r="UXA76" s="91"/>
      <c r="UXB76" s="91"/>
      <c r="UXC76" s="91"/>
      <c r="UXD76" s="91"/>
      <c r="UXE76" s="91"/>
      <c r="UXF76" s="91"/>
      <c r="UXG76" s="91"/>
      <c r="UXH76" s="91"/>
      <c r="UXI76" s="91"/>
      <c r="UXJ76" s="91"/>
      <c r="UXK76" s="91"/>
      <c r="UXL76" s="91"/>
      <c r="UXM76" s="91"/>
      <c r="UXN76" s="91"/>
      <c r="UXO76" s="91"/>
      <c r="UXP76" s="91"/>
      <c r="UXQ76" s="91"/>
      <c r="UXR76" s="91"/>
      <c r="UXS76" s="91"/>
      <c r="UXT76" s="91"/>
      <c r="UXU76" s="91"/>
      <c r="UXV76" s="91"/>
      <c r="UXW76" s="91"/>
      <c r="UXX76" s="91"/>
      <c r="UXY76" s="91"/>
      <c r="UXZ76" s="91"/>
      <c r="UYA76" s="91"/>
      <c r="UYB76" s="91"/>
      <c r="UYC76" s="91"/>
      <c r="UYD76" s="91"/>
      <c r="UYE76" s="91"/>
      <c r="UYF76" s="91"/>
      <c r="UYG76" s="91"/>
      <c r="UYH76" s="91"/>
      <c r="UYI76" s="91"/>
      <c r="UYJ76" s="91"/>
      <c r="UYK76" s="91"/>
      <c r="UYL76" s="91"/>
      <c r="UYM76" s="91"/>
      <c r="UYN76" s="91"/>
      <c r="UYO76" s="91"/>
      <c r="UYP76" s="91"/>
      <c r="UYQ76" s="91"/>
      <c r="UYR76" s="91"/>
      <c r="UYS76" s="91"/>
      <c r="UYT76" s="91"/>
      <c r="UYU76" s="91"/>
      <c r="UYV76" s="91"/>
      <c r="UYW76" s="91"/>
      <c r="UYX76" s="91"/>
      <c r="UYY76" s="91"/>
      <c r="UYZ76" s="91"/>
      <c r="UZA76" s="91"/>
      <c r="UZB76" s="91"/>
      <c r="UZC76" s="91"/>
      <c r="UZD76" s="91"/>
      <c r="UZE76" s="91"/>
      <c r="UZF76" s="91"/>
      <c r="UZG76" s="91"/>
      <c r="UZH76" s="91"/>
      <c r="UZI76" s="91"/>
      <c r="UZJ76" s="91"/>
      <c r="UZK76" s="91"/>
      <c r="UZL76" s="91"/>
      <c r="UZM76" s="91"/>
      <c r="UZN76" s="91"/>
      <c r="UZO76" s="91"/>
      <c r="UZP76" s="91"/>
      <c r="UZQ76" s="91"/>
      <c r="UZR76" s="91"/>
      <c r="UZS76" s="91"/>
      <c r="UZT76" s="91"/>
      <c r="UZU76" s="91"/>
      <c r="UZV76" s="91"/>
      <c r="UZW76" s="91"/>
      <c r="UZX76" s="91"/>
      <c r="UZY76" s="91"/>
      <c r="UZZ76" s="91"/>
      <c r="VAA76" s="91"/>
      <c r="VAB76" s="91"/>
      <c r="VAC76" s="91"/>
      <c r="VAD76" s="91"/>
      <c r="VAE76" s="91"/>
      <c r="VAF76" s="91"/>
      <c r="VAG76" s="91"/>
      <c r="VAH76" s="91"/>
      <c r="VAI76" s="91"/>
      <c r="VAJ76" s="91"/>
      <c r="VAK76" s="91"/>
      <c r="VAL76" s="91"/>
      <c r="VAM76" s="91"/>
      <c r="VAN76" s="91"/>
      <c r="VAO76" s="91"/>
      <c r="VAP76" s="91"/>
      <c r="VAQ76" s="91"/>
      <c r="VAR76" s="91"/>
      <c r="VAS76" s="91"/>
      <c r="VAT76" s="91"/>
      <c r="VAU76" s="91"/>
      <c r="VAV76" s="91"/>
      <c r="VAW76" s="91"/>
      <c r="VAX76" s="91"/>
      <c r="VAY76" s="91"/>
      <c r="VAZ76" s="91"/>
      <c r="VBA76" s="91"/>
      <c r="VBB76" s="91"/>
      <c r="VBC76" s="91"/>
      <c r="VBD76" s="91"/>
      <c r="VBE76" s="91"/>
      <c r="VBF76" s="91"/>
      <c r="VBG76" s="91"/>
      <c r="VBH76" s="91"/>
      <c r="VBI76" s="91"/>
      <c r="VBJ76" s="91"/>
      <c r="VBK76" s="91"/>
      <c r="VBL76" s="91"/>
      <c r="VBM76" s="91"/>
      <c r="VBN76" s="91"/>
      <c r="VBO76" s="91"/>
      <c r="VBP76" s="91"/>
      <c r="VBQ76" s="91"/>
      <c r="VBR76" s="91"/>
      <c r="VBS76" s="91"/>
      <c r="VBT76" s="91"/>
      <c r="VBU76" s="91"/>
      <c r="VBV76" s="91"/>
      <c r="VBW76" s="91"/>
      <c r="VBX76" s="91"/>
      <c r="VBY76" s="91"/>
      <c r="VBZ76" s="91"/>
      <c r="VCA76" s="91"/>
      <c r="VCB76" s="91"/>
      <c r="VCC76" s="91"/>
      <c r="VCD76" s="91"/>
      <c r="VCE76" s="91"/>
      <c r="VCF76" s="91"/>
      <c r="VCG76" s="91"/>
      <c r="VCH76" s="91"/>
      <c r="VCI76" s="91"/>
      <c r="VCJ76" s="91"/>
      <c r="VCK76" s="91"/>
      <c r="VCL76" s="91"/>
      <c r="VCM76" s="91"/>
      <c r="VCN76" s="91"/>
      <c r="VCO76" s="91"/>
      <c r="VCP76" s="91"/>
      <c r="VCQ76" s="91"/>
      <c r="VCR76" s="91"/>
      <c r="VCS76" s="91"/>
      <c r="VCT76" s="91"/>
      <c r="VCU76" s="91"/>
      <c r="VCV76" s="91"/>
      <c r="VCW76" s="91"/>
      <c r="VCX76" s="91"/>
      <c r="VCY76" s="91"/>
      <c r="VCZ76" s="91"/>
      <c r="VDA76" s="91"/>
      <c r="VDB76" s="91"/>
      <c r="VDC76" s="91"/>
      <c r="VDD76" s="91"/>
      <c r="VDE76" s="91"/>
      <c r="VDF76" s="91"/>
      <c r="VDG76" s="91"/>
      <c r="VDH76" s="91"/>
      <c r="VDI76" s="91"/>
      <c r="VDJ76" s="91"/>
      <c r="VDK76" s="91"/>
      <c r="VDL76" s="91"/>
      <c r="VDM76" s="91"/>
      <c r="VDN76" s="91"/>
      <c r="VDO76" s="91"/>
      <c r="VDP76" s="91"/>
      <c r="VDQ76" s="91"/>
      <c r="VDR76" s="91"/>
      <c r="VDS76" s="91"/>
      <c r="VDT76" s="91"/>
      <c r="VDU76" s="91"/>
      <c r="VDV76" s="91"/>
      <c r="VDW76" s="91"/>
      <c r="VDX76" s="91"/>
      <c r="VDY76" s="91"/>
      <c r="VDZ76" s="91"/>
      <c r="VEA76" s="91"/>
      <c r="VEB76" s="91"/>
      <c r="VEC76" s="91"/>
      <c r="VED76" s="91"/>
      <c r="VEE76" s="91"/>
      <c r="VEF76" s="91"/>
      <c r="VEG76" s="91"/>
      <c r="VEH76" s="91"/>
      <c r="VEI76" s="91"/>
      <c r="VEJ76" s="91"/>
      <c r="VEK76" s="91"/>
      <c r="VEL76" s="91"/>
      <c r="VEM76" s="91"/>
      <c r="VEN76" s="91"/>
      <c r="VEO76" s="91"/>
      <c r="VEP76" s="91"/>
      <c r="VEQ76" s="91"/>
      <c r="VER76" s="91"/>
      <c r="VES76" s="91"/>
      <c r="VET76" s="91"/>
      <c r="VEU76" s="91"/>
      <c r="VEV76" s="91"/>
      <c r="VEW76" s="91"/>
      <c r="VEX76" s="91"/>
      <c r="VEY76" s="91"/>
      <c r="VEZ76" s="91"/>
      <c r="VFA76" s="91"/>
      <c r="VFB76" s="91"/>
      <c r="VFC76" s="91"/>
      <c r="VFD76" s="91"/>
      <c r="VFE76" s="91"/>
      <c r="VFF76" s="91"/>
      <c r="VFG76" s="91"/>
      <c r="VFH76" s="91"/>
      <c r="VFI76" s="91"/>
      <c r="VFJ76" s="91"/>
      <c r="VFK76" s="91"/>
      <c r="VFL76" s="91"/>
      <c r="VFM76" s="91"/>
      <c r="VFN76" s="91"/>
      <c r="VFO76" s="91"/>
      <c r="VFP76" s="91"/>
      <c r="VFQ76" s="91"/>
      <c r="VFR76" s="91"/>
      <c r="VFS76" s="91"/>
      <c r="VFT76" s="91"/>
      <c r="VFU76" s="91"/>
      <c r="VFV76" s="91"/>
      <c r="VFW76" s="91"/>
      <c r="VFX76" s="91"/>
      <c r="VFY76" s="91"/>
      <c r="VFZ76" s="91"/>
      <c r="VGA76" s="91"/>
      <c r="VGB76" s="91"/>
      <c r="VGC76" s="91"/>
      <c r="VGD76" s="91"/>
      <c r="VGE76" s="91"/>
      <c r="VGF76" s="91"/>
      <c r="VGG76" s="91"/>
      <c r="VGH76" s="91"/>
      <c r="VGI76" s="91"/>
      <c r="VGJ76" s="91"/>
      <c r="VGK76" s="91"/>
      <c r="VGL76" s="91"/>
      <c r="VGM76" s="91"/>
      <c r="VGN76" s="91"/>
      <c r="VGO76" s="91"/>
      <c r="VGP76" s="91"/>
      <c r="VGQ76" s="91"/>
      <c r="VGR76" s="91"/>
      <c r="VGS76" s="91"/>
      <c r="VGT76" s="91"/>
      <c r="VGU76" s="91"/>
      <c r="VGV76" s="91"/>
      <c r="VGW76" s="91"/>
      <c r="VGX76" s="91"/>
      <c r="VGY76" s="91"/>
      <c r="VGZ76" s="91"/>
      <c r="VHA76" s="91"/>
      <c r="VHB76" s="91"/>
      <c r="VHC76" s="91"/>
      <c r="VHD76" s="91"/>
      <c r="VHE76" s="91"/>
      <c r="VHF76" s="91"/>
      <c r="VHG76" s="91"/>
      <c r="VHH76" s="91"/>
      <c r="VHI76" s="91"/>
      <c r="VHJ76" s="91"/>
      <c r="VHK76" s="91"/>
      <c r="VHL76" s="91"/>
      <c r="VHM76" s="91"/>
      <c r="VHN76" s="91"/>
      <c r="VHO76" s="91"/>
      <c r="VHP76" s="91"/>
      <c r="VHQ76" s="91"/>
      <c r="VHR76" s="91"/>
      <c r="VHS76" s="91"/>
      <c r="VHT76" s="91"/>
      <c r="VHU76" s="91"/>
      <c r="VHV76" s="91"/>
      <c r="VHW76" s="91"/>
      <c r="VHX76" s="91"/>
      <c r="VHY76" s="91"/>
      <c r="VHZ76" s="91"/>
      <c r="VIA76" s="91"/>
      <c r="VIB76" s="91"/>
      <c r="VIC76" s="91"/>
      <c r="VID76" s="91"/>
      <c r="VIE76" s="91"/>
      <c r="VIF76" s="91"/>
      <c r="VIG76" s="91"/>
      <c r="VIH76" s="91"/>
      <c r="VII76" s="91"/>
      <c r="VIJ76" s="91"/>
      <c r="VIK76" s="91"/>
      <c r="VIL76" s="91"/>
      <c r="VIM76" s="91"/>
      <c r="VIN76" s="91"/>
      <c r="VIO76" s="91"/>
      <c r="VIP76" s="91"/>
      <c r="VIQ76" s="91"/>
      <c r="VIR76" s="91"/>
      <c r="VIS76" s="91"/>
      <c r="VIT76" s="91"/>
      <c r="VIU76" s="91"/>
      <c r="VIV76" s="91"/>
      <c r="VIW76" s="91"/>
      <c r="VIX76" s="91"/>
      <c r="VIY76" s="91"/>
      <c r="VIZ76" s="91"/>
      <c r="VJA76" s="91"/>
      <c r="VJB76" s="91"/>
      <c r="VJC76" s="91"/>
      <c r="VJD76" s="91"/>
      <c r="VJE76" s="91"/>
      <c r="VJF76" s="91"/>
      <c r="VJG76" s="91"/>
      <c r="VJH76" s="91"/>
      <c r="VJI76" s="91"/>
      <c r="VJJ76" s="91"/>
      <c r="VJK76" s="91"/>
      <c r="VJL76" s="91"/>
      <c r="VJM76" s="91"/>
      <c r="VJN76" s="91"/>
      <c r="VJO76" s="91"/>
      <c r="VJP76" s="91"/>
      <c r="VJQ76" s="91"/>
      <c r="VJR76" s="91"/>
      <c r="VJS76" s="91"/>
      <c r="VJT76" s="91"/>
      <c r="VJU76" s="91"/>
      <c r="VJV76" s="91"/>
      <c r="VJW76" s="91"/>
      <c r="VJX76" s="91"/>
      <c r="VJY76" s="91"/>
      <c r="VJZ76" s="91"/>
      <c r="VKA76" s="91"/>
      <c r="VKB76" s="91"/>
      <c r="VKC76" s="91"/>
      <c r="VKD76" s="91"/>
      <c r="VKE76" s="91"/>
      <c r="VKF76" s="91"/>
      <c r="VKG76" s="91"/>
      <c r="VKH76" s="91"/>
      <c r="VKI76" s="91"/>
      <c r="VKJ76" s="91"/>
      <c r="VKK76" s="91"/>
      <c r="VKL76" s="91"/>
      <c r="VKM76" s="91"/>
      <c r="VKN76" s="91"/>
      <c r="VKO76" s="91"/>
      <c r="VKP76" s="91"/>
      <c r="VKQ76" s="91"/>
      <c r="VKR76" s="91"/>
      <c r="VKS76" s="91"/>
      <c r="VKT76" s="91"/>
      <c r="VKU76" s="91"/>
      <c r="VKV76" s="91"/>
      <c r="VKW76" s="91"/>
      <c r="VKX76" s="91"/>
      <c r="VKY76" s="91"/>
      <c r="VKZ76" s="91"/>
      <c r="VLA76" s="91"/>
      <c r="VLB76" s="91"/>
      <c r="VLC76" s="91"/>
      <c r="VLD76" s="91"/>
      <c r="VLE76" s="91"/>
      <c r="VLF76" s="91"/>
      <c r="VLG76" s="91"/>
      <c r="VLH76" s="91"/>
      <c r="VLI76" s="91"/>
      <c r="VLJ76" s="91"/>
      <c r="VLK76" s="91"/>
      <c r="VLL76" s="91"/>
      <c r="VLM76" s="91"/>
      <c r="VLN76" s="91"/>
      <c r="VLO76" s="91"/>
      <c r="VLP76" s="91"/>
      <c r="VLQ76" s="91"/>
      <c r="VLR76" s="91"/>
      <c r="VLS76" s="91"/>
      <c r="VLT76" s="91"/>
      <c r="VLU76" s="91"/>
      <c r="VLV76" s="91"/>
      <c r="VLW76" s="91"/>
      <c r="VLX76" s="91"/>
      <c r="VLY76" s="91"/>
      <c r="VLZ76" s="91"/>
      <c r="VMA76" s="91"/>
      <c r="VMB76" s="91"/>
      <c r="VMC76" s="91"/>
      <c r="VMD76" s="91"/>
      <c r="VME76" s="91"/>
      <c r="VMF76" s="91"/>
      <c r="VMG76" s="91"/>
      <c r="VMH76" s="91"/>
      <c r="VMI76" s="91"/>
      <c r="VMJ76" s="91"/>
      <c r="VMK76" s="91"/>
      <c r="VML76" s="91"/>
      <c r="VMM76" s="91"/>
      <c r="VMN76" s="91"/>
      <c r="VMO76" s="91"/>
      <c r="VMP76" s="91"/>
      <c r="VMQ76" s="91"/>
      <c r="VMR76" s="91"/>
      <c r="VMS76" s="91"/>
      <c r="VMT76" s="91"/>
      <c r="VMU76" s="91"/>
      <c r="VMV76" s="91"/>
      <c r="VMW76" s="91"/>
      <c r="VMX76" s="91"/>
      <c r="VMY76" s="91"/>
      <c r="VMZ76" s="91"/>
      <c r="VNA76" s="91"/>
      <c r="VNB76" s="91"/>
      <c r="VNC76" s="91"/>
      <c r="VND76" s="91"/>
      <c r="VNE76" s="91"/>
      <c r="VNF76" s="91"/>
      <c r="VNG76" s="91"/>
      <c r="VNH76" s="91"/>
      <c r="VNI76" s="91"/>
      <c r="VNJ76" s="91"/>
      <c r="VNK76" s="91"/>
      <c r="VNL76" s="91"/>
      <c r="VNM76" s="91"/>
      <c r="VNN76" s="91"/>
      <c r="VNO76" s="91"/>
      <c r="VNP76" s="91"/>
      <c r="VNQ76" s="91"/>
      <c r="VNR76" s="91"/>
      <c r="VNS76" s="91"/>
      <c r="VNT76" s="91"/>
      <c r="VNU76" s="91"/>
      <c r="VNV76" s="91"/>
      <c r="VNW76" s="91"/>
      <c r="VNX76" s="91"/>
      <c r="VNY76" s="91"/>
      <c r="VNZ76" s="91"/>
      <c r="VOA76" s="91"/>
      <c r="VOB76" s="91"/>
      <c r="VOC76" s="91"/>
      <c r="VOD76" s="91"/>
      <c r="VOE76" s="91"/>
      <c r="VOF76" s="91"/>
      <c r="VOG76" s="91"/>
      <c r="VOH76" s="91"/>
      <c r="VOI76" s="91"/>
      <c r="VOJ76" s="91"/>
      <c r="VOK76" s="91"/>
      <c r="VOL76" s="91"/>
      <c r="VOM76" s="91"/>
      <c r="VON76" s="91"/>
      <c r="VOO76" s="91"/>
      <c r="VOP76" s="91"/>
      <c r="VOQ76" s="91"/>
      <c r="VOR76" s="91"/>
      <c r="VOS76" s="91"/>
      <c r="VOT76" s="91"/>
      <c r="VOU76" s="91"/>
      <c r="VOV76" s="91"/>
      <c r="VOW76" s="91"/>
      <c r="VOX76" s="91"/>
      <c r="VOY76" s="91"/>
      <c r="VOZ76" s="91"/>
      <c r="VPA76" s="91"/>
      <c r="VPB76" s="91"/>
      <c r="VPC76" s="91"/>
      <c r="VPD76" s="91"/>
      <c r="VPE76" s="91"/>
      <c r="VPF76" s="91"/>
      <c r="VPG76" s="91"/>
      <c r="VPH76" s="91"/>
      <c r="VPI76" s="91"/>
      <c r="VPJ76" s="91"/>
      <c r="VPK76" s="91"/>
      <c r="VPL76" s="91"/>
      <c r="VPM76" s="91"/>
      <c r="VPN76" s="91"/>
      <c r="VPO76" s="91"/>
      <c r="VPP76" s="91"/>
      <c r="VPQ76" s="91"/>
      <c r="VPR76" s="91"/>
      <c r="VPS76" s="91"/>
      <c r="VPT76" s="91"/>
      <c r="VPU76" s="91"/>
      <c r="VPV76" s="91"/>
      <c r="VPW76" s="91"/>
      <c r="VPX76" s="91"/>
      <c r="VPY76" s="91"/>
      <c r="VPZ76" s="91"/>
      <c r="VQA76" s="91"/>
      <c r="VQB76" s="91"/>
      <c r="VQC76" s="91"/>
      <c r="VQD76" s="91"/>
      <c r="VQE76" s="91"/>
      <c r="VQF76" s="91"/>
      <c r="VQG76" s="91"/>
      <c r="VQH76" s="91"/>
      <c r="VQI76" s="91"/>
      <c r="VQJ76" s="91"/>
      <c r="VQK76" s="91"/>
      <c r="VQL76" s="91"/>
      <c r="VQM76" s="91"/>
      <c r="VQN76" s="91"/>
      <c r="VQO76" s="91"/>
      <c r="VQP76" s="91"/>
      <c r="VQQ76" s="91"/>
      <c r="VQR76" s="91"/>
      <c r="VQS76" s="91"/>
      <c r="VQT76" s="91"/>
      <c r="VQU76" s="91"/>
      <c r="VQV76" s="91"/>
      <c r="VQW76" s="91"/>
      <c r="VQX76" s="91"/>
      <c r="VQY76" s="91"/>
      <c r="VQZ76" s="91"/>
      <c r="VRA76" s="91"/>
      <c r="VRB76" s="91"/>
      <c r="VRC76" s="91"/>
      <c r="VRD76" s="91"/>
      <c r="VRE76" s="91"/>
      <c r="VRF76" s="91"/>
      <c r="VRG76" s="91"/>
      <c r="VRH76" s="91"/>
      <c r="VRI76" s="91"/>
      <c r="VRJ76" s="91"/>
      <c r="VRK76" s="91"/>
      <c r="VRL76" s="91"/>
      <c r="VRM76" s="91"/>
      <c r="VRN76" s="91"/>
      <c r="VRO76" s="91"/>
      <c r="VRP76" s="91"/>
      <c r="VRQ76" s="91"/>
      <c r="VRR76" s="91"/>
      <c r="VRS76" s="91"/>
      <c r="VRT76" s="91"/>
      <c r="VRU76" s="91"/>
      <c r="VRV76" s="91"/>
      <c r="VRW76" s="91"/>
      <c r="VRX76" s="91"/>
      <c r="VRY76" s="91"/>
      <c r="VRZ76" s="91"/>
      <c r="VSA76" s="91"/>
      <c r="VSB76" s="91"/>
      <c r="VSC76" s="91"/>
      <c r="VSD76" s="91"/>
      <c r="VSE76" s="91"/>
      <c r="VSF76" s="91"/>
      <c r="VSG76" s="91"/>
      <c r="VSH76" s="91"/>
      <c r="VSI76" s="91"/>
      <c r="VSJ76" s="91"/>
      <c r="VSK76" s="91"/>
      <c r="VSL76" s="91"/>
      <c r="VSM76" s="91"/>
      <c r="VSN76" s="91"/>
      <c r="VSO76" s="91"/>
      <c r="VSP76" s="91"/>
      <c r="VSQ76" s="91"/>
      <c r="VSR76" s="91"/>
      <c r="VSS76" s="91"/>
      <c r="VST76" s="91"/>
      <c r="VSU76" s="91"/>
      <c r="VSV76" s="91"/>
      <c r="VSW76" s="91"/>
      <c r="VSX76" s="91"/>
      <c r="VSY76" s="91"/>
      <c r="VSZ76" s="91"/>
      <c r="VTA76" s="91"/>
      <c r="VTB76" s="91"/>
      <c r="VTC76" s="91"/>
      <c r="VTD76" s="91"/>
      <c r="VTE76" s="91"/>
      <c r="VTF76" s="91"/>
      <c r="VTG76" s="91"/>
      <c r="VTH76" s="91"/>
      <c r="VTI76" s="91"/>
      <c r="VTJ76" s="91"/>
      <c r="VTK76" s="91"/>
      <c r="VTL76" s="91"/>
      <c r="VTM76" s="91"/>
      <c r="VTN76" s="91"/>
      <c r="VTO76" s="91"/>
      <c r="VTP76" s="91"/>
      <c r="VTQ76" s="91"/>
      <c r="VTR76" s="91"/>
      <c r="VTS76" s="91"/>
      <c r="VTT76" s="91"/>
      <c r="VTU76" s="91"/>
      <c r="VTV76" s="91"/>
      <c r="VTW76" s="91"/>
      <c r="VTX76" s="91"/>
      <c r="VTY76" s="91"/>
      <c r="VTZ76" s="91"/>
      <c r="VUA76" s="91"/>
      <c r="VUB76" s="91"/>
      <c r="VUC76" s="91"/>
      <c r="VUD76" s="91"/>
      <c r="VUE76" s="91"/>
      <c r="VUF76" s="91"/>
      <c r="VUG76" s="91"/>
      <c r="VUH76" s="91"/>
      <c r="VUI76" s="91"/>
      <c r="VUJ76" s="91"/>
      <c r="VUK76" s="91"/>
      <c r="VUL76" s="91"/>
      <c r="VUM76" s="91"/>
      <c r="VUN76" s="91"/>
      <c r="VUO76" s="91"/>
      <c r="VUP76" s="91"/>
      <c r="VUQ76" s="91"/>
      <c r="VUR76" s="91"/>
      <c r="VUS76" s="91"/>
      <c r="VUT76" s="91"/>
      <c r="VUU76" s="91"/>
      <c r="VUV76" s="91"/>
      <c r="VUW76" s="91"/>
      <c r="VUX76" s="91"/>
      <c r="VUY76" s="91"/>
      <c r="VUZ76" s="91"/>
      <c r="VVA76" s="91"/>
      <c r="VVB76" s="91"/>
      <c r="VVC76" s="91"/>
      <c r="VVD76" s="91"/>
      <c r="VVE76" s="91"/>
      <c r="VVF76" s="91"/>
      <c r="VVG76" s="91"/>
      <c r="VVH76" s="91"/>
      <c r="VVI76" s="91"/>
      <c r="VVJ76" s="91"/>
      <c r="VVK76" s="91"/>
      <c r="VVL76" s="91"/>
      <c r="VVM76" s="91"/>
      <c r="VVN76" s="91"/>
      <c r="VVO76" s="91"/>
      <c r="VVP76" s="91"/>
      <c r="VVQ76" s="91"/>
      <c r="VVR76" s="91"/>
      <c r="VVS76" s="91"/>
      <c r="VVT76" s="91"/>
      <c r="VVU76" s="91"/>
      <c r="VVV76" s="91"/>
      <c r="VVW76" s="91"/>
      <c r="VVX76" s="91"/>
      <c r="VVY76" s="91"/>
      <c r="VVZ76" s="91"/>
      <c r="VWA76" s="91"/>
      <c r="VWB76" s="91"/>
      <c r="VWC76" s="91"/>
      <c r="VWD76" s="91"/>
      <c r="VWE76" s="91"/>
      <c r="VWF76" s="91"/>
      <c r="VWG76" s="91"/>
      <c r="VWH76" s="91"/>
      <c r="VWI76" s="91"/>
      <c r="VWJ76" s="91"/>
      <c r="VWK76" s="91"/>
      <c r="VWL76" s="91"/>
      <c r="VWM76" s="91"/>
      <c r="VWN76" s="91"/>
      <c r="VWO76" s="91"/>
      <c r="VWP76" s="91"/>
      <c r="VWQ76" s="91"/>
      <c r="VWR76" s="91"/>
      <c r="VWS76" s="91"/>
      <c r="VWT76" s="91"/>
      <c r="VWU76" s="91"/>
      <c r="VWV76" s="91"/>
      <c r="VWW76" s="91"/>
      <c r="VWX76" s="91"/>
      <c r="VWY76" s="91"/>
      <c r="VWZ76" s="91"/>
      <c r="VXA76" s="91"/>
      <c r="VXB76" s="91"/>
      <c r="VXC76" s="91"/>
      <c r="VXD76" s="91"/>
      <c r="VXE76" s="91"/>
      <c r="VXF76" s="91"/>
      <c r="VXG76" s="91"/>
      <c r="VXH76" s="91"/>
      <c r="VXI76" s="91"/>
      <c r="VXJ76" s="91"/>
      <c r="VXK76" s="91"/>
      <c r="VXL76" s="91"/>
      <c r="VXM76" s="91"/>
      <c r="VXN76" s="91"/>
      <c r="VXO76" s="91"/>
      <c r="VXP76" s="91"/>
      <c r="VXQ76" s="91"/>
      <c r="VXR76" s="91"/>
      <c r="VXS76" s="91"/>
      <c r="VXT76" s="91"/>
      <c r="VXU76" s="91"/>
      <c r="VXV76" s="91"/>
      <c r="VXW76" s="91"/>
      <c r="VXX76" s="91"/>
      <c r="VXY76" s="91"/>
      <c r="VXZ76" s="91"/>
      <c r="VYA76" s="91"/>
      <c r="VYB76" s="91"/>
      <c r="VYC76" s="91"/>
      <c r="VYD76" s="91"/>
      <c r="VYE76" s="91"/>
      <c r="VYF76" s="91"/>
      <c r="VYG76" s="91"/>
      <c r="VYH76" s="91"/>
      <c r="VYI76" s="91"/>
      <c r="VYJ76" s="91"/>
      <c r="VYK76" s="91"/>
      <c r="VYL76" s="91"/>
      <c r="VYM76" s="91"/>
      <c r="VYN76" s="91"/>
      <c r="VYO76" s="91"/>
      <c r="VYP76" s="91"/>
      <c r="VYQ76" s="91"/>
      <c r="VYR76" s="91"/>
      <c r="VYS76" s="91"/>
      <c r="VYT76" s="91"/>
      <c r="VYU76" s="91"/>
      <c r="VYV76" s="91"/>
      <c r="VYW76" s="91"/>
      <c r="VYX76" s="91"/>
      <c r="VYY76" s="91"/>
      <c r="VYZ76" s="91"/>
      <c r="VZA76" s="91"/>
      <c r="VZB76" s="91"/>
      <c r="VZC76" s="91"/>
      <c r="VZD76" s="91"/>
      <c r="VZE76" s="91"/>
      <c r="VZF76" s="91"/>
      <c r="VZG76" s="91"/>
      <c r="VZH76" s="91"/>
      <c r="VZI76" s="91"/>
      <c r="VZJ76" s="91"/>
      <c r="VZK76" s="91"/>
      <c r="VZL76" s="91"/>
      <c r="VZM76" s="91"/>
      <c r="VZN76" s="91"/>
      <c r="VZO76" s="91"/>
      <c r="VZP76" s="91"/>
      <c r="VZQ76" s="91"/>
      <c r="VZR76" s="91"/>
      <c r="VZS76" s="91"/>
      <c r="VZT76" s="91"/>
      <c r="VZU76" s="91"/>
      <c r="VZV76" s="91"/>
      <c r="VZW76" s="91"/>
      <c r="VZX76" s="91"/>
      <c r="VZY76" s="91"/>
      <c r="VZZ76" s="91"/>
      <c r="WAA76" s="91"/>
      <c r="WAB76" s="91"/>
      <c r="WAC76" s="91"/>
      <c r="WAD76" s="91"/>
      <c r="WAE76" s="91"/>
      <c r="WAF76" s="91"/>
      <c r="WAG76" s="91"/>
      <c r="WAH76" s="91"/>
      <c r="WAI76" s="91"/>
      <c r="WAJ76" s="91"/>
      <c r="WAK76" s="91"/>
      <c r="WAL76" s="91"/>
      <c r="WAM76" s="91"/>
      <c r="WAN76" s="91"/>
      <c r="WAO76" s="91"/>
      <c r="WAP76" s="91"/>
      <c r="WAQ76" s="91"/>
      <c r="WAR76" s="91"/>
      <c r="WAS76" s="91"/>
      <c r="WAT76" s="91"/>
      <c r="WAU76" s="91"/>
      <c r="WAV76" s="91"/>
      <c r="WAW76" s="91"/>
      <c r="WAX76" s="91"/>
      <c r="WAY76" s="91"/>
      <c r="WAZ76" s="91"/>
      <c r="WBA76" s="91"/>
      <c r="WBB76" s="91"/>
      <c r="WBC76" s="91"/>
      <c r="WBD76" s="91"/>
      <c r="WBE76" s="91"/>
      <c r="WBF76" s="91"/>
      <c r="WBG76" s="91"/>
      <c r="WBH76" s="91"/>
      <c r="WBI76" s="91"/>
      <c r="WBJ76" s="91"/>
      <c r="WBK76" s="91"/>
      <c r="WBL76" s="91"/>
      <c r="WBM76" s="91"/>
      <c r="WBN76" s="91"/>
      <c r="WBO76" s="91"/>
      <c r="WBP76" s="91"/>
      <c r="WBQ76" s="91"/>
      <c r="WBR76" s="91"/>
      <c r="WBS76" s="91"/>
      <c r="WBT76" s="91"/>
      <c r="WBU76" s="91"/>
      <c r="WBV76" s="91"/>
      <c r="WBW76" s="91"/>
      <c r="WBX76" s="91"/>
      <c r="WBY76" s="91"/>
      <c r="WBZ76" s="91"/>
      <c r="WCA76" s="91"/>
      <c r="WCB76" s="91"/>
      <c r="WCC76" s="91"/>
      <c r="WCD76" s="91"/>
      <c r="WCE76" s="91"/>
      <c r="WCF76" s="91"/>
      <c r="WCG76" s="91"/>
      <c r="WCH76" s="91"/>
      <c r="WCI76" s="91"/>
      <c r="WCJ76" s="91"/>
      <c r="WCK76" s="91"/>
      <c r="WCL76" s="91"/>
      <c r="WCM76" s="91"/>
      <c r="WCN76" s="91"/>
      <c r="WCO76" s="91"/>
      <c r="WCP76" s="91"/>
      <c r="WCQ76" s="91"/>
      <c r="WCR76" s="91"/>
      <c r="WCS76" s="91"/>
      <c r="WCT76" s="91"/>
      <c r="WCU76" s="91"/>
      <c r="WCV76" s="91"/>
      <c r="WCW76" s="91"/>
      <c r="WCX76" s="91"/>
      <c r="WCY76" s="91"/>
      <c r="WCZ76" s="91"/>
      <c r="WDA76" s="91"/>
      <c r="WDB76" s="91"/>
      <c r="WDC76" s="91"/>
      <c r="WDD76" s="91"/>
      <c r="WDE76" s="91"/>
      <c r="WDF76" s="91"/>
      <c r="WDG76" s="91"/>
      <c r="WDH76" s="91"/>
      <c r="WDI76" s="91"/>
      <c r="WDJ76" s="91"/>
      <c r="WDK76" s="91"/>
      <c r="WDL76" s="91"/>
      <c r="WDM76" s="91"/>
      <c r="WDN76" s="91"/>
      <c r="WDO76" s="91"/>
      <c r="WDP76" s="91"/>
      <c r="WDQ76" s="91"/>
      <c r="WDR76" s="91"/>
      <c r="WDS76" s="91"/>
      <c r="WDT76" s="91"/>
      <c r="WDU76" s="91"/>
      <c r="WDV76" s="91"/>
      <c r="WDW76" s="91"/>
      <c r="WDX76" s="91"/>
      <c r="WDY76" s="91"/>
      <c r="WDZ76" s="91"/>
      <c r="WEA76" s="91"/>
      <c r="WEB76" s="91"/>
      <c r="WEC76" s="91"/>
      <c r="WED76" s="91"/>
      <c r="WEE76" s="91"/>
      <c r="WEF76" s="91"/>
      <c r="WEG76" s="91"/>
      <c r="WEH76" s="91"/>
      <c r="WEI76" s="91"/>
      <c r="WEJ76" s="91"/>
      <c r="WEK76" s="91"/>
      <c r="WEL76" s="91"/>
      <c r="WEM76" s="91"/>
      <c r="WEN76" s="91"/>
      <c r="WEO76" s="91"/>
      <c r="WEP76" s="91"/>
      <c r="WEQ76" s="91"/>
      <c r="WER76" s="91"/>
      <c r="WES76" s="91"/>
      <c r="WET76" s="91"/>
      <c r="WEU76" s="91"/>
      <c r="WEV76" s="91"/>
      <c r="WEW76" s="91"/>
      <c r="WEX76" s="91"/>
      <c r="WEY76" s="91"/>
      <c r="WEZ76" s="91"/>
      <c r="WFA76" s="91"/>
      <c r="WFB76" s="91"/>
      <c r="WFC76" s="91"/>
      <c r="WFD76" s="91"/>
      <c r="WFE76" s="91"/>
      <c r="WFF76" s="91"/>
      <c r="WFG76" s="91"/>
      <c r="WFH76" s="91"/>
      <c r="WFI76" s="91"/>
      <c r="WFJ76" s="91"/>
      <c r="WFK76" s="91"/>
      <c r="WFL76" s="91"/>
      <c r="WFM76" s="91"/>
      <c r="WFN76" s="91"/>
      <c r="WFO76" s="91"/>
      <c r="WFP76" s="91"/>
      <c r="WFQ76" s="91"/>
      <c r="WFR76" s="91"/>
      <c r="WFS76" s="91"/>
      <c r="WFT76" s="91"/>
      <c r="WFU76" s="91"/>
      <c r="WFV76" s="91"/>
      <c r="WFW76" s="91"/>
      <c r="WFX76" s="91"/>
      <c r="WFY76" s="91"/>
      <c r="WFZ76" s="91"/>
      <c r="WGA76" s="91"/>
      <c r="WGB76" s="91"/>
      <c r="WGC76" s="91"/>
      <c r="WGD76" s="91"/>
      <c r="WGE76" s="91"/>
      <c r="WGF76" s="91"/>
      <c r="WGG76" s="91"/>
      <c r="WGH76" s="91"/>
      <c r="WGI76" s="91"/>
      <c r="WGJ76" s="91"/>
      <c r="WGK76" s="91"/>
      <c r="WGL76" s="91"/>
      <c r="WGM76" s="91"/>
      <c r="WGN76" s="91"/>
      <c r="WGO76" s="91"/>
      <c r="WGP76" s="91"/>
      <c r="WGQ76" s="91"/>
      <c r="WGR76" s="91"/>
      <c r="WGS76" s="91"/>
      <c r="WGT76" s="91"/>
      <c r="WGU76" s="91"/>
      <c r="WGV76" s="91"/>
      <c r="WGW76" s="91"/>
      <c r="WGX76" s="91"/>
      <c r="WGY76" s="91"/>
      <c r="WGZ76" s="91"/>
      <c r="WHA76" s="91"/>
      <c r="WHB76" s="91"/>
      <c r="WHC76" s="91"/>
      <c r="WHD76" s="91"/>
      <c r="WHE76" s="91"/>
      <c r="WHF76" s="91"/>
      <c r="WHG76" s="91"/>
      <c r="WHH76" s="91"/>
      <c r="WHI76" s="91"/>
      <c r="WHJ76" s="91"/>
      <c r="WHK76" s="91"/>
      <c r="WHL76" s="91"/>
      <c r="WHM76" s="91"/>
      <c r="WHN76" s="91"/>
      <c r="WHO76" s="91"/>
      <c r="WHP76" s="91"/>
      <c r="WHQ76" s="91"/>
      <c r="WHR76" s="91"/>
      <c r="WHS76" s="91"/>
      <c r="WHT76" s="91"/>
      <c r="WHU76" s="91"/>
      <c r="WHV76" s="91"/>
      <c r="WHW76" s="91"/>
      <c r="WHX76" s="91"/>
      <c r="WHY76" s="91"/>
      <c r="WHZ76" s="91"/>
      <c r="WIA76" s="91"/>
      <c r="WIB76" s="91"/>
      <c r="WIC76" s="91"/>
      <c r="WID76" s="91"/>
      <c r="WIE76" s="91"/>
      <c r="WIF76" s="91"/>
      <c r="WIG76" s="91"/>
      <c r="WIH76" s="91"/>
      <c r="WII76" s="91"/>
      <c r="WIJ76" s="91"/>
      <c r="WIK76" s="91"/>
      <c r="WIL76" s="91"/>
      <c r="WIM76" s="91"/>
      <c r="WIN76" s="91"/>
      <c r="WIO76" s="91"/>
      <c r="WIP76" s="91"/>
      <c r="WIQ76" s="91"/>
      <c r="WIR76" s="91"/>
      <c r="WIS76" s="91"/>
      <c r="WIT76" s="91"/>
      <c r="WIU76" s="91"/>
      <c r="WIV76" s="91"/>
      <c r="WIW76" s="91"/>
      <c r="WIX76" s="91"/>
      <c r="WIY76" s="91"/>
      <c r="WIZ76" s="91"/>
      <c r="WJA76" s="91"/>
      <c r="WJB76" s="91"/>
      <c r="WJC76" s="91"/>
      <c r="WJD76" s="91"/>
      <c r="WJE76" s="91"/>
      <c r="WJF76" s="91"/>
      <c r="WJG76" s="91"/>
      <c r="WJH76" s="91"/>
      <c r="WJI76" s="91"/>
      <c r="WJJ76" s="91"/>
      <c r="WJK76" s="91"/>
      <c r="WJL76" s="91"/>
      <c r="WJM76" s="91"/>
      <c r="WJN76" s="91"/>
      <c r="WJO76" s="91"/>
      <c r="WJP76" s="91"/>
      <c r="WJQ76" s="91"/>
      <c r="WJR76" s="91"/>
      <c r="WJS76" s="91"/>
      <c r="WJT76" s="91"/>
      <c r="WJU76" s="91"/>
      <c r="WJV76" s="91"/>
      <c r="WJW76" s="91"/>
      <c r="WJX76" s="91"/>
      <c r="WJY76" s="91"/>
      <c r="WJZ76" s="91"/>
      <c r="WKA76" s="91"/>
      <c r="WKB76" s="91"/>
      <c r="WKC76" s="91"/>
      <c r="WKD76" s="91"/>
      <c r="WKE76" s="91"/>
      <c r="WKF76" s="91"/>
      <c r="WKG76" s="91"/>
      <c r="WKH76" s="91"/>
      <c r="WKI76" s="91"/>
      <c r="WKJ76" s="91"/>
      <c r="WKK76" s="91"/>
      <c r="WKL76" s="91"/>
      <c r="WKM76" s="91"/>
      <c r="WKN76" s="91"/>
      <c r="WKO76" s="91"/>
      <c r="WKP76" s="91"/>
      <c r="WKQ76" s="91"/>
      <c r="WKR76" s="91"/>
      <c r="WKS76" s="91"/>
      <c r="WKT76" s="91"/>
      <c r="WKU76" s="91"/>
      <c r="WKV76" s="91"/>
      <c r="WKW76" s="91"/>
      <c r="WKX76" s="91"/>
      <c r="WKY76" s="91"/>
      <c r="WKZ76" s="91"/>
      <c r="WLA76" s="91"/>
      <c r="WLB76" s="91"/>
      <c r="WLC76" s="91"/>
      <c r="WLD76" s="91"/>
      <c r="WLE76" s="91"/>
      <c r="WLF76" s="91"/>
      <c r="WLG76" s="91"/>
      <c r="WLH76" s="91"/>
      <c r="WLI76" s="91"/>
      <c r="WLJ76" s="91"/>
      <c r="WLK76" s="91"/>
      <c r="WLL76" s="91"/>
      <c r="WLM76" s="91"/>
      <c r="WLN76" s="91"/>
      <c r="WLO76" s="91"/>
      <c r="WLP76" s="91"/>
      <c r="WLQ76" s="91"/>
      <c r="WLR76" s="91"/>
      <c r="WLS76" s="91"/>
      <c r="WLT76" s="91"/>
      <c r="WLU76" s="91"/>
      <c r="WLV76" s="91"/>
      <c r="WLW76" s="91"/>
      <c r="WLX76" s="91"/>
      <c r="WLY76" s="91"/>
      <c r="WLZ76" s="91"/>
      <c r="WMA76" s="91"/>
      <c r="WMB76" s="91"/>
      <c r="WMC76" s="91"/>
      <c r="WMD76" s="91"/>
      <c r="WME76" s="91"/>
      <c r="WMF76" s="91"/>
      <c r="WMG76" s="91"/>
      <c r="WMH76" s="91"/>
      <c r="WMI76" s="91"/>
      <c r="WMJ76" s="91"/>
      <c r="WMK76" s="91"/>
      <c r="WML76" s="91"/>
      <c r="WMM76" s="91"/>
      <c r="WMN76" s="91"/>
      <c r="WMO76" s="91"/>
      <c r="WMP76" s="91"/>
      <c r="WMQ76" s="91"/>
      <c r="WMR76" s="91"/>
      <c r="WMS76" s="91"/>
      <c r="WMT76" s="91"/>
      <c r="WMU76" s="91"/>
      <c r="WMV76" s="91"/>
      <c r="WMW76" s="91"/>
      <c r="WMX76" s="91"/>
      <c r="WMY76" s="91"/>
      <c r="WMZ76" s="91"/>
      <c r="WNA76" s="91"/>
      <c r="WNB76" s="91"/>
      <c r="WNC76" s="91"/>
      <c r="WND76" s="91"/>
      <c r="WNE76" s="91"/>
      <c r="WNF76" s="91"/>
      <c r="WNG76" s="91"/>
      <c r="WNH76" s="91"/>
      <c r="WNI76" s="91"/>
      <c r="WNJ76" s="91"/>
      <c r="WNK76" s="91"/>
      <c r="WNL76" s="91"/>
      <c r="WNM76" s="91"/>
      <c r="WNN76" s="91"/>
      <c r="WNO76" s="91"/>
      <c r="WNP76" s="91"/>
      <c r="WNQ76" s="91"/>
      <c r="WNR76" s="91"/>
      <c r="WNS76" s="91"/>
      <c r="WNT76" s="91"/>
      <c r="WNU76" s="91"/>
      <c r="WNV76" s="91"/>
      <c r="WNW76" s="91"/>
      <c r="WNX76" s="91"/>
      <c r="WNY76" s="91"/>
      <c r="WNZ76" s="91"/>
      <c r="WOA76" s="91"/>
      <c r="WOB76" s="91"/>
      <c r="WOC76" s="91"/>
      <c r="WOD76" s="91"/>
      <c r="WOE76" s="91"/>
      <c r="WOF76" s="91"/>
      <c r="WOG76" s="91"/>
      <c r="WOH76" s="91"/>
      <c r="WOI76" s="91"/>
      <c r="WOJ76" s="91"/>
      <c r="WOK76" s="91"/>
      <c r="WOL76" s="91"/>
      <c r="WOM76" s="91"/>
      <c r="WON76" s="91"/>
      <c r="WOO76" s="91"/>
      <c r="WOP76" s="91"/>
      <c r="WOQ76" s="91"/>
      <c r="WOR76" s="91"/>
      <c r="WOS76" s="91"/>
      <c r="WOT76" s="91"/>
      <c r="WOU76" s="91"/>
      <c r="WOV76" s="91"/>
      <c r="WOW76" s="91"/>
      <c r="WOX76" s="91"/>
      <c r="WOY76" s="91"/>
      <c r="WOZ76" s="91"/>
      <c r="WPA76" s="91"/>
      <c r="WPB76" s="91"/>
      <c r="WPC76" s="91"/>
      <c r="WPD76" s="91"/>
      <c r="WPE76" s="91"/>
      <c r="WPF76" s="91"/>
      <c r="WPG76" s="91"/>
      <c r="WPH76" s="91"/>
      <c r="WPI76" s="91"/>
      <c r="WPJ76" s="91"/>
      <c r="WPK76" s="91"/>
      <c r="WPL76" s="91"/>
      <c r="WPM76" s="91"/>
      <c r="WPN76" s="91"/>
      <c r="WPO76" s="91"/>
      <c r="WPP76" s="91"/>
      <c r="WPQ76" s="91"/>
      <c r="WPR76" s="91"/>
      <c r="WPS76" s="91"/>
      <c r="WPT76" s="91"/>
      <c r="WPU76" s="91"/>
      <c r="WPV76" s="91"/>
      <c r="WPW76" s="91"/>
      <c r="WPX76" s="91"/>
      <c r="WPY76" s="91"/>
      <c r="WPZ76" s="91"/>
      <c r="WQA76" s="91"/>
      <c r="WQB76" s="91"/>
      <c r="WQC76" s="91"/>
      <c r="WQD76" s="91"/>
      <c r="WQE76" s="91"/>
      <c r="WQF76" s="91"/>
      <c r="WQG76" s="91"/>
      <c r="WQH76" s="91"/>
      <c r="WQI76" s="91"/>
      <c r="WQJ76" s="91"/>
      <c r="WQK76" s="91"/>
      <c r="WQL76" s="91"/>
      <c r="WQM76" s="91"/>
      <c r="WQN76" s="91"/>
      <c r="WQO76" s="91"/>
      <c r="WQP76" s="91"/>
      <c r="WQQ76" s="91"/>
      <c r="WQR76" s="91"/>
      <c r="WQS76" s="91"/>
      <c r="WQT76" s="91"/>
      <c r="WQU76" s="91"/>
      <c r="WQV76" s="91"/>
      <c r="WQW76" s="91"/>
      <c r="WQX76" s="91"/>
      <c r="WQY76" s="91"/>
      <c r="WQZ76" s="91"/>
      <c r="WRA76" s="91"/>
      <c r="WRB76" s="91"/>
      <c r="WRC76" s="91"/>
      <c r="WRD76" s="91"/>
      <c r="WRE76" s="91"/>
      <c r="WRF76" s="91"/>
      <c r="WRG76" s="91"/>
      <c r="WRH76" s="91"/>
      <c r="WRI76" s="91"/>
      <c r="WRJ76" s="91"/>
      <c r="WRK76" s="91"/>
      <c r="WRL76" s="91"/>
      <c r="WRM76" s="91"/>
      <c r="WRN76" s="91"/>
      <c r="WRO76" s="91"/>
      <c r="WRP76" s="91"/>
      <c r="WRQ76" s="91"/>
      <c r="WRR76" s="91"/>
      <c r="WRS76" s="91"/>
      <c r="WRT76" s="91"/>
      <c r="WRU76" s="91"/>
      <c r="WRV76" s="91"/>
      <c r="WRW76" s="91"/>
      <c r="WRX76" s="91"/>
      <c r="WRY76" s="91"/>
      <c r="WRZ76" s="91"/>
      <c r="WSA76" s="91"/>
      <c r="WSB76" s="91"/>
      <c r="WSC76" s="91"/>
      <c r="WSD76" s="91"/>
      <c r="WSE76" s="91"/>
      <c r="WSF76" s="91"/>
      <c r="WSG76" s="91"/>
      <c r="WSH76" s="91"/>
      <c r="WSI76" s="91"/>
      <c r="WSJ76" s="91"/>
      <c r="WSK76" s="91"/>
      <c r="WSL76" s="91"/>
      <c r="WSM76" s="91"/>
      <c r="WSN76" s="91"/>
      <c r="WSO76" s="91"/>
      <c r="WSP76" s="91"/>
      <c r="WSQ76" s="91"/>
      <c r="WSR76" s="91"/>
      <c r="WSS76" s="91"/>
      <c r="WST76" s="91"/>
      <c r="WSU76" s="91"/>
      <c r="WSV76" s="91"/>
      <c r="WSW76" s="91"/>
      <c r="WSX76" s="91"/>
      <c r="WSY76" s="91"/>
      <c r="WSZ76" s="91"/>
      <c r="WTA76" s="91"/>
      <c r="WTB76" s="91"/>
      <c r="WTC76" s="91"/>
      <c r="WTD76" s="91"/>
      <c r="WTE76" s="91"/>
      <c r="WTF76" s="91"/>
      <c r="WTG76" s="91"/>
      <c r="WTH76" s="91"/>
      <c r="WTI76" s="91"/>
      <c r="WTJ76" s="91"/>
      <c r="WTK76" s="91"/>
      <c r="WTL76" s="91"/>
      <c r="WTM76" s="91"/>
      <c r="WTN76" s="91"/>
      <c r="WTO76" s="91"/>
      <c r="WTP76" s="91"/>
      <c r="WTQ76" s="91"/>
      <c r="WTR76" s="91"/>
      <c r="WTS76" s="91"/>
      <c r="WTT76" s="91"/>
      <c r="WTU76" s="91"/>
      <c r="WTV76" s="91"/>
      <c r="WTW76" s="91"/>
      <c r="WTX76" s="91"/>
      <c r="WTY76" s="91"/>
      <c r="WTZ76" s="91"/>
      <c r="WUA76" s="91"/>
      <c r="WUB76" s="91"/>
      <c r="WUC76" s="91"/>
      <c r="WUD76" s="91"/>
      <c r="WUE76" s="91"/>
      <c r="WUF76" s="91"/>
      <c r="WUG76" s="91"/>
      <c r="WUH76" s="91"/>
      <c r="WUI76" s="91"/>
      <c r="WUJ76" s="91"/>
      <c r="WUK76" s="91"/>
      <c r="WUL76" s="91"/>
      <c r="WUM76" s="91"/>
      <c r="WUN76" s="91"/>
      <c r="WUO76" s="91"/>
      <c r="WUP76" s="91"/>
      <c r="WUQ76" s="91"/>
      <c r="WUR76" s="91"/>
      <c r="WUS76" s="91"/>
      <c r="WUT76" s="91"/>
      <c r="WUU76" s="91"/>
      <c r="WUV76" s="91"/>
      <c r="WUW76" s="91"/>
      <c r="WUX76" s="91"/>
      <c r="WUY76" s="91"/>
      <c r="WUZ76" s="91"/>
      <c r="WVA76" s="91"/>
      <c r="WVB76" s="91"/>
      <c r="WVC76" s="91"/>
      <c r="WVD76" s="91"/>
      <c r="WVE76" s="91"/>
      <c r="WVF76" s="91"/>
      <c r="WVG76" s="91"/>
      <c r="WVH76" s="91"/>
      <c r="WVI76" s="91"/>
      <c r="WVJ76" s="91"/>
      <c r="WVK76" s="91"/>
      <c r="WVL76" s="91"/>
      <c r="WVM76" s="91"/>
      <c r="WVN76" s="91"/>
      <c r="WVO76" s="91"/>
      <c r="WVP76" s="91"/>
      <c r="WVQ76" s="91"/>
      <c r="WVR76" s="91"/>
      <c r="WVS76" s="91"/>
      <c r="WVT76" s="91"/>
      <c r="WVU76" s="91"/>
      <c r="WVV76" s="91"/>
      <c r="WVW76" s="91"/>
      <c r="WVX76" s="91"/>
      <c r="WVY76" s="91"/>
      <c r="WVZ76" s="91"/>
      <c r="WWA76" s="91"/>
      <c r="WWB76" s="91"/>
      <c r="WWC76" s="91"/>
      <c r="WWD76" s="91"/>
      <c r="WWE76" s="91"/>
      <c r="WWF76" s="91"/>
      <c r="WWG76" s="91"/>
      <c r="WWH76" s="91"/>
      <c r="WWI76" s="91"/>
      <c r="WWJ76" s="91"/>
      <c r="WWK76" s="91"/>
      <c r="WWL76" s="91"/>
      <c r="WWM76" s="91"/>
      <c r="WWN76" s="91"/>
      <c r="WWO76" s="91"/>
      <c r="WWP76" s="91"/>
      <c r="WWQ76" s="91"/>
      <c r="WWR76" s="91"/>
      <c r="WWS76" s="91"/>
      <c r="WWT76" s="91"/>
      <c r="WWU76" s="91"/>
      <c r="WWV76" s="91"/>
      <c r="WWW76" s="91"/>
      <c r="WWX76" s="91"/>
      <c r="WWY76" s="91"/>
      <c r="WWZ76" s="91"/>
      <c r="WXA76" s="91"/>
      <c r="WXB76" s="91"/>
      <c r="WXC76" s="91"/>
      <c r="WXD76" s="91"/>
      <c r="WXE76" s="91"/>
      <c r="WXF76" s="91"/>
      <c r="WXG76" s="91"/>
      <c r="WXH76" s="91"/>
      <c r="WXI76" s="91"/>
      <c r="WXJ76" s="91"/>
      <c r="WXK76" s="91"/>
      <c r="WXL76" s="91"/>
      <c r="WXM76" s="91"/>
      <c r="WXN76" s="91"/>
      <c r="WXO76" s="91"/>
      <c r="WXP76" s="91"/>
      <c r="WXQ76" s="91"/>
      <c r="WXR76" s="91"/>
      <c r="WXS76" s="91"/>
      <c r="WXT76" s="91"/>
      <c r="WXU76" s="91"/>
      <c r="WXV76" s="91"/>
      <c r="WXW76" s="91"/>
      <c r="WXX76" s="91"/>
      <c r="WXY76" s="91"/>
      <c r="WXZ76" s="91"/>
      <c r="WYA76" s="91"/>
      <c r="WYB76" s="91"/>
      <c r="WYC76" s="91"/>
      <c r="WYD76" s="91"/>
      <c r="WYE76" s="91"/>
      <c r="WYF76" s="91"/>
      <c r="WYG76" s="91"/>
      <c r="WYH76" s="91"/>
      <c r="WYI76" s="91"/>
      <c r="WYJ76" s="91"/>
      <c r="WYK76" s="91"/>
      <c r="WYL76" s="91"/>
      <c r="WYM76" s="91"/>
      <c r="WYN76" s="91"/>
      <c r="WYO76" s="91"/>
      <c r="WYP76" s="91"/>
      <c r="WYQ76" s="91"/>
      <c r="WYR76" s="91"/>
      <c r="WYS76" s="91"/>
      <c r="WYT76" s="91"/>
      <c r="WYU76" s="91"/>
      <c r="WYV76" s="91"/>
      <c r="WYW76" s="91"/>
      <c r="WYX76" s="91"/>
      <c r="WYY76" s="91"/>
      <c r="WYZ76" s="91"/>
      <c r="WZA76" s="91"/>
      <c r="WZB76" s="91"/>
      <c r="WZC76" s="91"/>
      <c r="WZD76" s="91"/>
      <c r="WZE76" s="91"/>
      <c r="WZF76" s="91"/>
      <c r="WZG76" s="91"/>
      <c r="WZH76" s="91"/>
      <c r="WZI76" s="91"/>
      <c r="WZJ76" s="91"/>
      <c r="WZK76" s="91"/>
      <c r="WZL76" s="91"/>
      <c r="WZM76" s="91"/>
      <c r="WZN76" s="91"/>
      <c r="WZO76" s="91"/>
      <c r="WZP76" s="91"/>
      <c r="WZQ76" s="91"/>
      <c r="WZR76" s="91"/>
      <c r="WZS76" s="91"/>
      <c r="WZT76" s="91"/>
      <c r="WZU76" s="91"/>
      <c r="WZV76" s="91"/>
      <c r="WZW76" s="91"/>
      <c r="WZX76" s="91"/>
      <c r="WZY76" s="91"/>
      <c r="WZZ76" s="91"/>
      <c r="XAA76" s="91"/>
      <c r="XAB76" s="91"/>
      <c r="XAC76" s="91"/>
      <c r="XAD76" s="91"/>
      <c r="XAE76" s="91"/>
      <c r="XAF76" s="91"/>
      <c r="XAG76" s="91"/>
      <c r="XAH76" s="91"/>
      <c r="XAI76" s="91"/>
      <c r="XAJ76" s="91"/>
      <c r="XAK76" s="91"/>
      <c r="XAL76" s="91"/>
      <c r="XAM76" s="91"/>
      <c r="XAN76" s="91"/>
      <c r="XAO76" s="91"/>
      <c r="XAP76" s="91"/>
      <c r="XAQ76" s="91"/>
      <c r="XAR76" s="91"/>
      <c r="XAS76" s="91"/>
      <c r="XAT76" s="91"/>
      <c r="XAU76" s="91"/>
      <c r="XAV76" s="91"/>
      <c r="XAW76" s="91"/>
      <c r="XAX76" s="91"/>
      <c r="XAY76" s="91"/>
      <c r="XAZ76" s="91"/>
      <c r="XBA76" s="91"/>
      <c r="XBB76" s="91"/>
      <c r="XBC76" s="91"/>
      <c r="XBD76" s="91"/>
      <c r="XBE76" s="91"/>
      <c r="XBF76" s="91"/>
      <c r="XBG76" s="91"/>
      <c r="XBH76" s="91"/>
      <c r="XBI76" s="91"/>
      <c r="XBJ76" s="91"/>
      <c r="XBK76" s="91"/>
      <c r="XBL76" s="91"/>
      <c r="XBM76" s="91"/>
      <c r="XBN76" s="91"/>
      <c r="XBO76" s="91"/>
      <c r="XBP76" s="91"/>
      <c r="XBQ76" s="91"/>
      <c r="XBR76" s="91"/>
      <c r="XBS76" s="91"/>
      <c r="XBT76" s="91"/>
      <c r="XBU76" s="91"/>
      <c r="XBV76" s="91"/>
      <c r="XBW76" s="91"/>
      <c r="XBX76" s="91"/>
      <c r="XBY76" s="91"/>
      <c r="XBZ76" s="91"/>
      <c r="XCA76" s="91"/>
      <c r="XCB76" s="91"/>
      <c r="XCC76" s="91"/>
      <c r="XCD76" s="91"/>
      <c r="XCE76" s="91"/>
      <c r="XCF76" s="91"/>
      <c r="XCG76" s="91"/>
      <c r="XCH76" s="91"/>
      <c r="XCI76" s="91"/>
      <c r="XCJ76" s="91"/>
      <c r="XCK76" s="91"/>
      <c r="XCL76" s="91"/>
      <c r="XCM76" s="91"/>
      <c r="XCN76" s="91"/>
      <c r="XCO76" s="91"/>
      <c r="XCP76" s="91"/>
      <c r="XCQ76" s="91"/>
      <c r="XCR76" s="91"/>
      <c r="XCS76" s="91"/>
      <c r="XCT76" s="91"/>
      <c r="XCU76" s="91"/>
      <c r="XCV76" s="91"/>
      <c r="XCW76" s="91"/>
      <c r="XCX76" s="91"/>
      <c r="XCY76" s="91"/>
      <c r="XCZ76" s="91"/>
      <c r="XDA76" s="91"/>
      <c r="XDB76" s="91"/>
      <c r="XDC76" s="91"/>
      <c r="XDD76" s="91"/>
      <c r="XDE76" s="91"/>
      <c r="XDF76" s="91"/>
      <c r="XDG76" s="91"/>
      <c r="XDH76" s="91"/>
      <c r="XDI76" s="91"/>
      <c r="XDJ76" s="91"/>
      <c r="XDK76" s="91"/>
      <c r="XDL76" s="91"/>
      <c r="XDM76" s="91"/>
      <c r="XDN76" s="91"/>
      <c r="XDO76" s="91"/>
      <c r="XDP76" s="91"/>
      <c r="XDQ76" s="91"/>
      <c r="XDR76" s="91"/>
      <c r="XDS76" s="91"/>
      <c r="XDT76" s="91"/>
      <c r="XDU76" s="91"/>
      <c r="XDV76" s="91"/>
      <c r="XDW76" s="91"/>
      <c r="XDX76" s="91"/>
      <c r="XDY76" s="91"/>
      <c r="XDZ76" s="91"/>
      <c r="XEA76" s="91"/>
      <c r="XEB76" s="91"/>
      <c r="XEC76" s="91"/>
      <c r="XED76" s="91"/>
      <c r="XEE76" s="91"/>
      <c r="XEF76" s="91"/>
      <c r="XEG76" s="91"/>
      <c r="XEH76" s="91"/>
      <c r="XEI76" s="91"/>
      <c r="XEJ76" s="91"/>
      <c r="XEK76" s="91"/>
      <c r="XEL76" s="91"/>
      <c r="XEM76" s="91"/>
      <c r="XEN76" s="91"/>
      <c r="XEO76" s="91"/>
      <c r="XEP76" s="91"/>
      <c r="XEQ76" s="91"/>
      <c r="XER76" s="91"/>
      <c r="XES76" s="91"/>
      <c r="XET76" s="91"/>
      <c r="XEU76" s="91"/>
      <c r="XEV76" s="91"/>
      <c r="XEW76" s="91"/>
      <c r="XEX76" s="91"/>
      <c r="XEY76" s="91"/>
      <c r="XEZ76" s="91"/>
      <c r="XFA76" s="91"/>
      <c r="XFB76" s="91"/>
      <c r="XFC76" s="91"/>
    </row>
    <row r="77" spans="1:16383" x14ac:dyDescent="0.25">
      <c r="F77" s="243"/>
      <c r="G77" s="243"/>
      <c r="H77" s="243"/>
      <c r="I77" s="243"/>
      <c r="J77" s="184"/>
      <c r="K77" s="184"/>
      <c r="L77" s="184"/>
      <c r="M77" s="184"/>
      <c r="N77" s="184"/>
      <c r="O77" s="184"/>
      <c r="P77" s="184"/>
      <c r="Q77" s="184"/>
      <c r="R77" s="184"/>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1"/>
      <c r="FX77" s="91"/>
      <c r="FY77" s="91"/>
      <c r="FZ77" s="91"/>
      <c r="GA77" s="91"/>
      <c r="GB77" s="91"/>
      <c r="GC77" s="91"/>
      <c r="GD77" s="91"/>
      <c r="GE77" s="91"/>
      <c r="GF77" s="91"/>
      <c r="GG77" s="91"/>
      <c r="GH77" s="91"/>
      <c r="GI77" s="91"/>
      <c r="GJ77" s="91"/>
      <c r="GK77" s="91"/>
      <c r="GL77" s="91"/>
      <c r="GM77" s="91"/>
      <c r="GN77" s="91"/>
      <c r="GO77" s="91"/>
      <c r="GP77" s="91"/>
      <c r="GQ77" s="91"/>
      <c r="GR77" s="91"/>
      <c r="GS77" s="91"/>
      <c r="GT77" s="91"/>
      <c r="GU77" s="91"/>
      <c r="GV77" s="91"/>
      <c r="GW77" s="91"/>
      <c r="GX77" s="91"/>
      <c r="GY77" s="91"/>
      <c r="GZ77" s="91"/>
      <c r="HA77" s="91"/>
      <c r="HB77" s="91"/>
      <c r="HC77" s="91"/>
      <c r="HD77" s="91"/>
      <c r="HE77" s="91"/>
      <c r="HF77" s="91"/>
      <c r="HG77" s="91"/>
      <c r="HH77" s="91"/>
      <c r="HI77" s="91"/>
      <c r="HJ77" s="91"/>
      <c r="HK77" s="91"/>
      <c r="HL77" s="91"/>
      <c r="HM77" s="91"/>
      <c r="HN77" s="91"/>
      <c r="HO77" s="91"/>
      <c r="HP77" s="91"/>
      <c r="HQ77" s="91"/>
      <c r="HR77" s="91"/>
      <c r="HS77" s="91"/>
      <c r="HT77" s="91"/>
      <c r="HU77" s="91"/>
      <c r="HV77" s="91"/>
      <c r="HW77" s="91"/>
      <c r="HX77" s="91"/>
      <c r="HY77" s="91"/>
      <c r="HZ77" s="91"/>
      <c r="IA77" s="91"/>
      <c r="IB77" s="91"/>
      <c r="IC77" s="91"/>
      <c r="ID77" s="91"/>
      <c r="IE77" s="91"/>
      <c r="IF77" s="91"/>
      <c r="IG77" s="91"/>
      <c r="IH77" s="91"/>
      <c r="II77" s="91"/>
      <c r="IJ77" s="91"/>
      <c r="IK77" s="91"/>
      <c r="IL77" s="91"/>
      <c r="IM77" s="91"/>
      <c r="IN77" s="91"/>
      <c r="IO77" s="91"/>
      <c r="IP77" s="91"/>
      <c r="IQ77" s="91"/>
      <c r="IR77" s="91"/>
      <c r="IS77" s="91"/>
      <c r="IT77" s="91"/>
      <c r="IU77" s="91"/>
      <c r="IV77" s="91"/>
      <c r="IW77" s="91"/>
      <c r="IX77" s="91"/>
      <c r="IY77" s="91"/>
      <c r="IZ77" s="91"/>
      <c r="JA77" s="91"/>
      <c r="JB77" s="91"/>
      <c r="JC77" s="91"/>
      <c r="JD77" s="91"/>
      <c r="JE77" s="91"/>
      <c r="JF77" s="91"/>
      <c r="JG77" s="91"/>
      <c r="JH77" s="91"/>
      <c r="JI77" s="91"/>
      <c r="JJ77" s="91"/>
      <c r="JK77" s="91"/>
      <c r="JL77" s="91"/>
      <c r="JM77" s="91"/>
      <c r="JN77" s="91"/>
      <c r="JO77" s="91"/>
      <c r="JP77" s="91"/>
      <c r="JQ77" s="91"/>
      <c r="JR77" s="91"/>
      <c r="JS77" s="91"/>
      <c r="JT77" s="91"/>
      <c r="JU77" s="91"/>
      <c r="JV77" s="91"/>
      <c r="JW77" s="91"/>
      <c r="JX77" s="91"/>
      <c r="JY77" s="91"/>
      <c r="JZ77" s="91"/>
      <c r="KA77" s="91"/>
      <c r="KB77" s="91"/>
      <c r="KC77" s="91"/>
      <c r="KD77" s="91"/>
      <c r="KE77" s="91"/>
      <c r="KF77" s="91"/>
      <c r="KG77" s="91"/>
      <c r="KH77" s="91"/>
      <c r="KI77" s="91"/>
      <c r="KJ77" s="91"/>
      <c r="KK77" s="91"/>
      <c r="KL77" s="91"/>
      <c r="KM77" s="91"/>
      <c r="KN77" s="91"/>
      <c r="KO77" s="91"/>
      <c r="KP77" s="91"/>
      <c r="KQ77" s="91"/>
      <c r="KR77" s="91"/>
      <c r="KS77" s="91"/>
      <c r="KT77" s="91"/>
      <c r="KU77" s="91"/>
      <c r="KV77" s="91"/>
      <c r="KW77" s="91"/>
      <c r="KX77" s="91"/>
      <c r="KY77" s="91"/>
      <c r="KZ77" s="91"/>
      <c r="LA77" s="91"/>
      <c r="LB77" s="91"/>
      <c r="LC77" s="91"/>
      <c r="LD77" s="91"/>
      <c r="LE77" s="91"/>
      <c r="LF77" s="91"/>
      <c r="LG77" s="91"/>
      <c r="LH77" s="91"/>
      <c r="LI77" s="91"/>
      <c r="LJ77" s="91"/>
      <c r="LK77" s="91"/>
      <c r="LL77" s="91"/>
      <c r="LM77" s="91"/>
      <c r="LN77" s="91"/>
      <c r="LO77" s="91"/>
      <c r="LP77" s="91"/>
      <c r="LQ77" s="91"/>
      <c r="LR77" s="91"/>
      <c r="LS77" s="91"/>
      <c r="LT77" s="91"/>
      <c r="LU77" s="91"/>
      <c r="LV77" s="91"/>
      <c r="LW77" s="91"/>
      <c r="LX77" s="91"/>
      <c r="LY77" s="91"/>
      <c r="LZ77" s="91"/>
      <c r="MA77" s="91"/>
      <c r="MB77" s="91"/>
      <c r="MC77" s="91"/>
      <c r="MD77" s="91"/>
      <c r="ME77" s="91"/>
      <c r="MF77" s="91"/>
      <c r="MG77" s="91"/>
      <c r="MH77" s="91"/>
      <c r="MI77" s="91"/>
      <c r="MJ77" s="91"/>
      <c r="MK77" s="91"/>
      <c r="ML77" s="91"/>
      <c r="MM77" s="91"/>
      <c r="MN77" s="91"/>
      <c r="MO77" s="91"/>
      <c r="MP77" s="91"/>
      <c r="MQ77" s="91"/>
      <c r="MR77" s="91"/>
      <c r="MS77" s="91"/>
      <c r="MT77" s="91"/>
      <c r="MU77" s="91"/>
      <c r="MV77" s="91"/>
      <c r="MW77" s="91"/>
      <c r="MX77" s="91"/>
      <c r="MY77" s="91"/>
      <c r="MZ77" s="91"/>
      <c r="NA77" s="91"/>
      <c r="NB77" s="91"/>
      <c r="NC77" s="91"/>
      <c r="ND77" s="91"/>
      <c r="NE77" s="91"/>
      <c r="NF77" s="91"/>
      <c r="NG77" s="91"/>
      <c r="NH77" s="91"/>
      <c r="NI77" s="91"/>
      <c r="NJ77" s="91"/>
      <c r="NK77" s="91"/>
      <c r="NL77" s="91"/>
      <c r="NM77" s="91"/>
      <c r="NN77" s="91"/>
      <c r="NO77" s="91"/>
      <c r="NP77" s="91"/>
      <c r="NQ77" s="91"/>
      <c r="NR77" s="91"/>
      <c r="NS77" s="91"/>
      <c r="NT77" s="91"/>
      <c r="NU77" s="91"/>
      <c r="NV77" s="91"/>
      <c r="NW77" s="91"/>
      <c r="NX77" s="91"/>
      <c r="NY77" s="91"/>
      <c r="NZ77" s="91"/>
      <c r="OA77" s="91"/>
      <c r="OB77" s="91"/>
      <c r="OC77" s="91"/>
      <c r="OD77" s="91"/>
      <c r="OE77" s="91"/>
      <c r="OF77" s="91"/>
      <c r="OG77" s="91"/>
      <c r="OH77" s="91"/>
      <c r="OI77" s="91"/>
      <c r="OJ77" s="91"/>
      <c r="OK77" s="91"/>
      <c r="OL77" s="91"/>
      <c r="OM77" s="91"/>
      <c r="ON77" s="91"/>
      <c r="OO77" s="91"/>
      <c r="OP77" s="91"/>
      <c r="OQ77" s="91"/>
      <c r="OR77" s="91"/>
      <c r="OS77" s="91"/>
      <c r="OT77" s="91"/>
      <c r="OU77" s="91"/>
      <c r="OV77" s="91"/>
      <c r="OW77" s="91"/>
      <c r="OX77" s="91"/>
      <c r="OY77" s="91"/>
      <c r="OZ77" s="91"/>
      <c r="PA77" s="91"/>
      <c r="PB77" s="91"/>
      <c r="PC77" s="91"/>
      <c r="PD77" s="91"/>
      <c r="PE77" s="91"/>
      <c r="PF77" s="91"/>
      <c r="PG77" s="91"/>
      <c r="PH77" s="91"/>
      <c r="PI77" s="91"/>
      <c r="PJ77" s="91"/>
      <c r="PK77" s="91"/>
      <c r="PL77" s="91"/>
      <c r="PM77" s="91"/>
      <c r="PN77" s="91"/>
      <c r="PO77" s="91"/>
      <c r="PP77" s="91"/>
      <c r="PQ77" s="91"/>
      <c r="PR77" s="91"/>
      <c r="PS77" s="91"/>
      <c r="PT77" s="91"/>
      <c r="PU77" s="91"/>
      <c r="PV77" s="91"/>
      <c r="PW77" s="91"/>
      <c r="PX77" s="91"/>
      <c r="PY77" s="91"/>
      <c r="PZ77" s="91"/>
      <c r="QA77" s="91"/>
      <c r="QB77" s="91"/>
      <c r="QC77" s="91"/>
      <c r="QD77" s="91"/>
      <c r="QE77" s="91"/>
      <c r="QF77" s="91"/>
      <c r="QG77" s="91"/>
      <c r="QH77" s="91"/>
      <c r="QI77" s="91"/>
      <c r="QJ77" s="91"/>
      <c r="QK77" s="91"/>
      <c r="QL77" s="91"/>
      <c r="QM77" s="91"/>
      <c r="QN77" s="91"/>
      <c r="QO77" s="91"/>
      <c r="QP77" s="91"/>
      <c r="QQ77" s="91"/>
      <c r="QR77" s="91"/>
      <c r="QS77" s="91"/>
      <c r="QT77" s="91"/>
      <c r="QU77" s="91"/>
      <c r="QV77" s="91"/>
      <c r="QW77" s="91"/>
      <c r="QX77" s="91"/>
      <c r="QY77" s="91"/>
      <c r="QZ77" s="91"/>
      <c r="RA77" s="91"/>
      <c r="RB77" s="91"/>
      <c r="RC77" s="91"/>
      <c r="RD77" s="91"/>
      <c r="RE77" s="91"/>
      <c r="RF77" s="91"/>
      <c r="RG77" s="91"/>
      <c r="RH77" s="91"/>
      <c r="RI77" s="91"/>
      <c r="RJ77" s="91"/>
      <c r="RK77" s="91"/>
      <c r="RL77" s="91"/>
      <c r="RM77" s="91"/>
      <c r="RN77" s="91"/>
      <c r="RO77" s="91"/>
      <c r="RP77" s="91"/>
      <c r="RQ77" s="91"/>
      <c r="RR77" s="91"/>
      <c r="RS77" s="91"/>
      <c r="RT77" s="91"/>
      <c r="RU77" s="91"/>
      <c r="RV77" s="91"/>
      <c r="RW77" s="91"/>
      <c r="RX77" s="91"/>
      <c r="RY77" s="91"/>
      <c r="RZ77" s="91"/>
      <c r="SA77" s="91"/>
      <c r="SB77" s="91"/>
      <c r="SC77" s="91"/>
      <c r="SD77" s="91"/>
      <c r="SE77" s="91"/>
      <c r="SF77" s="91"/>
      <c r="SG77" s="91"/>
      <c r="SH77" s="91"/>
      <c r="SI77" s="91"/>
      <c r="SJ77" s="91"/>
      <c r="SK77" s="91"/>
      <c r="SL77" s="91"/>
      <c r="SM77" s="91"/>
      <c r="SN77" s="91"/>
      <c r="SO77" s="91"/>
      <c r="SP77" s="91"/>
      <c r="SQ77" s="91"/>
      <c r="SR77" s="91"/>
      <c r="SS77" s="91"/>
      <c r="ST77" s="91"/>
      <c r="SU77" s="91"/>
      <c r="SV77" s="91"/>
      <c r="SW77" s="91"/>
      <c r="SX77" s="91"/>
      <c r="SY77" s="91"/>
      <c r="SZ77" s="91"/>
      <c r="TA77" s="91"/>
      <c r="TB77" s="91"/>
      <c r="TC77" s="91"/>
      <c r="TD77" s="91"/>
      <c r="TE77" s="91"/>
      <c r="TF77" s="91"/>
      <c r="TG77" s="91"/>
      <c r="TH77" s="91"/>
      <c r="TI77" s="91"/>
      <c r="TJ77" s="91"/>
      <c r="TK77" s="91"/>
      <c r="TL77" s="91"/>
      <c r="TM77" s="91"/>
      <c r="TN77" s="91"/>
      <c r="TO77" s="91"/>
      <c r="TP77" s="91"/>
      <c r="TQ77" s="91"/>
      <c r="TR77" s="91"/>
      <c r="TS77" s="91"/>
      <c r="TT77" s="91"/>
      <c r="TU77" s="91"/>
      <c r="TV77" s="91"/>
      <c r="TW77" s="91"/>
      <c r="TX77" s="91"/>
      <c r="TY77" s="91"/>
      <c r="TZ77" s="91"/>
      <c r="UA77" s="91"/>
      <c r="UB77" s="91"/>
      <c r="UC77" s="91"/>
      <c r="UD77" s="91"/>
      <c r="UE77" s="91"/>
      <c r="UF77" s="91"/>
      <c r="UG77" s="91"/>
      <c r="UH77" s="91"/>
      <c r="UI77" s="91"/>
      <c r="UJ77" s="91"/>
      <c r="UK77" s="91"/>
      <c r="UL77" s="91"/>
      <c r="UM77" s="91"/>
      <c r="UN77" s="91"/>
      <c r="UO77" s="91"/>
      <c r="UP77" s="91"/>
      <c r="UQ77" s="91"/>
      <c r="UR77" s="91"/>
      <c r="US77" s="91"/>
      <c r="UT77" s="91"/>
      <c r="UU77" s="91"/>
      <c r="UV77" s="91"/>
      <c r="UW77" s="91"/>
      <c r="UX77" s="91"/>
      <c r="UY77" s="91"/>
      <c r="UZ77" s="91"/>
      <c r="VA77" s="91"/>
      <c r="VB77" s="91"/>
      <c r="VC77" s="91"/>
      <c r="VD77" s="91"/>
      <c r="VE77" s="91"/>
      <c r="VF77" s="91"/>
      <c r="VG77" s="91"/>
      <c r="VH77" s="91"/>
      <c r="VI77" s="91"/>
      <c r="VJ77" s="91"/>
      <c r="VK77" s="91"/>
      <c r="VL77" s="91"/>
      <c r="VM77" s="91"/>
      <c r="VN77" s="91"/>
      <c r="VO77" s="91"/>
      <c r="VP77" s="91"/>
      <c r="VQ77" s="91"/>
      <c r="VR77" s="91"/>
      <c r="VS77" s="91"/>
      <c r="VT77" s="91"/>
      <c r="VU77" s="91"/>
      <c r="VV77" s="91"/>
      <c r="VW77" s="91"/>
      <c r="VX77" s="91"/>
      <c r="VY77" s="91"/>
      <c r="VZ77" s="91"/>
      <c r="WA77" s="91"/>
      <c r="WB77" s="91"/>
      <c r="WC77" s="91"/>
      <c r="WD77" s="91"/>
      <c r="WE77" s="91"/>
      <c r="WF77" s="91"/>
      <c r="WG77" s="91"/>
      <c r="WH77" s="91"/>
      <c r="WI77" s="91"/>
      <c r="WJ77" s="91"/>
      <c r="WK77" s="91"/>
      <c r="WL77" s="91"/>
      <c r="WM77" s="91"/>
      <c r="WN77" s="91"/>
      <c r="WO77" s="91"/>
      <c r="WP77" s="91"/>
      <c r="WQ77" s="91"/>
      <c r="WR77" s="91"/>
      <c r="WS77" s="91"/>
      <c r="WT77" s="91"/>
      <c r="WU77" s="91"/>
      <c r="WV77" s="91"/>
      <c r="WW77" s="91"/>
      <c r="WX77" s="91"/>
      <c r="WY77" s="91"/>
      <c r="WZ77" s="91"/>
      <c r="XA77" s="91"/>
      <c r="XB77" s="91"/>
      <c r="XC77" s="91"/>
      <c r="XD77" s="91"/>
      <c r="XE77" s="91"/>
      <c r="XF77" s="91"/>
      <c r="XG77" s="91"/>
      <c r="XH77" s="91"/>
      <c r="XI77" s="91"/>
      <c r="XJ77" s="91"/>
      <c r="XK77" s="91"/>
      <c r="XL77" s="91"/>
      <c r="XM77" s="91"/>
      <c r="XN77" s="91"/>
      <c r="XO77" s="91"/>
      <c r="XP77" s="91"/>
      <c r="XQ77" s="91"/>
      <c r="XR77" s="91"/>
      <c r="XS77" s="91"/>
      <c r="XT77" s="91"/>
      <c r="XU77" s="91"/>
      <c r="XV77" s="91"/>
      <c r="XW77" s="91"/>
      <c r="XX77" s="91"/>
      <c r="XY77" s="91"/>
      <c r="XZ77" s="91"/>
      <c r="YA77" s="91"/>
      <c r="YB77" s="91"/>
      <c r="YC77" s="91"/>
      <c r="YD77" s="91"/>
      <c r="YE77" s="91"/>
      <c r="YF77" s="91"/>
      <c r="YG77" s="91"/>
      <c r="YH77" s="91"/>
      <c r="YI77" s="91"/>
      <c r="YJ77" s="91"/>
      <c r="YK77" s="91"/>
      <c r="YL77" s="91"/>
      <c r="YM77" s="91"/>
      <c r="YN77" s="91"/>
      <c r="YO77" s="91"/>
      <c r="YP77" s="91"/>
      <c r="YQ77" s="91"/>
      <c r="YR77" s="91"/>
      <c r="YS77" s="91"/>
      <c r="YT77" s="91"/>
      <c r="YU77" s="91"/>
      <c r="YV77" s="91"/>
      <c r="YW77" s="91"/>
      <c r="YX77" s="91"/>
      <c r="YY77" s="91"/>
      <c r="YZ77" s="91"/>
      <c r="ZA77" s="91"/>
      <c r="ZB77" s="91"/>
      <c r="ZC77" s="91"/>
      <c r="ZD77" s="91"/>
      <c r="ZE77" s="91"/>
      <c r="ZF77" s="91"/>
      <c r="ZG77" s="91"/>
      <c r="ZH77" s="91"/>
      <c r="ZI77" s="91"/>
      <c r="ZJ77" s="91"/>
      <c r="ZK77" s="91"/>
      <c r="ZL77" s="91"/>
      <c r="ZM77" s="91"/>
      <c r="ZN77" s="91"/>
      <c r="ZO77" s="91"/>
      <c r="ZP77" s="91"/>
      <c r="ZQ77" s="91"/>
      <c r="ZR77" s="91"/>
      <c r="ZS77" s="91"/>
      <c r="ZT77" s="91"/>
      <c r="ZU77" s="91"/>
      <c r="ZV77" s="91"/>
      <c r="ZW77" s="91"/>
      <c r="ZX77" s="91"/>
      <c r="ZY77" s="91"/>
      <c r="ZZ77" s="91"/>
      <c r="AAA77" s="91"/>
      <c r="AAB77" s="91"/>
      <c r="AAC77" s="91"/>
      <c r="AAD77" s="91"/>
      <c r="AAE77" s="91"/>
      <c r="AAF77" s="91"/>
      <c r="AAG77" s="91"/>
      <c r="AAH77" s="91"/>
      <c r="AAI77" s="91"/>
      <c r="AAJ77" s="91"/>
      <c r="AAK77" s="91"/>
      <c r="AAL77" s="91"/>
      <c r="AAM77" s="91"/>
      <c r="AAN77" s="91"/>
      <c r="AAO77" s="91"/>
      <c r="AAP77" s="91"/>
      <c r="AAQ77" s="91"/>
      <c r="AAR77" s="91"/>
      <c r="AAS77" s="91"/>
      <c r="AAT77" s="91"/>
      <c r="AAU77" s="91"/>
      <c r="AAV77" s="91"/>
      <c r="AAW77" s="91"/>
      <c r="AAX77" s="91"/>
      <c r="AAY77" s="91"/>
      <c r="AAZ77" s="91"/>
      <c r="ABA77" s="91"/>
      <c r="ABB77" s="91"/>
      <c r="ABC77" s="91"/>
      <c r="ABD77" s="91"/>
      <c r="ABE77" s="91"/>
      <c r="ABF77" s="91"/>
      <c r="ABG77" s="91"/>
      <c r="ABH77" s="91"/>
      <c r="ABI77" s="91"/>
      <c r="ABJ77" s="91"/>
      <c r="ABK77" s="91"/>
      <c r="ABL77" s="91"/>
      <c r="ABM77" s="91"/>
      <c r="ABN77" s="91"/>
      <c r="ABO77" s="91"/>
      <c r="ABP77" s="91"/>
      <c r="ABQ77" s="91"/>
      <c r="ABR77" s="91"/>
      <c r="ABS77" s="91"/>
      <c r="ABT77" s="91"/>
      <c r="ABU77" s="91"/>
      <c r="ABV77" s="91"/>
      <c r="ABW77" s="91"/>
      <c r="ABX77" s="91"/>
      <c r="ABY77" s="91"/>
      <c r="ABZ77" s="91"/>
      <c r="ACA77" s="91"/>
      <c r="ACB77" s="91"/>
      <c r="ACC77" s="91"/>
      <c r="ACD77" s="91"/>
      <c r="ACE77" s="91"/>
      <c r="ACF77" s="91"/>
      <c r="ACG77" s="91"/>
      <c r="ACH77" s="91"/>
      <c r="ACI77" s="91"/>
      <c r="ACJ77" s="91"/>
      <c r="ACK77" s="91"/>
      <c r="ACL77" s="91"/>
      <c r="ACM77" s="91"/>
      <c r="ACN77" s="91"/>
      <c r="ACO77" s="91"/>
      <c r="ACP77" s="91"/>
      <c r="ACQ77" s="91"/>
      <c r="ACR77" s="91"/>
      <c r="ACS77" s="91"/>
      <c r="ACT77" s="91"/>
      <c r="ACU77" s="91"/>
      <c r="ACV77" s="91"/>
      <c r="ACW77" s="91"/>
      <c r="ACX77" s="91"/>
      <c r="ACY77" s="91"/>
      <c r="ACZ77" s="91"/>
      <c r="ADA77" s="91"/>
      <c r="ADB77" s="91"/>
      <c r="ADC77" s="91"/>
      <c r="ADD77" s="91"/>
      <c r="ADE77" s="91"/>
      <c r="ADF77" s="91"/>
      <c r="ADG77" s="91"/>
      <c r="ADH77" s="91"/>
      <c r="ADI77" s="91"/>
      <c r="ADJ77" s="91"/>
      <c r="ADK77" s="91"/>
      <c r="ADL77" s="91"/>
      <c r="ADM77" s="91"/>
      <c r="ADN77" s="91"/>
      <c r="ADO77" s="91"/>
      <c r="ADP77" s="91"/>
      <c r="ADQ77" s="91"/>
      <c r="ADR77" s="91"/>
      <c r="ADS77" s="91"/>
      <c r="ADT77" s="91"/>
      <c r="ADU77" s="91"/>
      <c r="ADV77" s="91"/>
      <c r="ADW77" s="91"/>
      <c r="ADX77" s="91"/>
      <c r="ADY77" s="91"/>
      <c r="ADZ77" s="91"/>
      <c r="AEA77" s="91"/>
      <c r="AEB77" s="91"/>
      <c r="AEC77" s="91"/>
      <c r="AED77" s="91"/>
      <c r="AEE77" s="91"/>
      <c r="AEF77" s="91"/>
      <c r="AEG77" s="91"/>
      <c r="AEH77" s="91"/>
      <c r="AEI77" s="91"/>
      <c r="AEJ77" s="91"/>
      <c r="AEK77" s="91"/>
      <c r="AEL77" s="91"/>
      <c r="AEM77" s="91"/>
      <c r="AEN77" s="91"/>
      <c r="AEO77" s="91"/>
      <c r="AEP77" s="91"/>
      <c r="AEQ77" s="91"/>
      <c r="AER77" s="91"/>
      <c r="AES77" s="91"/>
      <c r="AET77" s="91"/>
      <c r="AEU77" s="91"/>
      <c r="AEV77" s="91"/>
      <c r="AEW77" s="91"/>
      <c r="AEX77" s="91"/>
      <c r="AEY77" s="91"/>
      <c r="AEZ77" s="91"/>
      <c r="AFA77" s="91"/>
      <c r="AFB77" s="91"/>
      <c r="AFC77" s="91"/>
      <c r="AFD77" s="91"/>
      <c r="AFE77" s="91"/>
      <c r="AFF77" s="91"/>
      <c r="AFG77" s="91"/>
      <c r="AFH77" s="91"/>
      <c r="AFI77" s="91"/>
      <c r="AFJ77" s="91"/>
      <c r="AFK77" s="91"/>
      <c r="AFL77" s="91"/>
      <c r="AFM77" s="91"/>
      <c r="AFN77" s="91"/>
      <c r="AFO77" s="91"/>
      <c r="AFP77" s="91"/>
      <c r="AFQ77" s="91"/>
      <c r="AFR77" s="91"/>
      <c r="AFS77" s="91"/>
      <c r="AFT77" s="91"/>
      <c r="AFU77" s="91"/>
      <c r="AFV77" s="91"/>
      <c r="AFW77" s="91"/>
      <c r="AFX77" s="91"/>
      <c r="AFY77" s="91"/>
      <c r="AFZ77" s="91"/>
      <c r="AGA77" s="91"/>
      <c r="AGB77" s="91"/>
      <c r="AGC77" s="91"/>
      <c r="AGD77" s="91"/>
      <c r="AGE77" s="91"/>
      <c r="AGF77" s="91"/>
      <c r="AGG77" s="91"/>
      <c r="AGH77" s="91"/>
      <c r="AGI77" s="91"/>
      <c r="AGJ77" s="91"/>
      <c r="AGK77" s="91"/>
      <c r="AGL77" s="91"/>
      <c r="AGM77" s="91"/>
      <c r="AGN77" s="91"/>
      <c r="AGO77" s="91"/>
      <c r="AGP77" s="91"/>
      <c r="AGQ77" s="91"/>
      <c r="AGR77" s="91"/>
      <c r="AGS77" s="91"/>
      <c r="AGT77" s="91"/>
      <c r="AGU77" s="91"/>
      <c r="AGV77" s="91"/>
      <c r="AGW77" s="91"/>
      <c r="AGX77" s="91"/>
      <c r="AGY77" s="91"/>
      <c r="AGZ77" s="91"/>
      <c r="AHA77" s="91"/>
      <c r="AHB77" s="91"/>
      <c r="AHC77" s="91"/>
      <c r="AHD77" s="91"/>
      <c r="AHE77" s="91"/>
      <c r="AHF77" s="91"/>
      <c r="AHG77" s="91"/>
      <c r="AHH77" s="91"/>
      <c r="AHI77" s="91"/>
      <c r="AHJ77" s="91"/>
      <c r="AHK77" s="91"/>
      <c r="AHL77" s="91"/>
      <c r="AHM77" s="91"/>
      <c r="AHN77" s="91"/>
      <c r="AHO77" s="91"/>
      <c r="AHP77" s="91"/>
      <c r="AHQ77" s="91"/>
      <c r="AHR77" s="91"/>
      <c r="AHS77" s="91"/>
      <c r="AHT77" s="91"/>
      <c r="AHU77" s="91"/>
      <c r="AHV77" s="91"/>
      <c r="AHW77" s="91"/>
      <c r="AHX77" s="91"/>
      <c r="AHY77" s="91"/>
      <c r="AHZ77" s="91"/>
      <c r="AIA77" s="91"/>
      <c r="AIB77" s="91"/>
      <c r="AIC77" s="91"/>
      <c r="AID77" s="91"/>
      <c r="AIE77" s="91"/>
      <c r="AIF77" s="91"/>
      <c r="AIG77" s="91"/>
      <c r="AIH77" s="91"/>
      <c r="AII77" s="91"/>
      <c r="AIJ77" s="91"/>
      <c r="AIK77" s="91"/>
      <c r="AIL77" s="91"/>
      <c r="AIM77" s="91"/>
      <c r="AIN77" s="91"/>
      <c r="AIO77" s="91"/>
      <c r="AIP77" s="91"/>
      <c r="AIQ77" s="91"/>
      <c r="AIR77" s="91"/>
      <c r="AIS77" s="91"/>
      <c r="AIT77" s="91"/>
      <c r="AIU77" s="91"/>
      <c r="AIV77" s="91"/>
      <c r="AIW77" s="91"/>
      <c r="AIX77" s="91"/>
      <c r="AIY77" s="91"/>
      <c r="AIZ77" s="91"/>
      <c r="AJA77" s="91"/>
      <c r="AJB77" s="91"/>
      <c r="AJC77" s="91"/>
      <c r="AJD77" s="91"/>
      <c r="AJE77" s="91"/>
      <c r="AJF77" s="91"/>
      <c r="AJG77" s="91"/>
      <c r="AJH77" s="91"/>
      <c r="AJI77" s="91"/>
      <c r="AJJ77" s="91"/>
      <c r="AJK77" s="91"/>
      <c r="AJL77" s="91"/>
      <c r="AJM77" s="91"/>
      <c r="AJN77" s="91"/>
      <c r="AJO77" s="91"/>
      <c r="AJP77" s="91"/>
      <c r="AJQ77" s="91"/>
      <c r="AJR77" s="91"/>
      <c r="AJS77" s="91"/>
      <c r="AJT77" s="91"/>
      <c r="AJU77" s="91"/>
      <c r="AJV77" s="91"/>
      <c r="AJW77" s="91"/>
      <c r="AJX77" s="91"/>
      <c r="AJY77" s="91"/>
      <c r="AJZ77" s="91"/>
      <c r="AKA77" s="91"/>
      <c r="AKB77" s="91"/>
      <c r="AKC77" s="91"/>
      <c r="AKD77" s="91"/>
      <c r="AKE77" s="91"/>
      <c r="AKF77" s="91"/>
      <c r="AKG77" s="91"/>
      <c r="AKH77" s="91"/>
      <c r="AKI77" s="91"/>
      <c r="AKJ77" s="91"/>
      <c r="AKK77" s="91"/>
      <c r="AKL77" s="91"/>
      <c r="AKM77" s="91"/>
      <c r="AKN77" s="91"/>
      <c r="AKO77" s="91"/>
      <c r="AKP77" s="91"/>
      <c r="AKQ77" s="91"/>
      <c r="AKR77" s="91"/>
      <c r="AKS77" s="91"/>
      <c r="AKT77" s="91"/>
      <c r="AKU77" s="91"/>
      <c r="AKV77" s="91"/>
      <c r="AKW77" s="91"/>
      <c r="AKX77" s="91"/>
      <c r="AKY77" s="91"/>
      <c r="AKZ77" s="91"/>
      <c r="ALA77" s="91"/>
      <c r="ALB77" s="91"/>
      <c r="ALC77" s="91"/>
      <c r="ALD77" s="91"/>
      <c r="ALE77" s="91"/>
      <c r="ALF77" s="91"/>
      <c r="ALG77" s="91"/>
      <c r="ALH77" s="91"/>
      <c r="ALI77" s="91"/>
      <c r="ALJ77" s="91"/>
      <c r="ALK77" s="91"/>
      <c r="ALL77" s="91"/>
      <c r="ALM77" s="91"/>
      <c r="ALN77" s="91"/>
      <c r="ALO77" s="91"/>
      <c r="ALP77" s="91"/>
      <c r="ALQ77" s="91"/>
      <c r="ALR77" s="91"/>
      <c r="ALS77" s="91"/>
      <c r="ALT77" s="91"/>
      <c r="ALU77" s="91"/>
      <c r="ALV77" s="91"/>
      <c r="ALW77" s="91"/>
      <c r="ALX77" s="91"/>
      <c r="ALY77" s="91"/>
      <c r="ALZ77" s="91"/>
      <c r="AMA77" s="91"/>
      <c r="AMB77" s="91"/>
      <c r="AMC77" s="91"/>
      <c r="AMD77" s="91"/>
      <c r="AME77" s="91"/>
      <c r="AMF77" s="91"/>
      <c r="AMG77" s="91"/>
      <c r="AMH77" s="91"/>
      <c r="AMI77" s="91"/>
      <c r="AMJ77" s="91"/>
      <c r="AMK77" s="91"/>
      <c r="AML77" s="91"/>
      <c r="AMM77" s="91"/>
      <c r="AMN77" s="91"/>
      <c r="AMO77" s="91"/>
      <c r="AMP77" s="91"/>
      <c r="AMQ77" s="91"/>
      <c r="AMR77" s="91"/>
      <c r="AMS77" s="91"/>
      <c r="AMT77" s="91"/>
      <c r="AMU77" s="91"/>
      <c r="AMV77" s="91"/>
      <c r="AMW77" s="91"/>
      <c r="AMX77" s="91"/>
      <c r="AMY77" s="91"/>
      <c r="AMZ77" s="91"/>
      <c r="ANA77" s="91"/>
      <c r="ANB77" s="91"/>
      <c r="ANC77" s="91"/>
      <c r="AND77" s="91"/>
      <c r="ANE77" s="91"/>
      <c r="ANF77" s="91"/>
      <c r="ANG77" s="91"/>
      <c r="ANH77" s="91"/>
      <c r="ANI77" s="91"/>
      <c r="ANJ77" s="91"/>
      <c r="ANK77" s="91"/>
      <c r="ANL77" s="91"/>
      <c r="ANM77" s="91"/>
      <c r="ANN77" s="91"/>
      <c r="ANO77" s="91"/>
      <c r="ANP77" s="91"/>
      <c r="ANQ77" s="91"/>
      <c r="ANR77" s="91"/>
      <c r="ANS77" s="91"/>
      <c r="ANT77" s="91"/>
      <c r="ANU77" s="91"/>
      <c r="ANV77" s="91"/>
      <c r="ANW77" s="91"/>
      <c r="ANX77" s="91"/>
      <c r="ANY77" s="91"/>
      <c r="ANZ77" s="91"/>
      <c r="AOA77" s="91"/>
      <c r="AOB77" s="91"/>
      <c r="AOC77" s="91"/>
      <c r="AOD77" s="91"/>
      <c r="AOE77" s="91"/>
      <c r="AOF77" s="91"/>
      <c r="AOG77" s="91"/>
      <c r="AOH77" s="91"/>
      <c r="AOI77" s="91"/>
      <c r="AOJ77" s="91"/>
      <c r="AOK77" s="91"/>
      <c r="AOL77" s="91"/>
      <c r="AOM77" s="91"/>
      <c r="AON77" s="91"/>
      <c r="AOO77" s="91"/>
      <c r="AOP77" s="91"/>
      <c r="AOQ77" s="91"/>
      <c r="AOR77" s="91"/>
      <c r="AOS77" s="91"/>
      <c r="AOT77" s="91"/>
      <c r="AOU77" s="91"/>
      <c r="AOV77" s="91"/>
      <c r="AOW77" s="91"/>
      <c r="AOX77" s="91"/>
      <c r="AOY77" s="91"/>
      <c r="AOZ77" s="91"/>
      <c r="APA77" s="91"/>
      <c r="APB77" s="91"/>
      <c r="APC77" s="91"/>
      <c r="APD77" s="91"/>
      <c r="APE77" s="91"/>
      <c r="APF77" s="91"/>
      <c r="APG77" s="91"/>
      <c r="APH77" s="91"/>
      <c r="API77" s="91"/>
      <c r="APJ77" s="91"/>
      <c r="APK77" s="91"/>
      <c r="APL77" s="91"/>
      <c r="APM77" s="91"/>
      <c r="APN77" s="91"/>
      <c r="APO77" s="91"/>
      <c r="APP77" s="91"/>
      <c r="APQ77" s="91"/>
      <c r="APR77" s="91"/>
      <c r="APS77" s="91"/>
      <c r="APT77" s="91"/>
      <c r="APU77" s="91"/>
      <c r="APV77" s="91"/>
      <c r="APW77" s="91"/>
      <c r="APX77" s="91"/>
      <c r="APY77" s="91"/>
      <c r="APZ77" s="91"/>
      <c r="AQA77" s="91"/>
      <c r="AQB77" s="91"/>
      <c r="AQC77" s="91"/>
      <c r="AQD77" s="91"/>
      <c r="AQE77" s="91"/>
      <c r="AQF77" s="91"/>
      <c r="AQG77" s="91"/>
      <c r="AQH77" s="91"/>
      <c r="AQI77" s="91"/>
      <c r="AQJ77" s="91"/>
      <c r="AQK77" s="91"/>
      <c r="AQL77" s="91"/>
      <c r="AQM77" s="91"/>
      <c r="AQN77" s="91"/>
      <c r="AQO77" s="91"/>
      <c r="AQP77" s="91"/>
      <c r="AQQ77" s="91"/>
      <c r="AQR77" s="91"/>
      <c r="AQS77" s="91"/>
      <c r="AQT77" s="91"/>
      <c r="AQU77" s="91"/>
      <c r="AQV77" s="91"/>
      <c r="AQW77" s="91"/>
      <c r="AQX77" s="91"/>
      <c r="AQY77" s="91"/>
      <c r="AQZ77" s="91"/>
      <c r="ARA77" s="91"/>
      <c r="ARB77" s="91"/>
      <c r="ARC77" s="91"/>
      <c r="ARD77" s="91"/>
      <c r="ARE77" s="91"/>
      <c r="ARF77" s="91"/>
      <c r="ARG77" s="91"/>
      <c r="ARH77" s="91"/>
      <c r="ARI77" s="91"/>
      <c r="ARJ77" s="91"/>
      <c r="ARK77" s="91"/>
      <c r="ARL77" s="91"/>
      <c r="ARM77" s="91"/>
      <c r="ARN77" s="91"/>
      <c r="ARO77" s="91"/>
      <c r="ARP77" s="91"/>
      <c r="ARQ77" s="91"/>
      <c r="ARR77" s="91"/>
      <c r="ARS77" s="91"/>
      <c r="ART77" s="91"/>
      <c r="ARU77" s="91"/>
      <c r="ARV77" s="91"/>
      <c r="ARW77" s="91"/>
      <c r="ARX77" s="91"/>
      <c r="ARY77" s="91"/>
      <c r="ARZ77" s="91"/>
      <c r="ASA77" s="91"/>
      <c r="ASB77" s="91"/>
      <c r="ASC77" s="91"/>
      <c r="ASD77" s="91"/>
      <c r="ASE77" s="91"/>
      <c r="ASF77" s="91"/>
      <c r="ASG77" s="91"/>
      <c r="ASH77" s="91"/>
      <c r="ASI77" s="91"/>
      <c r="ASJ77" s="91"/>
      <c r="ASK77" s="91"/>
      <c r="ASL77" s="91"/>
      <c r="ASM77" s="91"/>
      <c r="ASN77" s="91"/>
      <c r="ASO77" s="91"/>
      <c r="ASP77" s="91"/>
      <c r="ASQ77" s="91"/>
      <c r="ASR77" s="91"/>
      <c r="ASS77" s="91"/>
      <c r="AST77" s="91"/>
      <c r="ASU77" s="91"/>
      <c r="ASV77" s="91"/>
      <c r="ASW77" s="91"/>
      <c r="ASX77" s="91"/>
      <c r="ASY77" s="91"/>
      <c r="ASZ77" s="91"/>
      <c r="ATA77" s="91"/>
      <c r="ATB77" s="91"/>
      <c r="ATC77" s="91"/>
      <c r="ATD77" s="91"/>
      <c r="ATE77" s="91"/>
      <c r="ATF77" s="91"/>
      <c r="ATG77" s="91"/>
      <c r="ATH77" s="91"/>
      <c r="ATI77" s="91"/>
      <c r="ATJ77" s="91"/>
      <c r="ATK77" s="91"/>
      <c r="ATL77" s="91"/>
      <c r="ATM77" s="91"/>
      <c r="ATN77" s="91"/>
      <c r="ATO77" s="91"/>
      <c r="ATP77" s="91"/>
      <c r="ATQ77" s="91"/>
      <c r="ATR77" s="91"/>
      <c r="ATS77" s="91"/>
      <c r="ATT77" s="91"/>
      <c r="ATU77" s="91"/>
      <c r="ATV77" s="91"/>
      <c r="ATW77" s="91"/>
      <c r="ATX77" s="91"/>
      <c r="ATY77" s="91"/>
      <c r="ATZ77" s="91"/>
      <c r="AUA77" s="91"/>
      <c r="AUB77" s="91"/>
      <c r="AUC77" s="91"/>
      <c r="AUD77" s="91"/>
      <c r="AUE77" s="91"/>
      <c r="AUF77" s="91"/>
      <c r="AUG77" s="91"/>
      <c r="AUH77" s="91"/>
      <c r="AUI77" s="91"/>
      <c r="AUJ77" s="91"/>
      <c r="AUK77" s="91"/>
      <c r="AUL77" s="91"/>
      <c r="AUM77" s="91"/>
      <c r="AUN77" s="91"/>
      <c r="AUO77" s="91"/>
      <c r="AUP77" s="91"/>
      <c r="AUQ77" s="91"/>
      <c r="AUR77" s="91"/>
      <c r="AUS77" s="91"/>
      <c r="AUT77" s="91"/>
      <c r="AUU77" s="91"/>
      <c r="AUV77" s="91"/>
      <c r="AUW77" s="91"/>
      <c r="AUX77" s="91"/>
      <c r="AUY77" s="91"/>
      <c r="AUZ77" s="91"/>
      <c r="AVA77" s="91"/>
      <c r="AVB77" s="91"/>
      <c r="AVC77" s="91"/>
      <c r="AVD77" s="91"/>
      <c r="AVE77" s="91"/>
      <c r="AVF77" s="91"/>
      <c r="AVG77" s="91"/>
      <c r="AVH77" s="91"/>
      <c r="AVI77" s="91"/>
      <c r="AVJ77" s="91"/>
      <c r="AVK77" s="91"/>
      <c r="AVL77" s="91"/>
      <c r="AVM77" s="91"/>
      <c r="AVN77" s="91"/>
      <c r="AVO77" s="91"/>
      <c r="AVP77" s="91"/>
      <c r="AVQ77" s="91"/>
      <c r="AVR77" s="91"/>
      <c r="AVS77" s="91"/>
      <c r="AVT77" s="91"/>
      <c r="AVU77" s="91"/>
      <c r="AVV77" s="91"/>
      <c r="AVW77" s="91"/>
      <c r="AVX77" s="91"/>
      <c r="AVY77" s="91"/>
      <c r="AVZ77" s="91"/>
      <c r="AWA77" s="91"/>
      <c r="AWB77" s="91"/>
      <c r="AWC77" s="91"/>
      <c r="AWD77" s="91"/>
      <c r="AWE77" s="91"/>
      <c r="AWF77" s="91"/>
      <c r="AWG77" s="91"/>
      <c r="AWH77" s="91"/>
      <c r="AWI77" s="91"/>
      <c r="AWJ77" s="91"/>
      <c r="AWK77" s="91"/>
      <c r="AWL77" s="91"/>
      <c r="AWM77" s="91"/>
      <c r="AWN77" s="91"/>
      <c r="AWO77" s="91"/>
      <c r="AWP77" s="91"/>
      <c r="AWQ77" s="91"/>
      <c r="AWR77" s="91"/>
      <c r="AWS77" s="91"/>
      <c r="AWT77" s="91"/>
      <c r="AWU77" s="91"/>
      <c r="AWV77" s="91"/>
      <c r="AWW77" s="91"/>
      <c r="AWX77" s="91"/>
      <c r="AWY77" s="91"/>
      <c r="AWZ77" s="91"/>
      <c r="AXA77" s="91"/>
      <c r="AXB77" s="91"/>
      <c r="AXC77" s="91"/>
      <c r="AXD77" s="91"/>
      <c r="AXE77" s="91"/>
      <c r="AXF77" s="91"/>
      <c r="AXG77" s="91"/>
      <c r="AXH77" s="91"/>
      <c r="AXI77" s="91"/>
      <c r="AXJ77" s="91"/>
      <c r="AXK77" s="91"/>
      <c r="AXL77" s="91"/>
      <c r="AXM77" s="91"/>
      <c r="AXN77" s="91"/>
      <c r="AXO77" s="91"/>
      <c r="AXP77" s="91"/>
      <c r="AXQ77" s="91"/>
      <c r="AXR77" s="91"/>
      <c r="AXS77" s="91"/>
      <c r="AXT77" s="91"/>
      <c r="AXU77" s="91"/>
      <c r="AXV77" s="91"/>
      <c r="AXW77" s="91"/>
      <c r="AXX77" s="91"/>
      <c r="AXY77" s="91"/>
      <c r="AXZ77" s="91"/>
      <c r="AYA77" s="91"/>
      <c r="AYB77" s="91"/>
      <c r="AYC77" s="91"/>
      <c r="AYD77" s="91"/>
      <c r="AYE77" s="91"/>
      <c r="AYF77" s="91"/>
      <c r="AYG77" s="91"/>
      <c r="AYH77" s="91"/>
      <c r="AYI77" s="91"/>
      <c r="AYJ77" s="91"/>
      <c r="AYK77" s="91"/>
      <c r="AYL77" s="91"/>
      <c r="AYM77" s="91"/>
      <c r="AYN77" s="91"/>
      <c r="AYO77" s="91"/>
      <c r="AYP77" s="91"/>
      <c r="AYQ77" s="91"/>
      <c r="AYR77" s="91"/>
      <c r="AYS77" s="91"/>
      <c r="AYT77" s="91"/>
      <c r="AYU77" s="91"/>
      <c r="AYV77" s="91"/>
      <c r="AYW77" s="91"/>
      <c r="AYX77" s="91"/>
      <c r="AYY77" s="91"/>
      <c r="AYZ77" s="91"/>
      <c r="AZA77" s="91"/>
      <c r="AZB77" s="91"/>
      <c r="AZC77" s="91"/>
      <c r="AZD77" s="91"/>
      <c r="AZE77" s="91"/>
      <c r="AZF77" s="91"/>
      <c r="AZG77" s="91"/>
      <c r="AZH77" s="91"/>
      <c r="AZI77" s="91"/>
      <c r="AZJ77" s="91"/>
      <c r="AZK77" s="91"/>
      <c r="AZL77" s="91"/>
      <c r="AZM77" s="91"/>
      <c r="AZN77" s="91"/>
      <c r="AZO77" s="91"/>
      <c r="AZP77" s="91"/>
      <c r="AZQ77" s="91"/>
      <c r="AZR77" s="91"/>
      <c r="AZS77" s="91"/>
      <c r="AZT77" s="91"/>
      <c r="AZU77" s="91"/>
      <c r="AZV77" s="91"/>
      <c r="AZW77" s="91"/>
      <c r="AZX77" s="91"/>
      <c r="AZY77" s="91"/>
      <c r="AZZ77" s="91"/>
      <c r="BAA77" s="91"/>
      <c r="BAB77" s="91"/>
      <c r="BAC77" s="91"/>
      <c r="BAD77" s="91"/>
      <c r="BAE77" s="91"/>
      <c r="BAF77" s="91"/>
      <c r="BAG77" s="91"/>
      <c r="BAH77" s="91"/>
      <c r="BAI77" s="91"/>
      <c r="BAJ77" s="91"/>
      <c r="BAK77" s="91"/>
      <c r="BAL77" s="91"/>
      <c r="BAM77" s="91"/>
      <c r="BAN77" s="91"/>
      <c r="BAO77" s="91"/>
      <c r="BAP77" s="91"/>
      <c r="BAQ77" s="91"/>
      <c r="BAR77" s="91"/>
      <c r="BAS77" s="91"/>
      <c r="BAT77" s="91"/>
      <c r="BAU77" s="91"/>
      <c r="BAV77" s="91"/>
      <c r="BAW77" s="91"/>
      <c r="BAX77" s="91"/>
      <c r="BAY77" s="91"/>
      <c r="BAZ77" s="91"/>
      <c r="BBA77" s="91"/>
      <c r="BBB77" s="91"/>
      <c r="BBC77" s="91"/>
      <c r="BBD77" s="91"/>
      <c r="BBE77" s="91"/>
      <c r="BBF77" s="91"/>
      <c r="BBG77" s="91"/>
      <c r="BBH77" s="91"/>
      <c r="BBI77" s="91"/>
      <c r="BBJ77" s="91"/>
      <c r="BBK77" s="91"/>
      <c r="BBL77" s="91"/>
      <c r="BBM77" s="91"/>
      <c r="BBN77" s="91"/>
      <c r="BBO77" s="91"/>
      <c r="BBP77" s="91"/>
      <c r="BBQ77" s="91"/>
      <c r="BBR77" s="91"/>
      <c r="BBS77" s="91"/>
      <c r="BBT77" s="91"/>
      <c r="BBU77" s="91"/>
      <c r="BBV77" s="91"/>
      <c r="BBW77" s="91"/>
      <c r="BBX77" s="91"/>
      <c r="BBY77" s="91"/>
      <c r="BBZ77" s="91"/>
      <c r="BCA77" s="91"/>
      <c r="BCB77" s="91"/>
      <c r="BCC77" s="91"/>
      <c r="BCD77" s="91"/>
      <c r="BCE77" s="91"/>
      <c r="BCF77" s="91"/>
      <c r="BCG77" s="91"/>
      <c r="BCH77" s="91"/>
      <c r="BCI77" s="91"/>
      <c r="BCJ77" s="91"/>
      <c r="BCK77" s="91"/>
      <c r="BCL77" s="91"/>
      <c r="BCM77" s="91"/>
      <c r="BCN77" s="91"/>
      <c r="BCO77" s="91"/>
      <c r="BCP77" s="91"/>
      <c r="BCQ77" s="91"/>
      <c r="BCR77" s="91"/>
      <c r="BCS77" s="91"/>
      <c r="BCT77" s="91"/>
      <c r="BCU77" s="91"/>
      <c r="BCV77" s="91"/>
      <c r="BCW77" s="91"/>
      <c r="BCX77" s="91"/>
      <c r="BCY77" s="91"/>
      <c r="BCZ77" s="91"/>
      <c r="BDA77" s="91"/>
      <c r="BDB77" s="91"/>
      <c r="BDC77" s="91"/>
      <c r="BDD77" s="91"/>
      <c r="BDE77" s="91"/>
      <c r="BDF77" s="91"/>
      <c r="BDG77" s="91"/>
      <c r="BDH77" s="91"/>
      <c r="BDI77" s="91"/>
      <c r="BDJ77" s="91"/>
      <c r="BDK77" s="91"/>
      <c r="BDL77" s="91"/>
      <c r="BDM77" s="91"/>
      <c r="BDN77" s="91"/>
      <c r="BDO77" s="91"/>
      <c r="BDP77" s="91"/>
      <c r="BDQ77" s="91"/>
      <c r="BDR77" s="91"/>
      <c r="BDS77" s="91"/>
      <c r="BDT77" s="91"/>
      <c r="BDU77" s="91"/>
      <c r="BDV77" s="91"/>
      <c r="BDW77" s="91"/>
      <c r="BDX77" s="91"/>
      <c r="BDY77" s="91"/>
      <c r="BDZ77" s="91"/>
      <c r="BEA77" s="91"/>
      <c r="BEB77" s="91"/>
      <c r="BEC77" s="91"/>
      <c r="BED77" s="91"/>
      <c r="BEE77" s="91"/>
      <c r="BEF77" s="91"/>
      <c r="BEG77" s="91"/>
      <c r="BEH77" s="91"/>
      <c r="BEI77" s="91"/>
      <c r="BEJ77" s="91"/>
      <c r="BEK77" s="91"/>
      <c r="BEL77" s="91"/>
      <c r="BEM77" s="91"/>
      <c r="BEN77" s="91"/>
      <c r="BEO77" s="91"/>
      <c r="BEP77" s="91"/>
      <c r="BEQ77" s="91"/>
      <c r="BER77" s="91"/>
      <c r="BES77" s="91"/>
      <c r="BET77" s="91"/>
      <c r="BEU77" s="91"/>
      <c r="BEV77" s="91"/>
      <c r="BEW77" s="91"/>
      <c r="BEX77" s="91"/>
      <c r="BEY77" s="91"/>
      <c r="BEZ77" s="91"/>
      <c r="BFA77" s="91"/>
      <c r="BFB77" s="91"/>
      <c r="BFC77" s="91"/>
      <c r="BFD77" s="91"/>
      <c r="BFE77" s="91"/>
      <c r="BFF77" s="91"/>
      <c r="BFG77" s="91"/>
      <c r="BFH77" s="91"/>
      <c r="BFI77" s="91"/>
      <c r="BFJ77" s="91"/>
      <c r="BFK77" s="91"/>
      <c r="BFL77" s="91"/>
      <c r="BFM77" s="91"/>
      <c r="BFN77" s="91"/>
      <c r="BFO77" s="91"/>
      <c r="BFP77" s="91"/>
      <c r="BFQ77" s="91"/>
      <c r="BFR77" s="91"/>
      <c r="BFS77" s="91"/>
      <c r="BFT77" s="91"/>
      <c r="BFU77" s="91"/>
      <c r="BFV77" s="91"/>
      <c r="BFW77" s="91"/>
      <c r="BFX77" s="91"/>
      <c r="BFY77" s="91"/>
      <c r="BFZ77" s="91"/>
      <c r="BGA77" s="91"/>
      <c r="BGB77" s="91"/>
      <c r="BGC77" s="91"/>
      <c r="BGD77" s="91"/>
      <c r="BGE77" s="91"/>
      <c r="BGF77" s="91"/>
      <c r="BGG77" s="91"/>
      <c r="BGH77" s="91"/>
      <c r="BGI77" s="91"/>
      <c r="BGJ77" s="91"/>
      <c r="BGK77" s="91"/>
      <c r="BGL77" s="91"/>
      <c r="BGM77" s="91"/>
      <c r="BGN77" s="91"/>
      <c r="BGO77" s="91"/>
      <c r="BGP77" s="91"/>
      <c r="BGQ77" s="91"/>
      <c r="BGR77" s="91"/>
      <c r="BGS77" s="91"/>
      <c r="BGT77" s="91"/>
      <c r="BGU77" s="91"/>
      <c r="BGV77" s="91"/>
      <c r="BGW77" s="91"/>
      <c r="BGX77" s="91"/>
      <c r="BGY77" s="91"/>
      <c r="BGZ77" s="91"/>
      <c r="BHA77" s="91"/>
      <c r="BHB77" s="91"/>
      <c r="BHC77" s="91"/>
      <c r="BHD77" s="91"/>
      <c r="BHE77" s="91"/>
      <c r="BHF77" s="91"/>
      <c r="BHG77" s="91"/>
      <c r="BHH77" s="91"/>
      <c r="BHI77" s="91"/>
      <c r="BHJ77" s="91"/>
      <c r="BHK77" s="91"/>
      <c r="BHL77" s="91"/>
      <c r="BHM77" s="91"/>
      <c r="BHN77" s="91"/>
      <c r="BHO77" s="91"/>
      <c r="BHP77" s="91"/>
      <c r="BHQ77" s="91"/>
      <c r="BHR77" s="91"/>
      <c r="BHS77" s="91"/>
      <c r="BHT77" s="91"/>
      <c r="BHU77" s="91"/>
      <c r="BHV77" s="91"/>
      <c r="BHW77" s="91"/>
      <c r="BHX77" s="91"/>
      <c r="BHY77" s="91"/>
      <c r="BHZ77" s="91"/>
      <c r="BIA77" s="91"/>
      <c r="BIB77" s="91"/>
      <c r="BIC77" s="91"/>
      <c r="BID77" s="91"/>
      <c r="BIE77" s="91"/>
      <c r="BIF77" s="91"/>
      <c r="BIG77" s="91"/>
      <c r="BIH77" s="91"/>
      <c r="BII77" s="91"/>
      <c r="BIJ77" s="91"/>
      <c r="BIK77" s="91"/>
      <c r="BIL77" s="91"/>
      <c r="BIM77" s="91"/>
      <c r="BIN77" s="91"/>
      <c r="BIO77" s="91"/>
      <c r="BIP77" s="91"/>
      <c r="BIQ77" s="91"/>
      <c r="BIR77" s="91"/>
      <c r="BIS77" s="91"/>
      <c r="BIT77" s="91"/>
      <c r="BIU77" s="91"/>
      <c r="BIV77" s="91"/>
      <c r="BIW77" s="91"/>
      <c r="BIX77" s="91"/>
      <c r="BIY77" s="91"/>
      <c r="BIZ77" s="91"/>
      <c r="BJA77" s="91"/>
      <c r="BJB77" s="91"/>
      <c r="BJC77" s="91"/>
      <c r="BJD77" s="91"/>
      <c r="BJE77" s="91"/>
      <c r="BJF77" s="91"/>
      <c r="BJG77" s="91"/>
      <c r="BJH77" s="91"/>
      <c r="BJI77" s="91"/>
      <c r="BJJ77" s="91"/>
      <c r="BJK77" s="91"/>
      <c r="BJL77" s="91"/>
      <c r="BJM77" s="91"/>
      <c r="BJN77" s="91"/>
      <c r="BJO77" s="91"/>
      <c r="BJP77" s="91"/>
      <c r="BJQ77" s="91"/>
      <c r="BJR77" s="91"/>
      <c r="BJS77" s="91"/>
      <c r="BJT77" s="91"/>
      <c r="BJU77" s="91"/>
      <c r="BJV77" s="91"/>
      <c r="BJW77" s="91"/>
      <c r="BJX77" s="91"/>
      <c r="BJY77" s="91"/>
      <c r="BJZ77" s="91"/>
      <c r="BKA77" s="91"/>
      <c r="BKB77" s="91"/>
      <c r="BKC77" s="91"/>
      <c r="BKD77" s="91"/>
      <c r="BKE77" s="91"/>
      <c r="BKF77" s="91"/>
      <c r="BKG77" s="91"/>
      <c r="BKH77" s="91"/>
      <c r="BKI77" s="91"/>
      <c r="BKJ77" s="91"/>
      <c r="BKK77" s="91"/>
      <c r="BKL77" s="91"/>
      <c r="BKM77" s="91"/>
      <c r="BKN77" s="91"/>
      <c r="BKO77" s="91"/>
      <c r="BKP77" s="91"/>
      <c r="BKQ77" s="91"/>
      <c r="BKR77" s="91"/>
      <c r="BKS77" s="91"/>
      <c r="BKT77" s="91"/>
      <c r="BKU77" s="91"/>
      <c r="BKV77" s="91"/>
      <c r="BKW77" s="91"/>
      <c r="BKX77" s="91"/>
      <c r="BKY77" s="91"/>
      <c r="BKZ77" s="91"/>
      <c r="BLA77" s="91"/>
      <c r="BLB77" s="91"/>
      <c r="BLC77" s="91"/>
      <c r="BLD77" s="91"/>
      <c r="BLE77" s="91"/>
      <c r="BLF77" s="91"/>
      <c r="BLG77" s="91"/>
      <c r="BLH77" s="91"/>
      <c r="BLI77" s="91"/>
      <c r="BLJ77" s="91"/>
      <c r="BLK77" s="91"/>
      <c r="BLL77" s="91"/>
      <c r="BLM77" s="91"/>
      <c r="BLN77" s="91"/>
      <c r="BLO77" s="91"/>
      <c r="BLP77" s="91"/>
      <c r="BLQ77" s="91"/>
      <c r="BLR77" s="91"/>
      <c r="BLS77" s="91"/>
      <c r="BLT77" s="91"/>
      <c r="BLU77" s="91"/>
      <c r="BLV77" s="91"/>
      <c r="BLW77" s="91"/>
      <c r="BLX77" s="91"/>
      <c r="BLY77" s="91"/>
      <c r="BLZ77" s="91"/>
      <c r="BMA77" s="91"/>
      <c r="BMB77" s="91"/>
      <c r="BMC77" s="91"/>
      <c r="BMD77" s="91"/>
      <c r="BME77" s="91"/>
      <c r="BMF77" s="91"/>
      <c r="BMG77" s="91"/>
      <c r="BMH77" s="91"/>
      <c r="BMI77" s="91"/>
      <c r="BMJ77" s="91"/>
      <c r="BMK77" s="91"/>
      <c r="BML77" s="91"/>
      <c r="BMM77" s="91"/>
      <c r="BMN77" s="91"/>
      <c r="BMO77" s="91"/>
      <c r="BMP77" s="91"/>
      <c r="BMQ77" s="91"/>
      <c r="BMR77" s="91"/>
      <c r="BMS77" s="91"/>
      <c r="BMT77" s="91"/>
      <c r="BMU77" s="91"/>
      <c r="BMV77" s="91"/>
      <c r="BMW77" s="91"/>
      <c r="BMX77" s="91"/>
      <c r="BMY77" s="91"/>
      <c r="BMZ77" s="91"/>
      <c r="BNA77" s="91"/>
      <c r="BNB77" s="91"/>
      <c r="BNC77" s="91"/>
      <c r="BND77" s="91"/>
      <c r="BNE77" s="91"/>
      <c r="BNF77" s="91"/>
      <c r="BNG77" s="91"/>
      <c r="BNH77" s="91"/>
      <c r="BNI77" s="91"/>
      <c r="BNJ77" s="91"/>
      <c r="BNK77" s="91"/>
      <c r="BNL77" s="91"/>
      <c r="BNM77" s="91"/>
      <c r="BNN77" s="91"/>
      <c r="BNO77" s="91"/>
      <c r="BNP77" s="91"/>
      <c r="BNQ77" s="91"/>
      <c r="BNR77" s="91"/>
      <c r="BNS77" s="91"/>
      <c r="BNT77" s="91"/>
      <c r="BNU77" s="91"/>
      <c r="BNV77" s="91"/>
      <c r="BNW77" s="91"/>
      <c r="BNX77" s="91"/>
      <c r="BNY77" s="91"/>
      <c r="BNZ77" s="91"/>
      <c r="BOA77" s="91"/>
      <c r="BOB77" s="91"/>
      <c r="BOC77" s="91"/>
      <c r="BOD77" s="91"/>
      <c r="BOE77" s="91"/>
      <c r="BOF77" s="91"/>
      <c r="BOG77" s="91"/>
      <c r="BOH77" s="91"/>
      <c r="BOI77" s="91"/>
      <c r="BOJ77" s="91"/>
      <c r="BOK77" s="91"/>
      <c r="BOL77" s="91"/>
      <c r="BOM77" s="91"/>
      <c r="BON77" s="91"/>
      <c r="BOO77" s="91"/>
      <c r="BOP77" s="91"/>
      <c r="BOQ77" s="91"/>
      <c r="BOR77" s="91"/>
      <c r="BOS77" s="91"/>
      <c r="BOT77" s="91"/>
      <c r="BOU77" s="91"/>
      <c r="BOV77" s="91"/>
      <c r="BOW77" s="91"/>
      <c r="BOX77" s="91"/>
      <c r="BOY77" s="91"/>
      <c r="BOZ77" s="91"/>
      <c r="BPA77" s="91"/>
      <c r="BPB77" s="91"/>
      <c r="BPC77" s="91"/>
      <c r="BPD77" s="91"/>
      <c r="BPE77" s="91"/>
      <c r="BPF77" s="91"/>
      <c r="BPG77" s="91"/>
      <c r="BPH77" s="91"/>
      <c r="BPI77" s="91"/>
      <c r="BPJ77" s="91"/>
      <c r="BPK77" s="91"/>
      <c r="BPL77" s="91"/>
      <c r="BPM77" s="91"/>
      <c r="BPN77" s="91"/>
      <c r="BPO77" s="91"/>
      <c r="BPP77" s="91"/>
      <c r="BPQ77" s="91"/>
      <c r="BPR77" s="91"/>
      <c r="BPS77" s="91"/>
      <c r="BPT77" s="91"/>
      <c r="BPU77" s="91"/>
      <c r="BPV77" s="91"/>
      <c r="BPW77" s="91"/>
      <c r="BPX77" s="91"/>
      <c r="BPY77" s="91"/>
      <c r="BPZ77" s="91"/>
      <c r="BQA77" s="91"/>
      <c r="BQB77" s="91"/>
      <c r="BQC77" s="91"/>
      <c r="BQD77" s="91"/>
      <c r="BQE77" s="91"/>
      <c r="BQF77" s="91"/>
      <c r="BQG77" s="91"/>
      <c r="BQH77" s="91"/>
      <c r="BQI77" s="91"/>
      <c r="BQJ77" s="91"/>
      <c r="BQK77" s="91"/>
      <c r="BQL77" s="91"/>
      <c r="BQM77" s="91"/>
      <c r="BQN77" s="91"/>
      <c r="BQO77" s="91"/>
      <c r="BQP77" s="91"/>
      <c r="BQQ77" s="91"/>
      <c r="BQR77" s="91"/>
      <c r="BQS77" s="91"/>
      <c r="BQT77" s="91"/>
      <c r="BQU77" s="91"/>
      <c r="BQV77" s="91"/>
      <c r="BQW77" s="91"/>
      <c r="BQX77" s="91"/>
      <c r="BQY77" s="91"/>
      <c r="BQZ77" s="91"/>
      <c r="BRA77" s="91"/>
      <c r="BRB77" s="91"/>
      <c r="BRC77" s="91"/>
      <c r="BRD77" s="91"/>
      <c r="BRE77" s="91"/>
      <c r="BRF77" s="91"/>
      <c r="BRG77" s="91"/>
      <c r="BRH77" s="91"/>
      <c r="BRI77" s="91"/>
      <c r="BRJ77" s="91"/>
      <c r="BRK77" s="91"/>
      <c r="BRL77" s="91"/>
      <c r="BRM77" s="91"/>
      <c r="BRN77" s="91"/>
      <c r="BRO77" s="91"/>
      <c r="BRP77" s="91"/>
      <c r="BRQ77" s="91"/>
      <c r="BRR77" s="91"/>
      <c r="BRS77" s="91"/>
      <c r="BRT77" s="91"/>
      <c r="BRU77" s="91"/>
      <c r="BRV77" s="91"/>
      <c r="BRW77" s="91"/>
      <c r="BRX77" s="91"/>
      <c r="BRY77" s="91"/>
      <c r="BRZ77" s="91"/>
      <c r="BSA77" s="91"/>
      <c r="BSB77" s="91"/>
      <c r="BSC77" s="91"/>
      <c r="BSD77" s="91"/>
      <c r="BSE77" s="91"/>
      <c r="BSF77" s="91"/>
      <c r="BSG77" s="91"/>
      <c r="BSH77" s="91"/>
      <c r="BSI77" s="91"/>
      <c r="BSJ77" s="91"/>
      <c r="BSK77" s="91"/>
      <c r="BSL77" s="91"/>
      <c r="BSM77" s="91"/>
      <c r="BSN77" s="91"/>
      <c r="BSO77" s="91"/>
      <c r="BSP77" s="91"/>
      <c r="BSQ77" s="91"/>
      <c r="BSR77" s="91"/>
      <c r="BSS77" s="91"/>
      <c r="BST77" s="91"/>
      <c r="BSU77" s="91"/>
      <c r="BSV77" s="91"/>
      <c r="BSW77" s="91"/>
      <c r="BSX77" s="91"/>
      <c r="BSY77" s="91"/>
      <c r="BSZ77" s="91"/>
      <c r="BTA77" s="91"/>
      <c r="BTB77" s="91"/>
      <c r="BTC77" s="91"/>
      <c r="BTD77" s="91"/>
      <c r="BTE77" s="91"/>
      <c r="BTF77" s="91"/>
      <c r="BTG77" s="91"/>
      <c r="BTH77" s="91"/>
      <c r="BTI77" s="91"/>
      <c r="BTJ77" s="91"/>
      <c r="BTK77" s="91"/>
      <c r="BTL77" s="91"/>
      <c r="BTM77" s="91"/>
      <c r="BTN77" s="91"/>
      <c r="BTO77" s="91"/>
      <c r="BTP77" s="91"/>
      <c r="BTQ77" s="91"/>
      <c r="BTR77" s="91"/>
      <c r="BTS77" s="91"/>
      <c r="BTT77" s="91"/>
      <c r="BTU77" s="91"/>
      <c r="BTV77" s="91"/>
      <c r="BTW77" s="91"/>
      <c r="BTX77" s="91"/>
      <c r="BTY77" s="91"/>
      <c r="BTZ77" s="91"/>
      <c r="BUA77" s="91"/>
      <c r="BUB77" s="91"/>
      <c r="BUC77" s="91"/>
      <c r="BUD77" s="91"/>
      <c r="BUE77" s="91"/>
      <c r="BUF77" s="91"/>
      <c r="BUG77" s="91"/>
      <c r="BUH77" s="91"/>
      <c r="BUI77" s="91"/>
      <c r="BUJ77" s="91"/>
      <c r="BUK77" s="91"/>
      <c r="BUL77" s="91"/>
      <c r="BUM77" s="91"/>
      <c r="BUN77" s="91"/>
      <c r="BUO77" s="91"/>
      <c r="BUP77" s="91"/>
      <c r="BUQ77" s="91"/>
      <c r="BUR77" s="91"/>
      <c r="BUS77" s="91"/>
      <c r="BUT77" s="91"/>
      <c r="BUU77" s="91"/>
      <c r="BUV77" s="91"/>
      <c r="BUW77" s="91"/>
      <c r="BUX77" s="91"/>
      <c r="BUY77" s="91"/>
      <c r="BUZ77" s="91"/>
      <c r="BVA77" s="91"/>
      <c r="BVB77" s="91"/>
      <c r="BVC77" s="91"/>
      <c r="BVD77" s="91"/>
      <c r="BVE77" s="91"/>
      <c r="BVF77" s="91"/>
      <c r="BVG77" s="91"/>
      <c r="BVH77" s="91"/>
      <c r="BVI77" s="91"/>
      <c r="BVJ77" s="91"/>
      <c r="BVK77" s="91"/>
      <c r="BVL77" s="91"/>
      <c r="BVM77" s="91"/>
      <c r="BVN77" s="91"/>
      <c r="BVO77" s="91"/>
      <c r="BVP77" s="91"/>
      <c r="BVQ77" s="91"/>
      <c r="BVR77" s="91"/>
      <c r="BVS77" s="91"/>
      <c r="BVT77" s="91"/>
      <c r="BVU77" s="91"/>
      <c r="BVV77" s="91"/>
      <c r="BVW77" s="91"/>
      <c r="BVX77" s="91"/>
      <c r="BVY77" s="91"/>
      <c r="BVZ77" s="91"/>
      <c r="BWA77" s="91"/>
      <c r="BWB77" s="91"/>
      <c r="BWC77" s="91"/>
      <c r="BWD77" s="91"/>
      <c r="BWE77" s="91"/>
      <c r="BWF77" s="91"/>
      <c r="BWG77" s="91"/>
      <c r="BWH77" s="91"/>
      <c r="BWI77" s="91"/>
      <c r="BWJ77" s="91"/>
      <c r="BWK77" s="91"/>
      <c r="BWL77" s="91"/>
      <c r="BWM77" s="91"/>
      <c r="BWN77" s="91"/>
      <c r="BWO77" s="91"/>
      <c r="BWP77" s="91"/>
      <c r="BWQ77" s="91"/>
      <c r="BWR77" s="91"/>
      <c r="BWS77" s="91"/>
      <c r="BWT77" s="91"/>
      <c r="BWU77" s="91"/>
      <c r="BWV77" s="91"/>
      <c r="BWW77" s="91"/>
      <c r="BWX77" s="91"/>
      <c r="BWY77" s="91"/>
      <c r="BWZ77" s="91"/>
      <c r="BXA77" s="91"/>
      <c r="BXB77" s="91"/>
      <c r="BXC77" s="91"/>
      <c r="BXD77" s="91"/>
      <c r="BXE77" s="91"/>
      <c r="BXF77" s="91"/>
      <c r="BXG77" s="91"/>
      <c r="BXH77" s="91"/>
      <c r="BXI77" s="91"/>
      <c r="BXJ77" s="91"/>
      <c r="BXK77" s="91"/>
      <c r="BXL77" s="91"/>
      <c r="BXM77" s="91"/>
      <c r="BXN77" s="91"/>
      <c r="BXO77" s="91"/>
      <c r="BXP77" s="91"/>
      <c r="BXQ77" s="91"/>
      <c r="BXR77" s="91"/>
      <c r="BXS77" s="91"/>
      <c r="BXT77" s="91"/>
      <c r="BXU77" s="91"/>
      <c r="BXV77" s="91"/>
      <c r="BXW77" s="91"/>
      <c r="BXX77" s="91"/>
      <c r="BXY77" s="91"/>
      <c r="BXZ77" s="91"/>
      <c r="BYA77" s="91"/>
      <c r="BYB77" s="91"/>
      <c r="BYC77" s="91"/>
      <c r="BYD77" s="91"/>
      <c r="BYE77" s="91"/>
      <c r="BYF77" s="91"/>
      <c r="BYG77" s="91"/>
      <c r="BYH77" s="91"/>
      <c r="BYI77" s="91"/>
      <c r="BYJ77" s="91"/>
      <c r="BYK77" s="91"/>
      <c r="BYL77" s="91"/>
      <c r="BYM77" s="91"/>
      <c r="BYN77" s="91"/>
      <c r="BYO77" s="91"/>
      <c r="BYP77" s="91"/>
      <c r="BYQ77" s="91"/>
      <c r="BYR77" s="91"/>
      <c r="BYS77" s="91"/>
      <c r="BYT77" s="91"/>
      <c r="BYU77" s="91"/>
      <c r="BYV77" s="91"/>
      <c r="BYW77" s="91"/>
      <c r="BYX77" s="91"/>
      <c r="BYY77" s="91"/>
      <c r="BYZ77" s="91"/>
      <c r="BZA77" s="91"/>
      <c r="BZB77" s="91"/>
      <c r="BZC77" s="91"/>
      <c r="BZD77" s="91"/>
      <c r="BZE77" s="91"/>
      <c r="BZF77" s="91"/>
      <c r="BZG77" s="91"/>
      <c r="BZH77" s="91"/>
      <c r="BZI77" s="91"/>
      <c r="BZJ77" s="91"/>
      <c r="BZK77" s="91"/>
      <c r="BZL77" s="91"/>
      <c r="BZM77" s="91"/>
      <c r="BZN77" s="91"/>
      <c r="BZO77" s="91"/>
      <c r="BZP77" s="91"/>
      <c r="BZQ77" s="91"/>
      <c r="BZR77" s="91"/>
      <c r="BZS77" s="91"/>
      <c r="BZT77" s="91"/>
      <c r="BZU77" s="91"/>
      <c r="BZV77" s="91"/>
      <c r="BZW77" s="91"/>
      <c r="BZX77" s="91"/>
      <c r="BZY77" s="91"/>
      <c r="BZZ77" s="91"/>
      <c r="CAA77" s="91"/>
      <c r="CAB77" s="91"/>
      <c r="CAC77" s="91"/>
      <c r="CAD77" s="91"/>
      <c r="CAE77" s="91"/>
      <c r="CAF77" s="91"/>
      <c r="CAG77" s="91"/>
      <c r="CAH77" s="91"/>
      <c r="CAI77" s="91"/>
      <c r="CAJ77" s="91"/>
      <c r="CAK77" s="91"/>
      <c r="CAL77" s="91"/>
      <c r="CAM77" s="91"/>
      <c r="CAN77" s="91"/>
      <c r="CAO77" s="91"/>
      <c r="CAP77" s="91"/>
      <c r="CAQ77" s="91"/>
      <c r="CAR77" s="91"/>
      <c r="CAS77" s="91"/>
      <c r="CAT77" s="91"/>
      <c r="CAU77" s="91"/>
      <c r="CAV77" s="91"/>
      <c r="CAW77" s="91"/>
      <c r="CAX77" s="91"/>
      <c r="CAY77" s="91"/>
      <c r="CAZ77" s="91"/>
      <c r="CBA77" s="91"/>
      <c r="CBB77" s="91"/>
      <c r="CBC77" s="91"/>
      <c r="CBD77" s="91"/>
      <c r="CBE77" s="91"/>
      <c r="CBF77" s="91"/>
      <c r="CBG77" s="91"/>
      <c r="CBH77" s="91"/>
      <c r="CBI77" s="91"/>
      <c r="CBJ77" s="91"/>
      <c r="CBK77" s="91"/>
      <c r="CBL77" s="91"/>
      <c r="CBM77" s="91"/>
      <c r="CBN77" s="91"/>
      <c r="CBO77" s="91"/>
      <c r="CBP77" s="91"/>
      <c r="CBQ77" s="91"/>
      <c r="CBR77" s="91"/>
      <c r="CBS77" s="91"/>
      <c r="CBT77" s="91"/>
      <c r="CBU77" s="91"/>
      <c r="CBV77" s="91"/>
      <c r="CBW77" s="91"/>
      <c r="CBX77" s="91"/>
      <c r="CBY77" s="91"/>
      <c r="CBZ77" s="91"/>
      <c r="CCA77" s="91"/>
      <c r="CCB77" s="91"/>
      <c r="CCC77" s="91"/>
      <c r="CCD77" s="91"/>
      <c r="CCE77" s="91"/>
      <c r="CCF77" s="91"/>
      <c r="CCG77" s="91"/>
      <c r="CCH77" s="91"/>
      <c r="CCI77" s="91"/>
      <c r="CCJ77" s="91"/>
      <c r="CCK77" s="91"/>
      <c r="CCL77" s="91"/>
      <c r="CCM77" s="91"/>
      <c r="CCN77" s="91"/>
      <c r="CCO77" s="91"/>
      <c r="CCP77" s="91"/>
      <c r="CCQ77" s="91"/>
      <c r="CCR77" s="91"/>
      <c r="CCS77" s="91"/>
      <c r="CCT77" s="91"/>
      <c r="CCU77" s="91"/>
      <c r="CCV77" s="91"/>
      <c r="CCW77" s="91"/>
      <c r="CCX77" s="91"/>
      <c r="CCY77" s="91"/>
      <c r="CCZ77" s="91"/>
      <c r="CDA77" s="91"/>
      <c r="CDB77" s="91"/>
      <c r="CDC77" s="91"/>
      <c r="CDD77" s="91"/>
      <c r="CDE77" s="91"/>
      <c r="CDF77" s="91"/>
      <c r="CDG77" s="91"/>
      <c r="CDH77" s="91"/>
      <c r="CDI77" s="91"/>
      <c r="CDJ77" s="91"/>
      <c r="CDK77" s="91"/>
      <c r="CDL77" s="91"/>
      <c r="CDM77" s="91"/>
      <c r="CDN77" s="91"/>
      <c r="CDO77" s="91"/>
      <c r="CDP77" s="91"/>
      <c r="CDQ77" s="91"/>
      <c r="CDR77" s="91"/>
      <c r="CDS77" s="91"/>
      <c r="CDT77" s="91"/>
      <c r="CDU77" s="91"/>
      <c r="CDV77" s="91"/>
      <c r="CDW77" s="91"/>
      <c r="CDX77" s="91"/>
      <c r="CDY77" s="91"/>
      <c r="CDZ77" s="91"/>
      <c r="CEA77" s="91"/>
      <c r="CEB77" s="91"/>
      <c r="CEC77" s="91"/>
      <c r="CED77" s="91"/>
      <c r="CEE77" s="91"/>
      <c r="CEF77" s="91"/>
      <c r="CEG77" s="91"/>
      <c r="CEH77" s="91"/>
      <c r="CEI77" s="91"/>
      <c r="CEJ77" s="91"/>
      <c r="CEK77" s="91"/>
      <c r="CEL77" s="91"/>
      <c r="CEM77" s="91"/>
      <c r="CEN77" s="91"/>
      <c r="CEO77" s="91"/>
      <c r="CEP77" s="91"/>
      <c r="CEQ77" s="91"/>
      <c r="CER77" s="91"/>
      <c r="CES77" s="91"/>
      <c r="CET77" s="91"/>
      <c r="CEU77" s="91"/>
      <c r="CEV77" s="91"/>
      <c r="CEW77" s="91"/>
      <c r="CEX77" s="91"/>
      <c r="CEY77" s="91"/>
      <c r="CEZ77" s="91"/>
      <c r="CFA77" s="91"/>
      <c r="CFB77" s="91"/>
      <c r="CFC77" s="91"/>
      <c r="CFD77" s="91"/>
      <c r="CFE77" s="91"/>
      <c r="CFF77" s="91"/>
      <c r="CFG77" s="91"/>
      <c r="CFH77" s="91"/>
      <c r="CFI77" s="91"/>
      <c r="CFJ77" s="91"/>
      <c r="CFK77" s="91"/>
      <c r="CFL77" s="91"/>
      <c r="CFM77" s="91"/>
      <c r="CFN77" s="91"/>
      <c r="CFO77" s="91"/>
      <c r="CFP77" s="91"/>
      <c r="CFQ77" s="91"/>
      <c r="CFR77" s="91"/>
      <c r="CFS77" s="91"/>
      <c r="CFT77" s="91"/>
      <c r="CFU77" s="91"/>
      <c r="CFV77" s="91"/>
      <c r="CFW77" s="91"/>
      <c r="CFX77" s="91"/>
      <c r="CFY77" s="91"/>
      <c r="CFZ77" s="91"/>
      <c r="CGA77" s="91"/>
      <c r="CGB77" s="91"/>
      <c r="CGC77" s="91"/>
      <c r="CGD77" s="91"/>
      <c r="CGE77" s="91"/>
      <c r="CGF77" s="91"/>
      <c r="CGG77" s="91"/>
      <c r="CGH77" s="91"/>
      <c r="CGI77" s="91"/>
      <c r="CGJ77" s="91"/>
      <c r="CGK77" s="91"/>
      <c r="CGL77" s="91"/>
      <c r="CGM77" s="91"/>
      <c r="CGN77" s="91"/>
      <c r="CGO77" s="91"/>
      <c r="CGP77" s="91"/>
      <c r="CGQ77" s="91"/>
      <c r="CGR77" s="91"/>
      <c r="CGS77" s="91"/>
      <c r="CGT77" s="91"/>
      <c r="CGU77" s="91"/>
      <c r="CGV77" s="91"/>
      <c r="CGW77" s="91"/>
      <c r="CGX77" s="91"/>
      <c r="CGY77" s="91"/>
      <c r="CGZ77" s="91"/>
      <c r="CHA77" s="91"/>
      <c r="CHB77" s="91"/>
      <c r="CHC77" s="91"/>
      <c r="CHD77" s="91"/>
      <c r="CHE77" s="91"/>
      <c r="CHF77" s="91"/>
      <c r="CHG77" s="91"/>
      <c r="CHH77" s="91"/>
      <c r="CHI77" s="91"/>
      <c r="CHJ77" s="91"/>
      <c r="CHK77" s="91"/>
      <c r="CHL77" s="91"/>
      <c r="CHM77" s="91"/>
      <c r="CHN77" s="91"/>
      <c r="CHO77" s="91"/>
      <c r="CHP77" s="91"/>
      <c r="CHQ77" s="91"/>
      <c r="CHR77" s="91"/>
      <c r="CHS77" s="91"/>
      <c r="CHT77" s="91"/>
      <c r="CHU77" s="91"/>
      <c r="CHV77" s="91"/>
      <c r="CHW77" s="91"/>
      <c r="CHX77" s="91"/>
      <c r="CHY77" s="91"/>
      <c r="CHZ77" s="91"/>
      <c r="CIA77" s="91"/>
      <c r="CIB77" s="91"/>
      <c r="CIC77" s="91"/>
      <c r="CID77" s="91"/>
      <c r="CIE77" s="91"/>
      <c r="CIF77" s="91"/>
      <c r="CIG77" s="91"/>
      <c r="CIH77" s="91"/>
      <c r="CII77" s="91"/>
      <c r="CIJ77" s="91"/>
      <c r="CIK77" s="91"/>
      <c r="CIL77" s="91"/>
      <c r="CIM77" s="91"/>
      <c r="CIN77" s="91"/>
      <c r="CIO77" s="91"/>
      <c r="CIP77" s="91"/>
      <c r="CIQ77" s="91"/>
      <c r="CIR77" s="91"/>
      <c r="CIS77" s="91"/>
      <c r="CIT77" s="91"/>
      <c r="CIU77" s="91"/>
      <c r="CIV77" s="91"/>
      <c r="CIW77" s="91"/>
      <c r="CIX77" s="91"/>
      <c r="CIY77" s="91"/>
      <c r="CIZ77" s="91"/>
      <c r="CJA77" s="91"/>
      <c r="CJB77" s="91"/>
      <c r="CJC77" s="91"/>
      <c r="CJD77" s="91"/>
      <c r="CJE77" s="91"/>
      <c r="CJF77" s="91"/>
      <c r="CJG77" s="91"/>
      <c r="CJH77" s="91"/>
      <c r="CJI77" s="91"/>
      <c r="CJJ77" s="91"/>
      <c r="CJK77" s="91"/>
      <c r="CJL77" s="91"/>
      <c r="CJM77" s="91"/>
      <c r="CJN77" s="91"/>
      <c r="CJO77" s="91"/>
      <c r="CJP77" s="91"/>
      <c r="CJQ77" s="91"/>
      <c r="CJR77" s="91"/>
      <c r="CJS77" s="91"/>
      <c r="CJT77" s="91"/>
      <c r="CJU77" s="91"/>
      <c r="CJV77" s="91"/>
      <c r="CJW77" s="91"/>
      <c r="CJX77" s="91"/>
      <c r="CJY77" s="91"/>
      <c r="CJZ77" s="91"/>
      <c r="CKA77" s="91"/>
      <c r="CKB77" s="91"/>
      <c r="CKC77" s="91"/>
      <c r="CKD77" s="91"/>
      <c r="CKE77" s="91"/>
      <c r="CKF77" s="91"/>
      <c r="CKG77" s="91"/>
      <c r="CKH77" s="91"/>
      <c r="CKI77" s="91"/>
      <c r="CKJ77" s="91"/>
      <c r="CKK77" s="91"/>
      <c r="CKL77" s="91"/>
      <c r="CKM77" s="91"/>
      <c r="CKN77" s="91"/>
      <c r="CKO77" s="91"/>
      <c r="CKP77" s="91"/>
      <c r="CKQ77" s="91"/>
      <c r="CKR77" s="91"/>
      <c r="CKS77" s="91"/>
      <c r="CKT77" s="91"/>
      <c r="CKU77" s="91"/>
      <c r="CKV77" s="91"/>
      <c r="CKW77" s="91"/>
      <c r="CKX77" s="91"/>
      <c r="CKY77" s="91"/>
      <c r="CKZ77" s="91"/>
      <c r="CLA77" s="91"/>
      <c r="CLB77" s="91"/>
      <c r="CLC77" s="91"/>
      <c r="CLD77" s="91"/>
      <c r="CLE77" s="91"/>
      <c r="CLF77" s="91"/>
      <c r="CLG77" s="91"/>
      <c r="CLH77" s="91"/>
      <c r="CLI77" s="91"/>
      <c r="CLJ77" s="91"/>
      <c r="CLK77" s="91"/>
      <c r="CLL77" s="91"/>
      <c r="CLM77" s="91"/>
      <c r="CLN77" s="91"/>
      <c r="CLO77" s="91"/>
      <c r="CLP77" s="91"/>
      <c r="CLQ77" s="91"/>
      <c r="CLR77" s="91"/>
      <c r="CLS77" s="91"/>
      <c r="CLT77" s="91"/>
      <c r="CLU77" s="91"/>
      <c r="CLV77" s="91"/>
      <c r="CLW77" s="91"/>
      <c r="CLX77" s="91"/>
      <c r="CLY77" s="91"/>
      <c r="CLZ77" s="91"/>
      <c r="CMA77" s="91"/>
      <c r="CMB77" s="91"/>
      <c r="CMC77" s="91"/>
      <c r="CMD77" s="91"/>
      <c r="CME77" s="91"/>
      <c r="CMF77" s="91"/>
      <c r="CMG77" s="91"/>
      <c r="CMH77" s="91"/>
      <c r="CMI77" s="91"/>
      <c r="CMJ77" s="91"/>
      <c r="CMK77" s="91"/>
      <c r="CML77" s="91"/>
      <c r="CMM77" s="91"/>
      <c r="CMN77" s="91"/>
      <c r="CMO77" s="91"/>
      <c r="CMP77" s="91"/>
      <c r="CMQ77" s="91"/>
      <c r="CMR77" s="91"/>
      <c r="CMS77" s="91"/>
      <c r="CMT77" s="91"/>
      <c r="CMU77" s="91"/>
      <c r="CMV77" s="91"/>
      <c r="CMW77" s="91"/>
      <c r="CMX77" s="91"/>
      <c r="CMY77" s="91"/>
      <c r="CMZ77" s="91"/>
      <c r="CNA77" s="91"/>
      <c r="CNB77" s="91"/>
      <c r="CNC77" s="91"/>
      <c r="CND77" s="91"/>
      <c r="CNE77" s="91"/>
      <c r="CNF77" s="91"/>
      <c r="CNG77" s="91"/>
      <c r="CNH77" s="91"/>
      <c r="CNI77" s="91"/>
      <c r="CNJ77" s="91"/>
      <c r="CNK77" s="91"/>
      <c r="CNL77" s="91"/>
      <c r="CNM77" s="91"/>
      <c r="CNN77" s="91"/>
      <c r="CNO77" s="91"/>
      <c r="CNP77" s="91"/>
      <c r="CNQ77" s="91"/>
      <c r="CNR77" s="91"/>
      <c r="CNS77" s="91"/>
      <c r="CNT77" s="91"/>
      <c r="CNU77" s="91"/>
      <c r="CNV77" s="91"/>
      <c r="CNW77" s="91"/>
      <c r="CNX77" s="91"/>
      <c r="CNY77" s="91"/>
      <c r="CNZ77" s="91"/>
      <c r="COA77" s="91"/>
      <c r="COB77" s="91"/>
      <c r="COC77" s="91"/>
      <c r="COD77" s="91"/>
      <c r="COE77" s="91"/>
      <c r="COF77" s="91"/>
      <c r="COG77" s="91"/>
      <c r="COH77" s="91"/>
      <c r="COI77" s="91"/>
      <c r="COJ77" s="91"/>
      <c r="COK77" s="91"/>
      <c r="COL77" s="91"/>
      <c r="COM77" s="91"/>
      <c r="CON77" s="91"/>
      <c r="COO77" s="91"/>
      <c r="COP77" s="91"/>
      <c r="COQ77" s="91"/>
      <c r="COR77" s="91"/>
      <c r="COS77" s="91"/>
      <c r="COT77" s="91"/>
      <c r="COU77" s="91"/>
      <c r="COV77" s="91"/>
      <c r="COW77" s="91"/>
      <c r="COX77" s="91"/>
      <c r="COY77" s="91"/>
      <c r="COZ77" s="91"/>
      <c r="CPA77" s="91"/>
      <c r="CPB77" s="91"/>
      <c r="CPC77" s="91"/>
      <c r="CPD77" s="91"/>
      <c r="CPE77" s="91"/>
      <c r="CPF77" s="91"/>
      <c r="CPG77" s="91"/>
      <c r="CPH77" s="91"/>
      <c r="CPI77" s="91"/>
      <c r="CPJ77" s="91"/>
      <c r="CPK77" s="91"/>
      <c r="CPL77" s="91"/>
      <c r="CPM77" s="91"/>
      <c r="CPN77" s="91"/>
      <c r="CPO77" s="91"/>
      <c r="CPP77" s="91"/>
      <c r="CPQ77" s="91"/>
      <c r="CPR77" s="91"/>
      <c r="CPS77" s="91"/>
      <c r="CPT77" s="91"/>
      <c r="CPU77" s="91"/>
      <c r="CPV77" s="91"/>
      <c r="CPW77" s="91"/>
      <c r="CPX77" s="91"/>
      <c r="CPY77" s="91"/>
      <c r="CPZ77" s="91"/>
      <c r="CQA77" s="91"/>
      <c r="CQB77" s="91"/>
      <c r="CQC77" s="91"/>
      <c r="CQD77" s="91"/>
      <c r="CQE77" s="91"/>
      <c r="CQF77" s="91"/>
      <c r="CQG77" s="91"/>
      <c r="CQH77" s="91"/>
      <c r="CQI77" s="91"/>
      <c r="CQJ77" s="91"/>
      <c r="CQK77" s="91"/>
      <c r="CQL77" s="91"/>
      <c r="CQM77" s="91"/>
      <c r="CQN77" s="91"/>
      <c r="CQO77" s="91"/>
      <c r="CQP77" s="91"/>
      <c r="CQQ77" s="91"/>
      <c r="CQR77" s="91"/>
      <c r="CQS77" s="91"/>
      <c r="CQT77" s="91"/>
      <c r="CQU77" s="91"/>
      <c r="CQV77" s="91"/>
      <c r="CQW77" s="91"/>
      <c r="CQX77" s="91"/>
      <c r="CQY77" s="91"/>
      <c r="CQZ77" s="91"/>
      <c r="CRA77" s="91"/>
      <c r="CRB77" s="91"/>
      <c r="CRC77" s="91"/>
      <c r="CRD77" s="91"/>
      <c r="CRE77" s="91"/>
      <c r="CRF77" s="91"/>
      <c r="CRG77" s="91"/>
      <c r="CRH77" s="91"/>
      <c r="CRI77" s="91"/>
      <c r="CRJ77" s="91"/>
      <c r="CRK77" s="91"/>
      <c r="CRL77" s="91"/>
      <c r="CRM77" s="91"/>
      <c r="CRN77" s="91"/>
      <c r="CRO77" s="91"/>
      <c r="CRP77" s="91"/>
      <c r="CRQ77" s="91"/>
      <c r="CRR77" s="91"/>
      <c r="CRS77" s="91"/>
      <c r="CRT77" s="91"/>
      <c r="CRU77" s="91"/>
      <c r="CRV77" s="91"/>
      <c r="CRW77" s="91"/>
      <c r="CRX77" s="91"/>
      <c r="CRY77" s="91"/>
      <c r="CRZ77" s="91"/>
      <c r="CSA77" s="91"/>
      <c r="CSB77" s="91"/>
      <c r="CSC77" s="91"/>
      <c r="CSD77" s="91"/>
      <c r="CSE77" s="91"/>
      <c r="CSF77" s="91"/>
      <c r="CSG77" s="91"/>
      <c r="CSH77" s="91"/>
      <c r="CSI77" s="91"/>
      <c r="CSJ77" s="91"/>
      <c r="CSK77" s="91"/>
      <c r="CSL77" s="91"/>
      <c r="CSM77" s="91"/>
      <c r="CSN77" s="91"/>
      <c r="CSO77" s="91"/>
      <c r="CSP77" s="91"/>
      <c r="CSQ77" s="91"/>
      <c r="CSR77" s="91"/>
      <c r="CSS77" s="91"/>
      <c r="CST77" s="91"/>
      <c r="CSU77" s="91"/>
      <c r="CSV77" s="91"/>
      <c r="CSW77" s="91"/>
      <c r="CSX77" s="91"/>
      <c r="CSY77" s="91"/>
      <c r="CSZ77" s="91"/>
      <c r="CTA77" s="91"/>
      <c r="CTB77" s="91"/>
      <c r="CTC77" s="91"/>
      <c r="CTD77" s="91"/>
      <c r="CTE77" s="91"/>
      <c r="CTF77" s="91"/>
      <c r="CTG77" s="91"/>
      <c r="CTH77" s="91"/>
      <c r="CTI77" s="91"/>
      <c r="CTJ77" s="91"/>
      <c r="CTK77" s="91"/>
      <c r="CTL77" s="91"/>
      <c r="CTM77" s="91"/>
      <c r="CTN77" s="91"/>
      <c r="CTO77" s="91"/>
      <c r="CTP77" s="91"/>
      <c r="CTQ77" s="91"/>
      <c r="CTR77" s="91"/>
      <c r="CTS77" s="91"/>
      <c r="CTT77" s="91"/>
      <c r="CTU77" s="91"/>
      <c r="CTV77" s="91"/>
      <c r="CTW77" s="91"/>
      <c r="CTX77" s="91"/>
      <c r="CTY77" s="91"/>
      <c r="CTZ77" s="91"/>
      <c r="CUA77" s="91"/>
      <c r="CUB77" s="91"/>
      <c r="CUC77" s="91"/>
      <c r="CUD77" s="91"/>
      <c r="CUE77" s="91"/>
      <c r="CUF77" s="91"/>
      <c r="CUG77" s="91"/>
      <c r="CUH77" s="91"/>
      <c r="CUI77" s="91"/>
      <c r="CUJ77" s="91"/>
      <c r="CUK77" s="91"/>
      <c r="CUL77" s="91"/>
      <c r="CUM77" s="91"/>
      <c r="CUN77" s="91"/>
      <c r="CUO77" s="91"/>
      <c r="CUP77" s="91"/>
      <c r="CUQ77" s="91"/>
      <c r="CUR77" s="91"/>
      <c r="CUS77" s="91"/>
      <c r="CUT77" s="91"/>
      <c r="CUU77" s="91"/>
      <c r="CUV77" s="91"/>
      <c r="CUW77" s="91"/>
      <c r="CUX77" s="91"/>
      <c r="CUY77" s="91"/>
      <c r="CUZ77" s="91"/>
      <c r="CVA77" s="91"/>
      <c r="CVB77" s="91"/>
      <c r="CVC77" s="91"/>
      <c r="CVD77" s="91"/>
      <c r="CVE77" s="91"/>
      <c r="CVF77" s="91"/>
      <c r="CVG77" s="91"/>
      <c r="CVH77" s="91"/>
      <c r="CVI77" s="91"/>
      <c r="CVJ77" s="91"/>
      <c r="CVK77" s="91"/>
      <c r="CVL77" s="91"/>
      <c r="CVM77" s="91"/>
      <c r="CVN77" s="91"/>
      <c r="CVO77" s="91"/>
      <c r="CVP77" s="91"/>
      <c r="CVQ77" s="91"/>
      <c r="CVR77" s="91"/>
      <c r="CVS77" s="91"/>
      <c r="CVT77" s="91"/>
      <c r="CVU77" s="91"/>
      <c r="CVV77" s="91"/>
      <c r="CVW77" s="91"/>
      <c r="CVX77" s="91"/>
      <c r="CVY77" s="91"/>
      <c r="CVZ77" s="91"/>
      <c r="CWA77" s="91"/>
      <c r="CWB77" s="91"/>
      <c r="CWC77" s="91"/>
      <c r="CWD77" s="91"/>
      <c r="CWE77" s="91"/>
      <c r="CWF77" s="91"/>
      <c r="CWG77" s="91"/>
      <c r="CWH77" s="91"/>
      <c r="CWI77" s="91"/>
      <c r="CWJ77" s="91"/>
      <c r="CWK77" s="91"/>
      <c r="CWL77" s="91"/>
      <c r="CWM77" s="91"/>
      <c r="CWN77" s="91"/>
      <c r="CWO77" s="91"/>
      <c r="CWP77" s="91"/>
      <c r="CWQ77" s="91"/>
      <c r="CWR77" s="91"/>
      <c r="CWS77" s="91"/>
      <c r="CWT77" s="91"/>
      <c r="CWU77" s="91"/>
      <c r="CWV77" s="91"/>
      <c r="CWW77" s="91"/>
      <c r="CWX77" s="91"/>
      <c r="CWY77" s="91"/>
      <c r="CWZ77" s="91"/>
      <c r="CXA77" s="91"/>
      <c r="CXB77" s="91"/>
      <c r="CXC77" s="91"/>
      <c r="CXD77" s="91"/>
      <c r="CXE77" s="91"/>
      <c r="CXF77" s="91"/>
      <c r="CXG77" s="91"/>
      <c r="CXH77" s="91"/>
      <c r="CXI77" s="91"/>
      <c r="CXJ77" s="91"/>
      <c r="CXK77" s="91"/>
      <c r="CXL77" s="91"/>
      <c r="CXM77" s="91"/>
      <c r="CXN77" s="91"/>
      <c r="CXO77" s="91"/>
      <c r="CXP77" s="91"/>
      <c r="CXQ77" s="91"/>
      <c r="CXR77" s="91"/>
      <c r="CXS77" s="91"/>
      <c r="CXT77" s="91"/>
      <c r="CXU77" s="91"/>
      <c r="CXV77" s="91"/>
      <c r="CXW77" s="91"/>
      <c r="CXX77" s="91"/>
      <c r="CXY77" s="91"/>
      <c r="CXZ77" s="91"/>
      <c r="CYA77" s="91"/>
      <c r="CYB77" s="91"/>
      <c r="CYC77" s="91"/>
      <c r="CYD77" s="91"/>
      <c r="CYE77" s="91"/>
      <c r="CYF77" s="91"/>
      <c r="CYG77" s="91"/>
      <c r="CYH77" s="91"/>
      <c r="CYI77" s="91"/>
      <c r="CYJ77" s="91"/>
      <c r="CYK77" s="91"/>
      <c r="CYL77" s="91"/>
      <c r="CYM77" s="91"/>
      <c r="CYN77" s="91"/>
      <c r="CYO77" s="91"/>
      <c r="CYP77" s="91"/>
      <c r="CYQ77" s="91"/>
      <c r="CYR77" s="91"/>
      <c r="CYS77" s="91"/>
      <c r="CYT77" s="91"/>
      <c r="CYU77" s="91"/>
      <c r="CYV77" s="91"/>
      <c r="CYW77" s="91"/>
      <c r="CYX77" s="91"/>
      <c r="CYY77" s="91"/>
      <c r="CYZ77" s="91"/>
      <c r="CZA77" s="91"/>
      <c r="CZB77" s="91"/>
      <c r="CZC77" s="91"/>
      <c r="CZD77" s="91"/>
      <c r="CZE77" s="91"/>
      <c r="CZF77" s="91"/>
      <c r="CZG77" s="91"/>
      <c r="CZH77" s="91"/>
      <c r="CZI77" s="91"/>
      <c r="CZJ77" s="91"/>
      <c r="CZK77" s="91"/>
      <c r="CZL77" s="91"/>
      <c r="CZM77" s="91"/>
      <c r="CZN77" s="91"/>
      <c r="CZO77" s="91"/>
      <c r="CZP77" s="91"/>
      <c r="CZQ77" s="91"/>
      <c r="CZR77" s="91"/>
      <c r="CZS77" s="91"/>
      <c r="CZT77" s="91"/>
      <c r="CZU77" s="91"/>
      <c r="CZV77" s="91"/>
      <c r="CZW77" s="91"/>
      <c r="CZX77" s="91"/>
      <c r="CZY77" s="91"/>
      <c r="CZZ77" s="91"/>
      <c r="DAA77" s="91"/>
      <c r="DAB77" s="91"/>
      <c r="DAC77" s="91"/>
      <c r="DAD77" s="91"/>
      <c r="DAE77" s="91"/>
      <c r="DAF77" s="91"/>
      <c r="DAG77" s="91"/>
      <c r="DAH77" s="91"/>
      <c r="DAI77" s="91"/>
      <c r="DAJ77" s="91"/>
      <c r="DAK77" s="91"/>
      <c r="DAL77" s="91"/>
      <c r="DAM77" s="91"/>
      <c r="DAN77" s="91"/>
      <c r="DAO77" s="91"/>
      <c r="DAP77" s="91"/>
      <c r="DAQ77" s="91"/>
      <c r="DAR77" s="91"/>
      <c r="DAS77" s="91"/>
      <c r="DAT77" s="91"/>
      <c r="DAU77" s="91"/>
      <c r="DAV77" s="91"/>
      <c r="DAW77" s="91"/>
      <c r="DAX77" s="91"/>
      <c r="DAY77" s="91"/>
      <c r="DAZ77" s="91"/>
      <c r="DBA77" s="91"/>
      <c r="DBB77" s="91"/>
      <c r="DBC77" s="91"/>
      <c r="DBD77" s="91"/>
      <c r="DBE77" s="91"/>
      <c r="DBF77" s="91"/>
      <c r="DBG77" s="91"/>
      <c r="DBH77" s="91"/>
      <c r="DBI77" s="91"/>
      <c r="DBJ77" s="91"/>
      <c r="DBK77" s="91"/>
      <c r="DBL77" s="91"/>
      <c r="DBM77" s="91"/>
      <c r="DBN77" s="91"/>
      <c r="DBO77" s="91"/>
      <c r="DBP77" s="91"/>
      <c r="DBQ77" s="91"/>
      <c r="DBR77" s="91"/>
      <c r="DBS77" s="91"/>
      <c r="DBT77" s="91"/>
      <c r="DBU77" s="91"/>
      <c r="DBV77" s="91"/>
      <c r="DBW77" s="91"/>
      <c r="DBX77" s="91"/>
      <c r="DBY77" s="91"/>
      <c r="DBZ77" s="91"/>
      <c r="DCA77" s="91"/>
      <c r="DCB77" s="91"/>
      <c r="DCC77" s="91"/>
      <c r="DCD77" s="91"/>
      <c r="DCE77" s="91"/>
      <c r="DCF77" s="91"/>
      <c r="DCG77" s="91"/>
      <c r="DCH77" s="91"/>
      <c r="DCI77" s="91"/>
      <c r="DCJ77" s="91"/>
      <c r="DCK77" s="91"/>
      <c r="DCL77" s="91"/>
      <c r="DCM77" s="91"/>
      <c r="DCN77" s="91"/>
      <c r="DCO77" s="91"/>
      <c r="DCP77" s="91"/>
      <c r="DCQ77" s="91"/>
      <c r="DCR77" s="91"/>
      <c r="DCS77" s="91"/>
      <c r="DCT77" s="91"/>
      <c r="DCU77" s="91"/>
      <c r="DCV77" s="91"/>
      <c r="DCW77" s="91"/>
      <c r="DCX77" s="91"/>
      <c r="DCY77" s="91"/>
      <c r="DCZ77" s="91"/>
      <c r="DDA77" s="91"/>
      <c r="DDB77" s="91"/>
      <c r="DDC77" s="91"/>
      <c r="DDD77" s="91"/>
      <c r="DDE77" s="91"/>
      <c r="DDF77" s="91"/>
      <c r="DDG77" s="91"/>
      <c r="DDH77" s="91"/>
      <c r="DDI77" s="91"/>
      <c r="DDJ77" s="91"/>
      <c r="DDK77" s="91"/>
      <c r="DDL77" s="91"/>
      <c r="DDM77" s="91"/>
      <c r="DDN77" s="91"/>
      <c r="DDO77" s="91"/>
      <c r="DDP77" s="91"/>
      <c r="DDQ77" s="91"/>
      <c r="DDR77" s="91"/>
      <c r="DDS77" s="91"/>
      <c r="DDT77" s="91"/>
      <c r="DDU77" s="91"/>
      <c r="DDV77" s="91"/>
      <c r="DDW77" s="91"/>
      <c r="DDX77" s="91"/>
      <c r="DDY77" s="91"/>
      <c r="DDZ77" s="91"/>
      <c r="DEA77" s="91"/>
      <c r="DEB77" s="91"/>
      <c r="DEC77" s="91"/>
      <c r="DED77" s="91"/>
      <c r="DEE77" s="91"/>
      <c r="DEF77" s="91"/>
      <c r="DEG77" s="91"/>
      <c r="DEH77" s="91"/>
      <c r="DEI77" s="91"/>
      <c r="DEJ77" s="91"/>
      <c r="DEK77" s="91"/>
      <c r="DEL77" s="91"/>
      <c r="DEM77" s="91"/>
      <c r="DEN77" s="91"/>
      <c r="DEO77" s="91"/>
      <c r="DEP77" s="91"/>
      <c r="DEQ77" s="91"/>
      <c r="DER77" s="91"/>
      <c r="DES77" s="91"/>
      <c r="DET77" s="91"/>
      <c r="DEU77" s="91"/>
      <c r="DEV77" s="91"/>
      <c r="DEW77" s="91"/>
      <c r="DEX77" s="91"/>
      <c r="DEY77" s="91"/>
      <c r="DEZ77" s="91"/>
      <c r="DFA77" s="91"/>
      <c r="DFB77" s="91"/>
      <c r="DFC77" s="91"/>
      <c r="DFD77" s="91"/>
      <c r="DFE77" s="91"/>
      <c r="DFF77" s="91"/>
      <c r="DFG77" s="91"/>
      <c r="DFH77" s="91"/>
      <c r="DFI77" s="91"/>
      <c r="DFJ77" s="91"/>
      <c r="DFK77" s="91"/>
      <c r="DFL77" s="91"/>
      <c r="DFM77" s="91"/>
      <c r="DFN77" s="91"/>
      <c r="DFO77" s="91"/>
      <c r="DFP77" s="91"/>
      <c r="DFQ77" s="91"/>
      <c r="DFR77" s="91"/>
      <c r="DFS77" s="91"/>
      <c r="DFT77" s="91"/>
      <c r="DFU77" s="91"/>
      <c r="DFV77" s="91"/>
      <c r="DFW77" s="91"/>
      <c r="DFX77" s="91"/>
      <c r="DFY77" s="91"/>
      <c r="DFZ77" s="91"/>
      <c r="DGA77" s="91"/>
      <c r="DGB77" s="91"/>
      <c r="DGC77" s="91"/>
      <c r="DGD77" s="91"/>
      <c r="DGE77" s="91"/>
      <c r="DGF77" s="91"/>
      <c r="DGG77" s="91"/>
      <c r="DGH77" s="91"/>
      <c r="DGI77" s="91"/>
      <c r="DGJ77" s="91"/>
      <c r="DGK77" s="91"/>
      <c r="DGL77" s="91"/>
      <c r="DGM77" s="91"/>
      <c r="DGN77" s="91"/>
      <c r="DGO77" s="91"/>
      <c r="DGP77" s="91"/>
      <c r="DGQ77" s="91"/>
      <c r="DGR77" s="91"/>
      <c r="DGS77" s="91"/>
      <c r="DGT77" s="91"/>
      <c r="DGU77" s="91"/>
      <c r="DGV77" s="91"/>
      <c r="DGW77" s="91"/>
      <c r="DGX77" s="91"/>
      <c r="DGY77" s="91"/>
      <c r="DGZ77" s="91"/>
      <c r="DHA77" s="91"/>
      <c r="DHB77" s="91"/>
      <c r="DHC77" s="91"/>
      <c r="DHD77" s="91"/>
      <c r="DHE77" s="91"/>
      <c r="DHF77" s="91"/>
      <c r="DHG77" s="91"/>
      <c r="DHH77" s="91"/>
      <c r="DHI77" s="91"/>
      <c r="DHJ77" s="91"/>
      <c r="DHK77" s="91"/>
      <c r="DHL77" s="91"/>
      <c r="DHM77" s="91"/>
      <c r="DHN77" s="91"/>
      <c r="DHO77" s="91"/>
      <c r="DHP77" s="91"/>
      <c r="DHQ77" s="91"/>
      <c r="DHR77" s="91"/>
      <c r="DHS77" s="91"/>
      <c r="DHT77" s="91"/>
      <c r="DHU77" s="91"/>
      <c r="DHV77" s="91"/>
      <c r="DHW77" s="91"/>
      <c r="DHX77" s="91"/>
      <c r="DHY77" s="91"/>
      <c r="DHZ77" s="91"/>
      <c r="DIA77" s="91"/>
      <c r="DIB77" s="91"/>
      <c r="DIC77" s="91"/>
      <c r="DID77" s="91"/>
      <c r="DIE77" s="91"/>
      <c r="DIF77" s="91"/>
      <c r="DIG77" s="91"/>
      <c r="DIH77" s="91"/>
      <c r="DII77" s="91"/>
      <c r="DIJ77" s="91"/>
      <c r="DIK77" s="91"/>
      <c r="DIL77" s="91"/>
      <c r="DIM77" s="91"/>
      <c r="DIN77" s="91"/>
      <c r="DIO77" s="91"/>
      <c r="DIP77" s="91"/>
      <c r="DIQ77" s="91"/>
      <c r="DIR77" s="91"/>
      <c r="DIS77" s="91"/>
      <c r="DIT77" s="91"/>
      <c r="DIU77" s="91"/>
      <c r="DIV77" s="91"/>
      <c r="DIW77" s="91"/>
      <c r="DIX77" s="91"/>
      <c r="DIY77" s="91"/>
      <c r="DIZ77" s="91"/>
      <c r="DJA77" s="91"/>
      <c r="DJB77" s="91"/>
      <c r="DJC77" s="91"/>
      <c r="DJD77" s="91"/>
      <c r="DJE77" s="91"/>
      <c r="DJF77" s="91"/>
      <c r="DJG77" s="91"/>
      <c r="DJH77" s="91"/>
      <c r="DJI77" s="91"/>
      <c r="DJJ77" s="91"/>
      <c r="DJK77" s="91"/>
      <c r="DJL77" s="91"/>
      <c r="DJM77" s="91"/>
      <c r="DJN77" s="91"/>
      <c r="DJO77" s="91"/>
      <c r="DJP77" s="91"/>
      <c r="DJQ77" s="91"/>
      <c r="DJR77" s="91"/>
      <c r="DJS77" s="91"/>
      <c r="DJT77" s="91"/>
      <c r="DJU77" s="91"/>
      <c r="DJV77" s="91"/>
      <c r="DJW77" s="91"/>
      <c r="DJX77" s="91"/>
      <c r="DJY77" s="91"/>
      <c r="DJZ77" s="91"/>
      <c r="DKA77" s="91"/>
      <c r="DKB77" s="91"/>
      <c r="DKC77" s="91"/>
      <c r="DKD77" s="91"/>
      <c r="DKE77" s="91"/>
      <c r="DKF77" s="91"/>
      <c r="DKG77" s="91"/>
      <c r="DKH77" s="91"/>
      <c r="DKI77" s="91"/>
      <c r="DKJ77" s="91"/>
      <c r="DKK77" s="91"/>
      <c r="DKL77" s="91"/>
      <c r="DKM77" s="91"/>
      <c r="DKN77" s="91"/>
      <c r="DKO77" s="91"/>
      <c r="DKP77" s="91"/>
      <c r="DKQ77" s="91"/>
      <c r="DKR77" s="91"/>
      <c r="DKS77" s="91"/>
      <c r="DKT77" s="91"/>
      <c r="DKU77" s="91"/>
      <c r="DKV77" s="91"/>
      <c r="DKW77" s="91"/>
      <c r="DKX77" s="91"/>
      <c r="DKY77" s="91"/>
      <c r="DKZ77" s="91"/>
      <c r="DLA77" s="91"/>
      <c r="DLB77" s="91"/>
      <c r="DLC77" s="91"/>
      <c r="DLD77" s="91"/>
      <c r="DLE77" s="91"/>
      <c r="DLF77" s="91"/>
      <c r="DLG77" s="91"/>
      <c r="DLH77" s="91"/>
      <c r="DLI77" s="91"/>
      <c r="DLJ77" s="91"/>
      <c r="DLK77" s="91"/>
      <c r="DLL77" s="91"/>
      <c r="DLM77" s="91"/>
      <c r="DLN77" s="91"/>
      <c r="DLO77" s="91"/>
      <c r="DLP77" s="91"/>
      <c r="DLQ77" s="91"/>
      <c r="DLR77" s="91"/>
      <c r="DLS77" s="91"/>
      <c r="DLT77" s="91"/>
      <c r="DLU77" s="91"/>
      <c r="DLV77" s="91"/>
      <c r="DLW77" s="91"/>
      <c r="DLX77" s="91"/>
      <c r="DLY77" s="91"/>
      <c r="DLZ77" s="91"/>
      <c r="DMA77" s="91"/>
      <c r="DMB77" s="91"/>
      <c r="DMC77" s="91"/>
      <c r="DMD77" s="91"/>
      <c r="DME77" s="91"/>
      <c r="DMF77" s="91"/>
      <c r="DMG77" s="91"/>
      <c r="DMH77" s="91"/>
      <c r="DMI77" s="91"/>
      <c r="DMJ77" s="91"/>
      <c r="DMK77" s="91"/>
      <c r="DML77" s="91"/>
      <c r="DMM77" s="91"/>
      <c r="DMN77" s="91"/>
      <c r="DMO77" s="91"/>
      <c r="DMP77" s="91"/>
      <c r="DMQ77" s="91"/>
      <c r="DMR77" s="91"/>
      <c r="DMS77" s="91"/>
      <c r="DMT77" s="91"/>
      <c r="DMU77" s="91"/>
      <c r="DMV77" s="91"/>
      <c r="DMW77" s="91"/>
      <c r="DMX77" s="91"/>
      <c r="DMY77" s="91"/>
      <c r="DMZ77" s="91"/>
      <c r="DNA77" s="91"/>
      <c r="DNB77" s="91"/>
      <c r="DNC77" s="91"/>
      <c r="DND77" s="91"/>
      <c r="DNE77" s="91"/>
      <c r="DNF77" s="91"/>
      <c r="DNG77" s="91"/>
      <c r="DNH77" s="91"/>
      <c r="DNI77" s="91"/>
      <c r="DNJ77" s="91"/>
      <c r="DNK77" s="91"/>
      <c r="DNL77" s="91"/>
      <c r="DNM77" s="91"/>
      <c r="DNN77" s="91"/>
      <c r="DNO77" s="91"/>
      <c r="DNP77" s="91"/>
      <c r="DNQ77" s="91"/>
      <c r="DNR77" s="91"/>
      <c r="DNS77" s="91"/>
      <c r="DNT77" s="91"/>
      <c r="DNU77" s="91"/>
      <c r="DNV77" s="91"/>
      <c r="DNW77" s="91"/>
      <c r="DNX77" s="91"/>
      <c r="DNY77" s="91"/>
      <c r="DNZ77" s="91"/>
      <c r="DOA77" s="91"/>
      <c r="DOB77" s="91"/>
      <c r="DOC77" s="91"/>
      <c r="DOD77" s="91"/>
      <c r="DOE77" s="91"/>
      <c r="DOF77" s="91"/>
      <c r="DOG77" s="91"/>
      <c r="DOH77" s="91"/>
      <c r="DOI77" s="91"/>
      <c r="DOJ77" s="91"/>
      <c r="DOK77" s="91"/>
      <c r="DOL77" s="91"/>
      <c r="DOM77" s="91"/>
      <c r="DON77" s="91"/>
      <c r="DOO77" s="91"/>
      <c r="DOP77" s="91"/>
      <c r="DOQ77" s="91"/>
      <c r="DOR77" s="91"/>
      <c r="DOS77" s="91"/>
      <c r="DOT77" s="91"/>
      <c r="DOU77" s="91"/>
      <c r="DOV77" s="91"/>
      <c r="DOW77" s="91"/>
      <c r="DOX77" s="91"/>
      <c r="DOY77" s="91"/>
      <c r="DOZ77" s="91"/>
      <c r="DPA77" s="91"/>
      <c r="DPB77" s="91"/>
      <c r="DPC77" s="91"/>
      <c r="DPD77" s="91"/>
      <c r="DPE77" s="91"/>
      <c r="DPF77" s="91"/>
      <c r="DPG77" s="91"/>
      <c r="DPH77" s="91"/>
      <c r="DPI77" s="91"/>
      <c r="DPJ77" s="91"/>
      <c r="DPK77" s="91"/>
      <c r="DPL77" s="91"/>
      <c r="DPM77" s="91"/>
      <c r="DPN77" s="91"/>
      <c r="DPO77" s="91"/>
      <c r="DPP77" s="91"/>
      <c r="DPQ77" s="91"/>
      <c r="DPR77" s="91"/>
      <c r="DPS77" s="91"/>
      <c r="DPT77" s="91"/>
      <c r="DPU77" s="91"/>
      <c r="DPV77" s="91"/>
      <c r="DPW77" s="91"/>
      <c r="DPX77" s="91"/>
      <c r="DPY77" s="91"/>
      <c r="DPZ77" s="91"/>
      <c r="DQA77" s="91"/>
      <c r="DQB77" s="91"/>
      <c r="DQC77" s="91"/>
      <c r="DQD77" s="91"/>
      <c r="DQE77" s="91"/>
      <c r="DQF77" s="91"/>
      <c r="DQG77" s="91"/>
      <c r="DQH77" s="91"/>
      <c r="DQI77" s="91"/>
      <c r="DQJ77" s="91"/>
      <c r="DQK77" s="91"/>
      <c r="DQL77" s="91"/>
      <c r="DQM77" s="91"/>
      <c r="DQN77" s="91"/>
      <c r="DQO77" s="91"/>
      <c r="DQP77" s="91"/>
      <c r="DQQ77" s="91"/>
      <c r="DQR77" s="91"/>
      <c r="DQS77" s="91"/>
      <c r="DQT77" s="91"/>
      <c r="DQU77" s="91"/>
      <c r="DQV77" s="91"/>
      <c r="DQW77" s="91"/>
      <c r="DQX77" s="91"/>
      <c r="DQY77" s="91"/>
      <c r="DQZ77" s="91"/>
      <c r="DRA77" s="91"/>
      <c r="DRB77" s="91"/>
      <c r="DRC77" s="91"/>
      <c r="DRD77" s="91"/>
      <c r="DRE77" s="91"/>
      <c r="DRF77" s="91"/>
      <c r="DRG77" s="91"/>
      <c r="DRH77" s="91"/>
      <c r="DRI77" s="91"/>
      <c r="DRJ77" s="91"/>
      <c r="DRK77" s="91"/>
      <c r="DRL77" s="91"/>
      <c r="DRM77" s="91"/>
      <c r="DRN77" s="91"/>
      <c r="DRO77" s="91"/>
      <c r="DRP77" s="91"/>
      <c r="DRQ77" s="91"/>
      <c r="DRR77" s="91"/>
      <c r="DRS77" s="91"/>
      <c r="DRT77" s="91"/>
      <c r="DRU77" s="91"/>
      <c r="DRV77" s="91"/>
      <c r="DRW77" s="91"/>
      <c r="DRX77" s="91"/>
      <c r="DRY77" s="91"/>
      <c r="DRZ77" s="91"/>
      <c r="DSA77" s="91"/>
      <c r="DSB77" s="91"/>
      <c r="DSC77" s="91"/>
      <c r="DSD77" s="91"/>
      <c r="DSE77" s="91"/>
      <c r="DSF77" s="91"/>
      <c r="DSG77" s="91"/>
      <c r="DSH77" s="91"/>
      <c r="DSI77" s="91"/>
      <c r="DSJ77" s="91"/>
      <c r="DSK77" s="91"/>
      <c r="DSL77" s="91"/>
      <c r="DSM77" s="91"/>
      <c r="DSN77" s="91"/>
      <c r="DSO77" s="91"/>
      <c r="DSP77" s="91"/>
      <c r="DSQ77" s="91"/>
      <c r="DSR77" s="91"/>
      <c r="DSS77" s="91"/>
      <c r="DST77" s="91"/>
      <c r="DSU77" s="91"/>
      <c r="DSV77" s="91"/>
      <c r="DSW77" s="91"/>
      <c r="DSX77" s="91"/>
      <c r="DSY77" s="91"/>
      <c r="DSZ77" s="91"/>
      <c r="DTA77" s="91"/>
      <c r="DTB77" s="91"/>
      <c r="DTC77" s="91"/>
      <c r="DTD77" s="91"/>
      <c r="DTE77" s="91"/>
      <c r="DTF77" s="91"/>
      <c r="DTG77" s="91"/>
      <c r="DTH77" s="91"/>
      <c r="DTI77" s="91"/>
      <c r="DTJ77" s="91"/>
      <c r="DTK77" s="91"/>
      <c r="DTL77" s="91"/>
      <c r="DTM77" s="91"/>
      <c r="DTN77" s="91"/>
      <c r="DTO77" s="91"/>
      <c r="DTP77" s="91"/>
      <c r="DTQ77" s="91"/>
      <c r="DTR77" s="91"/>
      <c r="DTS77" s="91"/>
      <c r="DTT77" s="91"/>
      <c r="DTU77" s="91"/>
      <c r="DTV77" s="91"/>
      <c r="DTW77" s="91"/>
      <c r="DTX77" s="91"/>
      <c r="DTY77" s="91"/>
      <c r="DTZ77" s="91"/>
      <c r="DUA77" s="91"/>
      <c r="DUB77" s="91"/>
      <c r="DUC77" s="91"/>
      <c r="DUD77" s="91"/>
      <c r="DUE77" s="91"/>
      <c r="DUF77" s="91"/>
      <c r="DUG77" s="91"/>
      <c r="DUH77" s="91"/>
      <c r="DUI77" s="91"/>
      <c r="DUJ77" s="91"/>
      <c r="DUK77" s="91"/>
      <c r="DUL77" s="91"/>
      <c r="DUM77" s="91"/>
      <c r="DUN77" s="91"/>
      <c r="DUO77" s="91"/>
      <c r="DUP77" s="91"/>
      <c r="DUQ77" s="91"/>
      <c r="DUR77" s="91"/>
      <c r="DUS77" s="91"/>
      <c r="DUT77" s="91"/>
      <c r="DUU77" s="91"/>
      <c r="DUV77" s="91"/>
      <c r="DUW77" s="91"/>
      <c r="DUX77" s="91"/>
      <c r="DUY77" s="91"/>
      <c r="DUZ77" s="91"/>
      <c r="DVA77" s="91"/>
      <c r="DVB77" s="91"/>
      <c r="DVC77" s="91"/>
      <c r="DVD77" s="91"/>
      <c r="DVE77" s="91"/>
      <c r="DVF77" s="91"/>
      <c r="DVG77" s="91"/>
      <c r="DVH77" s="91"/>
      <c r="DVI77" s="91"/>
      <c r="DVJ77" s="91"/>
      <c r="DVK77" s="91"/>
      <c r="DVL77" s="91"/>
      <c r="DVM77" s="91"/>
      <c r="DVN77" s="91"/>
      <c r="DVO77" s="91"/>
      <c r="DVP77" s="91"/>
      <c r="DVQ77" s="91"/>
      <c r="DVR77" s="91"/>
      <c r="DVS77" s="91"/>
      <c r="DVT77" s="91"/>
      <c r="DVU77" s="91"/>
      <c r="DVV77" s="91"/>
      <c r="DVW77" s="91"/>
      <c r="DVX77" s="91"/>
      <c r="DVY77" s="91"/>
      <c r="DVZ77" s="91"/>
      <c r="DWA77" s="91"/>
      <c r="DWB77" s="91"/>
      <c r="DWC77" s="91"/>
      <c r="DWD77" s="91"/>
      <c r="DWE77" s="91"/>
      <c r="DWF77" s="91"/>
      <c r="DWG77" s="91"/>
      <c r="DWH77" s="91"/>
      <c r="DWI77" s="91"/>
      <c r="DWJ77" s="91"/>
      <c r="DWK77" s="91"/>
      <c r="DWL77" s="91"/>
      <c r="DWM77" s="91"/>
      <c r="DWN77" s="91"/>
      <c r="DWO77" s="91"/>
      <c r="DWP77" s="91"/>
      <c r="DWQ77" s="91"/>
      <c r="DWR77" s="91"/>
      <c r="DWS77" s="91"/>
      <c r="DWT77" s="91"/>
      <c r="DWU77" s="91"/>
      <c r="DWV77" s="91"/>
      <c r="DWW77" s="91"/>
      <c r="DWX77" s="91"/>
      <c r="DWY77" s="91"/>
      <c r="DWZ77" s="91"/>
      <c r="DXA77" s="91"/>
      <c r="DXB77" s="91"/>
      <c r="DXC77" s="91"/>
      <c r="DXD77" s="91"/>
      <c r="DXE77" s="91"/>
      <c r="DXF77" s="91"/>
      <c r="DXG77" s="91"/>
      <c r="DXH77" s="91"/>
      <c r="DXI77" s="91"/>
      <c r="DXJ77" s="91"/>
      <c r="DXK77" s="91"/>
      <c r="DXL77" s="91"/>
      <c r="DXM77" s="91"/>
      <c r="DXN77" s="91"/>
      <c r="DXO77" s="91"/>
      <c r="DXP77" s="91"/>
      <c r="DXQ77" s="91"/>
      <c r="DXR77" s="91"/>
      <c r="DXS77" s="91"/>
      <c r="DXT77" s="91"/>
      <c r="DXU77" s="91"/>
      <c r="DXV77" s="91"/>
      <c r="DXW77" s="91"/>
      <c r="DXX77" s="91"/>
      <c r="DXY77" s="91"/>
      <c r="DXZ77" s="91"/>
      <c r="DYA77" s="91"/>
      <c r="DYB77" s="91"/>
      <c r="DYC77" s="91"/>
      <c r="DYD77" s="91"/>
      <c r="DYE77" s="91"/>
      <c r="DYF77" s="91"/>
      <c r="DYG77" s="91"/>
      <c r="DYH77" s="91"/>
      <c r="DYI77" s="91"/>
      <c r="DYJ77" s="91"/>
      <c r="DYK77" s="91"/>
      <c r="DYL77" s="91"/>
      <c r="DYM77" s="91"/>
      <c r="DYN77" s="91"/>
      <c r="DYO77" s="91"/>
      <c r="DYP77" s="91"/>
      <c r="DYQ77" s="91"/>
      <c r="DYR77" s="91"/>
      <c r="DYS77" s="91"/>
      <c r="DYT77" s="91"/>
      <c r="DYU77" s="91"/>
      <c r="DYV77" s="91"/>
      <c r="DYW77" s="91"/>
      <c r="DYX77" s="91"/>
      <c r="DYY77" s="91"/>
      <c r="DYZ77" s="91"/>
      <c r="DZA77" s="91"/>
      <c r="DZB77" s="91"/>
      <c r="DZC77" s="91"/>
      <c r="DZD77" s="91"/>
      <c r="DZE77" s="91"/>
      <c r="DZF77" s="91"/>
      <c r="DZG77" s="91"/>
      <c r="DZH77" s="91"/>
      <c r="DZI77" s="91"/>
      <c r="DZJ77" s="91"/>
      <c r="DZK77" s="91"/>
      <c r="DZL77" s="91"/>
      <c r="DZM77" s="91"/>
      <c r="DZN77" s="91"/>
      <c r="DZO77" s="91"/>
      <c r="DZP77" s="91"/>
      <c r="DZQ77" s="91"/>
      <c r="DZR77" s="91"/>
      <c r="DZS77" s="91"/>
      <c r="DZT77" s="91"/>
      <c r="DZU77" s="91"/>
      <c r="DZV77" s="91"/>
      <c r="DZW77" s="91"/>
      <c r="DZX77" s="91"/>
      <c r="DZY77" s="91"/>
      <c r="DZZ77" s="91"/>
      <c r="EAA77" s="91"/>
      <c r="EAB77" s="91"/>
      <c r="EAC77" s="91"/>
      <c r="EAD77" s="91"/>
      <c r="EAE77" s="91"/>
      <c r="EAF77" s="91"/>
      <c r="EAG77" s="91"/>
      <c r="EAH77" s="91"/>
      <c r="EAI77" s="91"/>
      <c r="EAJ77" s="91"/>
      <c r="EAK77" s="91"/>
      <c r="EAL77" s="91"/>
      <c r="EAM77" s="91"/>
      <c r="EAN77" s="91"/>
      <c r="EAO77" s="91"/>
      <c r="EAP77" s="91"/>
      <c r="EAQ77" s="91"/>
      <c r="EAR77" s="91"/>
      <c r="EAS77" s="91"/>
      <c r="EAT77" s="91"/>
      <c r="EAU77" s="91"/>
      <c r="EAV77" s="91"/>
      <c r="EAW77" s="91"/>
      <c r="EAX77" s="91"/>
      <c r="EAY77" s="91"/>
      <c r="EAZ77" s="91"/>
      <c r="EBA77" s="91"/>
      <c r="EBB77" s="91"/>
      <c r="EBC77" s="91"/>
      <c r="EBD77" s="91"/>
      <c r="EBE77" s="91"/>
      <c r="EBF77" s="91"/>
      <c r="EBG77" s="91"/>
      <c r="EBH77" s="91"/>
      <c r="EBI77" s="91"/>
      <c r="EBJ77" s="91"/>
      <c r="EBK77" s="91"/>
      <c r="EBL77" s="91"/>
      <c r="EBM77" s="91"/>
      <c r="EBN77" s="91"/>
      <c r="EBO77" s="91"/>
      <c r="EBP77" s="91"/>
      <c r="EBQ77" s="91"/>
      <c r="EBR77" s="91"/>
      <c r="EBS77" s="91"/>
      <c r="EBT77" s="91"/>
      <c r="EBU77" s="91"/>
      <c r="EBV77" s="91"/>
      <c r="EBW77" s="91"/>
      <c r="EBX77" s="91"/>
      <c r="EBY77" s="91"/>
      <c r="EBZ77" s="91"/>
      <c r="ECA77" s="91"/>
      <c r="ECB77" s="91"/>
      <c r="ECC77" s="91"/>
      <c r="ECD77" s="91"/>
      <c r="ECE77" s="91"/>
      <c r="ECF77" s="91"/>
      <c r="ECG77" s="91"/>
      <c r="ECH77" s="91"/>
      <c r="ECI77" s="91"/>
      <c r="ECJ77" s="91"/>
      <c r="ECK77" s="91"/>
      <c r="ECL77" s="91"/>
      <c r="ECM77" s="91"/>
      <c r="ECN77" s="91"/>
      <c r="ECO77" s="91"/>
      <c r="ECP77" s="91"/>
      <c r="ECQ77" s="91"/>
      <c r="ECR77" s="91"/>
      <c r="ECS77" s="91"/>
      <c r="ECT77" s="91"/>
      <c r="ECU77" s="91"/>
      <c r="ECV77" s="91"/>
      <c r="ECW77" s="91"/>
      <c r="ECX77" s="91"/>
      <c r="ECY77" s="91"/>
      <c r="ECZ77" s="91"/>
      <c r="EDA77" s="91"/>
      <c r="EDB77" s="91"/>
      <c r="EDC77" s="91"/>
      <c r="EDD77" s="91"/>
      <c r="EDE77" s="91"/>
      <c r="EDF77" s="91"/>
      <c r="EDG77" s="91"/>
      <c r="EDH77" s="91"/>
      <c r="EDI77" s="91"/>
      <c r="EDJ77" s="91"/>
      <c r="EDK77" s="91"/>
      <c r="EDL77" s="91"/>
      <c r="EDM77" s="91"/>
      <c r="EDN77" s="91"/>
      <c r="EDO77" s="91"/>
      <c r="EDP77" s="91"/>
      <c r="EDQ77" s="91"/>
      <c r="EDR77" s="91"/>
      <c r="EDS77" s="91"/>
      <c r="EDT77" s="91"/>
      <c r="EDU77" s="91"/>
      <c r="EDV77" s="91"/>
      <c r="EDW77" s="91"/>
      <c r="EDX77" s="91"/>
      <c r="EDY77" s="91"/>
      <c r="EDZ77" s="91"/>
      <c r="EEA77" s="91"/>
      <c r="EEB77" s="91"/>
      <c r="EEC77" s="91"/>
      <c r="EED77" s="91"/>
      <c r="EEE77" s="91"/>
      <c r="EEF77" s="91"/>
      <c r="EEG77" s="91"/>
      <c r="EEH77" s="91"/>
      <c r="EEI77" s="91"/>
      <c r="EEJ77" s="91"/>
      <c r="EEK77" s="91"/>
      <c r="EEL77" s="91"/>
      <c r="EEM77" s="91"/>
      <c r="EEN77" s="91"/>
      <c r="EEO77" s="91"/>
      <c r="EEP77" s="91"/>
      <c r="EEQ77" s="91"/>
      <c r="EER77" s="91"/>
      <c r="EES77" s="91"/>
      <c r="EET77" s="91"/>
      <c r="EEU77" s="91"/>
      <c r="EEV77" s="91"/>
      <c r="EEW77" s="91"/>
      <c r="EEX77" s="91"/>
      <c r="EEY77" s="91"/>
      <c r="EEZ77" s="91"/>
      <c r="EFA77" s="91"/>
      <c r="EFB77" s="91"/>
      <c r="EFC77" s="91"/>
      <c r="EFD77" s="91"/>
      <c r="EFE77" s="91"/>
      <c r="EFF77" s="91"/>
      <c r="EFG77" s="91"/>
      <c r="EFH77" s="91"/>
      <c r="EFI77" s="91"/>
      <c r="EFJ77" s="91"/>
      <c r="EFK77" s="91"/>
      <c r="EFL77" s="91"/>
      <c r="EFM77" s="91"/>
      <c r="EFN77" s="91"/>
      <c r="EFO77" s="91"/>
      <c r="EFP77" s="91"/>
      <c r="EFQ77" s="91"/>
      <c r="EFR77" s="91"/>
      <c r="EFS77" s="91"/>
      <c r="EFT77" s="91"/>
      <c r="EFU77" s="91"/>
      <c r="EFV77" s="91"/>
      <c r="EFW77" s="91"/>
      <c r="EFX77" s="91"/>
      <c r="EFY77" s="91"/>
      <c r="EFZ77" s="91"/>
      <c r="EGA77" s="91"/>
      <c r="EGB77" s="91"/>
      <c r="EGC77" s="91"/>
      <c r="EGD77" s="91"/>
      <c r="EGE77" s="91"/>
      <c r="EGF77" s="91"/>
      <c r="EGG77" s="91"/>
      <c r="EGH77" s="91"/>
      <c r="EGI77" s="91"/>
      <c r="EGJ77" s="91"/>
      <c r="EGK77" s="91"/>
      <c r="EGL77" s="91"/>
      <c r="EGM77" s="91"/>
      <c r="EGN77" s="91"/>
      <c r="EGO77" s="91"/>
      <c r="EGP77" s="91"/>
      <c r="EGQ77" s="91"/>
      <c r="EGR77" s="91"/>
      <c r="EGS77" s="91"/>
      <c r="EGT77" s="91"/>
      <c r="EGU77" s="91"/>
      <c r="EGV77" s="91"/>
      <c r="EGW77" s="91"/>
      <c r="EGX77" s="91"/>
      <c r="EGY77" s="91"/>
      <c r="EGZ77" s="91"/>
      <c r="EHA77" s="91"/>
      <c r="EHB77" s="91"/>
      <c r="EHC77" s="91"/>
      <c r="EHD77" s="91"/>
      <c r="EHE77" s="91"/>
      <c r="EHF77" s="91"/>
      <c r="EHG77" s="91"/>
      <c r="EHH77" s="91"/>
      <c r="EHI77" s="91"/>
      <c r="EHJ77" s="91"/>
      <c r="EHK77" s="91"/>
      <c r="EHL77" s="91"/>
      <c r="EHM77" s="91"/>
      <c r="EHN77" s="91"/>
      <c r="EHO77" s="91"/>
      <c r="EHP77" s="91"/>
      <c r="EHQ77" s="91"/>
      <c r="EHR77" s="91"/>
      <c r="EHS77" s="91"/>
      <c r="EHT77" s="91"/>
      <c r="EHU77" s="91"/>
      <c r="EHV77" s="91"/>
      <c r="EHW77" s="91"/>
      <c r="EHX77" s="91"/>
      <c r="EHY77" s="91"/>
      <c r="EHZ77" s="91"/>
      <c r="EIA77" s="91"/>
      <c r="EIB77" s="91"/>
      <c r="EIC77" s="91"/>
      <c r="EID77" s="91"/>
      <c r="EIE77" s="91"/>
      <c r="EIF77" s="91"/>
      <c r="EIG77" s="91"/>
      <c r="EIH77" s="91"/>
      <c r="EII77" s="91"/>
      <c r="EIJ77" s="91"/>
      <c r="EIK77" s="91"/>
      <c r="EIL77" s="91"/>
      <c r="EIM77" s="91"/>
      <c r="EIN77" s="91"/>
      <c r="EIO77" s="91"/>
      <c r="EIP77" s="91"/>
      <c r="EIQ77" s="91"/>
      <c r="EIR77" s="91"/>
      <c r="EIS77" s="91"/>
      <c r="EIT77" s="91"/>
      <c r="EIU77" s="91"/>
      <c r="EIV77" s="91"/>
      <c r="EIW77" s="91"/>
      <c r="EIX77" s="91"/>
      <c r="EIY77" s="91"/>
      <c r="EIZ77" s="91"/>
      <c r="EJA77" s="91"/>
      <c r="EJB77" s="91"/>
      <c r="EJC77" s="91"/>
      <c r="EJD77" s="91"/>
      <c r="EJE77" s="91"/>
      <c r="EJF77" s="91"/>
      <c r="EJG77" s="91"/>
      <c r="EJH77" s="91"/>
      <c r="EJI77" s="91"/>
      <c r="EJJ77" s="91"/>
      <c r="EJK77" s="91"/>
      <c r="EJL77" s="91"/>
      <c r="EJM77" s="91"/>
      <c r="EJN77" s="91"/>
      <c r="EJO77" s="91"/>
      <c r="EJP77" s="91"/>
      <c r="EJQ77" s="91"/>
      <c r="EJR77" s="91"/>
      <c r="EJS77" s="91"/>
      <c r="EJT77" s="91"/>
      <c r="EJU77" s="91"/>
      <c r="EJV77" s="91"/>
      <c r="EJW77" s="91"/>
      <c r="EJX77" s="91"/>
      <c r="EJY77" s="91"/>
      <c r="EJZ77" s="91"/>
      <c r="EKA77" s="91"/>
      <c r="EKB77" s="91"/>
      <c r="EKC77" s="91"/>
      <c r="EKD77" s="91"/>
      <c r="EKE77" s="91"/>
      <c r="EKF77" s="91"/>
      <c r="EKG77" s="91"/>
      <c r="EKH77" s="91"/>
      <c r="EKI77" s="91"/>
      <c r="EKJ77" s="91"/>
      <c r="EKK77" s="91"/>
      <c r="EKL77" s="91"/>
      <c r="EKM77" s="91"/>
      <c r="EKN77" s="91"/>
      <c r="EKO77" s="91"/>
      <c r="EKP77" s="91"/>
      <c r="EKQ77" s="91"/>
      <c r="EKR77" s="91"/>
      <c r="EKS77" s="91"/>
      <c r="EKT77" s="91"/>
      <c r="EKU77" s="91"/>
      <c r="EKV77" s="91"/>
      <c r="EKW77" s="91"/>
      <c r="EKX77" s="91"/>
      <c r="EKY77" s="91"/>
      <c r="EKZ77" s="91"/>
      <c r="ELA77" s="91"/>
      <c r="ELB77" s="91"/>
      <c r="ELC77" s="91"/>
      <c r="ELD77" s="91"/>
      <c r="ELE77" s="91"/>
      <c r="ELF77" s="91"/>
      <c r="ELG77" s="91"/>
      <c r="ELH77" s="91"/>
      <c r="ELI77" s="91"/>
      <c r="ELJ77" s="91"/>
      <c r="ELK77" s="91"/>
      <c r="ELL77" s="91"/>
      <c r="ELM77" s="91"/>
      <c r="ELN77" s="91"/>
      <c r="ELO77" s="91"/>
      <c r="ELP77" s="91"/>
      <c r="ELQ77" s="91"/>
      <c r="ELR77" s="91"/>
      <c r="ELS77" s="91"/>
      <c r="ELT77" s="91"/>
      <c r="ELU77" s="91"/>
      <c r="ELV77" s="91"/>
      <c r="ELW77" s="91"/>
      <c r="ELX77" s="91"/>
      <c r="ELY77" s="91"/>
      <c r="ELZ77" s="91"/>
      <c r="EMA77" s="91"/>
      <c r="EMB77" s="91"/>
      <c r="EMC77" s="91"/>
      <c r="EMD77" s="91"/>
      <c r="EME77" s="91"/>
      <c r="EMF77" s="91"/>
      <c r="EMG77" s="91"/>
      <c r="EMH77" s="91"/>
      <c r="EMI77" s="91"/>
      <c r="EMJ77" s="91"/>
      <c r="EMK77" s="91"/>
      <c r="EML77" s="91"/>
      <c r="EMM77" s="91"/>
      <c r="EMN77" s="91"/>
      <c r="EMO77" s="91"/>
      <c r="EMP77" s="91"/>
      <c r="EMQ77" s="91"/>
      <c r="EMR77" s="91"/>
      <c r="EMS77" s="91"/>
      <c r="EMT77" s="91"/>
      <c r="EMU77" s="91"/>
      <c r="EMV77" s="91"/>
      <c r="EMW77" s="91"/>
      <c r="EMX77" s="91"/>
      <c r="EMY77" s="91"/>
      <c r="EMZ77" s="91"/>
      <c r="ENA77" s="91"/>
      <c r="ENB77" s="91"/>
      <c r="ENC77" s="91"/>
      <c r="END77" s="91"/>
      <c r="ENE77" s="91"/>
      <c r="ENF77" s="91"/>
      <c r="ENG77" s="91"/>
      <c r="ENH77" s="91"/>
      <c r="ENI77" s="91"/>
      <c r="ENJ77" s="91"/>
      <c r="ENK77" s="91"/>
      <c r="ENL77" s="91"/>
      <c r="ENM77" s="91"/>
      <c r="ENN77" s="91"/>
      <c r="ENO77" s="91"/>
      <c r="ENP77" s="91"/>
      <c r="ENQ77" s="91"/>
      <c r="ENR77" s="91"/>
      <c r="ENS77" s="91"/>
      <c r="ENT77" s="91"/>
      <c r="ENU77" s="91"/>
      <c r="ENV77" s="91"/>
      <c r="ENW77" s="91"/>
      <c r="ENX77" s="91"/>
      <c r="ENY77" s="91"/>
      <c r="ENZ77" s="91"/>
      <c r="EOA77" s="91"/>
      <c r="EOB77" s="91"/>
      <c r="EOC77" s="91"/>
      <c r="EOD77" s="91"/>
      <c r="EOE77" s="91"/>
      <c r="EOF77" s="91"/>
      <c r="EOG77" s="91"/>
      <c r="EOH77" s="91"/>
      <c r="EOI77" s="91"/>
      <c r="EOJ77" s="91"/>
      <c r="EOK77" s="91"/>
      <c r="EOL77" s="91"/>
      <c r="EOM77" s="91"/>
      <c r="EON77" s="91"/>
      <c r="EOO77" s="91"/>
      <c r="EOP77" s="91"/>
      <c r="EOQ77" s="91"/>
      <c r="EOR77" s="91"/>
      <c r="EOS77" s="91"/>
      <c r="EOT77" s="91"/>
      <c r="EOU77" s="91"/>
      <c r="EOV77" s="91"/>
      <c r="EOW77" s="91"/>
      <c r="EOX77" s="91"/>
      <c r="EOY77" s="91"/>
      <c r="EOZ77" s="91"/>
      <c r="EPA77" s="91"/>
      <c r="EPB77" s="91"/>
      <c r="EPC77" s="91"/>
      <c r="EPD77" s="91"/>
      <c r="EPE77" s="91"/>
      <c r="EPF77" s="91"/>
      <c r="EPG77" s="91"/>
      <c r="EPH77" s="91"/>
      <c r="EPI77" s="91"/>
      <c r="EPJ77" s="91"/>
      <c r="EPK77" s="91"/>
      <c r="EPL77" s="91"/>
      <c r="EPM77" s="91"/>
      <c r="EPN77" s="91"/>
      <c r="EPO77" s="91"/>
      <c r="EPP77" s="91"/>
      <c r="EPQ77" s="91"/>
      <c r="EPR77" s="91"/>
      <c r="EPS77" s="91"/>
      <c r="EPT77" s="91"/>
      <c r="EPU77" s="91"/>
      <c r="EPV77" s="91"/>
      <c r="EPW77" s="91"/>
      <c r="EPX77" s="91"/>
      <c r="EPY77" s="91"/>
      <c r="EPZ77" s="91"/>
      <c r="EQA77" s="91"/>
      <c r="EQB77" s="91"/>
      <c r="EQC77" s="91"/>
      <c r="EQD77" s="91"/>
      <c r="EQE77" s="91"/>
      <c r="EQF77" s="91"/>
      <c r="EQG77" s="91"/>
      <c r="EQH77" s="91"/>
      <c r="EQI77" s="91"/>
      <c r="EQJ77" s="91"/>
      <c r="EQK77" s="91"/>
      <c r="EQL77" s="91"/>
      <c r="EQM77" s="91"/>
      <c r="EQN77" s="91"/>
      <c r="EQO77" s="91"/>
      <c r="EQP77" s="91"/>
      <c r="EQQ77" s="91"/>
      <c r="EQR77" s="91"/>
      <c r="EQS77" s="91"/>
      <c r="EQT77" s="91"/>
      <c r="EQU77" s="91"/>
      <c r="EQV77" s="91"/>
      <c r="EQW77" s="91"/>
      <c r="EQX77" s="91"/>
      <c r="EQY77" s="91"/>
      <c r="EQZ77" s="91"/>
      <c r="ERA77" s="91"/>
      <c r="ERB77" s="91"/>
      <c r="ERC77" s="91"/>
      <c r="ERD77" s="91"/>
      <c r="ERE77" s="91"/>
      <c r="ERF77" s="91"/>
      <c r="ERG77" s="91"/>
      <c r="ERH77" s="91"/>
      <c r="ERI77" s="91"/>
      <c r="ERJ77" s="91"/>
      <c r="ERK77" s="91"/>
      <c r="ERL77" s="91"/>
      <c r="ERM77" s="91"/>
      <c r="ERN77" s="91"/>
      <c r="ERO77" s="91"/>
      <c r="ERP77" s="91"/>
      <c r="ERQ77" s="91"/>
      <c r="ERR77" s="91"/>
      <c r="ERS77" s="91"/>
      <c r="ERT77" s="91"/>
      <c r="ERU77" s="91"/>
      <c r="ERV77" s="91"/>
      <c r="ERW77" s="91"/>
      <c r="ERX77" s="91"/>
      <c r="ERY77" s="91"/>
      <c r="ERZ77" s="91"/>
      <c r="ESA77" s="91"/>
      <c r="ESB77" s="91"/>
      <c r="ESC77" s="91"/>
      <c r="ESD77" s="91"/>
      <c r="ESE77" s="91"/>
      <c r="ESF77" s="91"/>
      <c r="ESG77" s="91"/>
      <c r="ESH77" s="91"/>
      <c r="ESI77" s="91"/>
      <c r="ESJ77" s="91"/>
      <c r="ESK77" s="91"/>
      <c r="ESL77" s="91"/>
      <c r="ESM77" s="91"/>
      <c r="ESN77" s="91"/>
      <c r="ESO77" s="91"/>
      <c r="ESP77" s="91"/>
      <c r="ESQ77" s="91"/>
      <c r="ESR77" s="91"/>
      <c r="ESS77" s="91"/>
      <c r="EST77" s="91"/>
      <c r="ESU77" s="91"/>
      <c r="ESV77" s="91"/>
      <c r="ESW77" s="91"/>
      <c r="ESX77" s="91"/>
      <c r="ESY77" s="91"/>
      <c r="ESZ77" s="91"/>
      <c r="ETA77" s="91"/>
      <c r="ETB77" s="91"/>
      <c r="ETC77" s="91"/>
      <c r="ETD77" s="91"/>
      <c r="ETE77" s="91"/>
      <c r="ETF77" s="91"/>
      <c r="ETG77" s="91"/>
      <c r="ETH77" s="91"/>
      <c r="ETI77" s="91"/>
      <c r="ETJ77" s="91"/>
      <c r="ETK77" s="91"/>
      <c r="ETL77" s="91"/>
      <c r="ETM77" s="91"/>
      <c r="ETN77" s="91"/>
      <c r="ETO77" s="91"/>
      <c r="ETP77" s="91"/>
      <c r="ETQ77" s="91"/>
      <c r="ETR77" s="91"/>
      <c r="ETS77" s="91"/>
      <c r="ETT77" s="91"/>
      <c r="ETU77" s="91"/>
      <c r="ETV77" s="91"/>
      <c r="ETW77" s="91"/>
      <c r="ETX77" s="91"/>
      <c r="ETY77" s="91"/>
      <c r="ETZ77" s="91"/>
      <c r="EUA77" s="91"/>
      <c r="EUB77" s="91"/>
      <c r="EUC77" s="91"/>
      <c r="EUD77" s="91"/>
      <c r="EUE77" s="91"/>
      <c r="EUF77" s="91"/>
      <c r="EUG77" s="91"/>
      <c r="EUH77" s="91"/>
      <c r="EUI77" s="91"/>
      <c r="EUJ77" s="91"/>
      <c r="EUK77" s="91"/>
      <c r="EUL77" s="91"/>
      <c r="EUM77" s="91"/>
      <c r="EUN77" s="91"/>
      <c r="EUO77" s="91"/>
      <c r="EUP77" s="91"/>
      <c r="EUQ77" s="91"/>
      <c r="EUR77" s="91"/>
      <c r="EUS77" s="91"/>
      <c r="EUT77" s="91"/>
      <c r="EUU77" s="91"/>
      <c r="EUV77" s="91"/>
      <c r="EUW77" s="91"/>
      <c r="EUX77" s="91"/>
      <c r="EUY77" s="91"/>
      <c r="EUZ77" s="91"/>
      <c r="EVA77" s="91"/>
      <c r="EVB77" s="91"/>
      <c r="EVC77" s="91"/>
      <c r="EVD77" s="91"/>
      <c r="EVE77" s="91"/>
      <c r="EVF77" s="91"/>
      <c r="EVG77" s="91"/>
      <c r="EVH77" s="91"/>
      <c r="EVI77" s="91"/>
      <c r="EVJ77" s="91"/>
      <c r="EVK77" s="91"/>
      <c r="EVL77" s="91"/>
      <c r="EVM77" s="91"/>
      <c r="EVN77" s="91"/>
      <c r="EVO77" s="91"/>
      <c r="EVP77" s="91"/>
      <c r="EVQ77" s="91"/>
      <c r="EVR77" s="91"/>
      <c r="EVS77" s="91"/>
      <c r="EVT77" s="91"/>
      <c r="EVU77" s="91"/>
      <c r="EVV77" s="91"/>
      <c r="EVW77" s="91"/>
      <c r="EVX77" s="91"/>
      <c r="EVY77" s="91"/>
      <c r="EVZ77" s="91"/>
      <c r="EWA77" s="91"/>
      <c r="EWB77" s="91"/>
      <c r="EWC77" s="91"/>
      <c r="EWD77" s="91"/>
      <c r="EWE77" s="91"/>
      <c r="EWF77" s="91"/>
      <c r="EWG77" s="91"/>
      <c r="EWH77" s="91"/>
      <c r="EWI77" s="91"/>
      <c r="EWJ77" s="91"/>
      <c r="EWK77" s="91"/>
      <c r="EWL77" s="91"/>
      <c r="EWM77" s="91"/>
      <c r="EWN77" s="91"/>
      <c r="EWO77" s="91"/>
      <c r="EWP77" s="91"/>
      <c r="EWQ77" s="91"/>
      <c r="EWR77" s="91"/>
      <c r="EWS77" s="91"/>
      <c r="EWT77" s="91"/>
      <c r="EWU77" s="91"/>
      <c r="EWV77" s="91"/>
      <c r="EWW77" s="91"/>
      <c r="EWX77" s="91"/>
      <c r="EWY77" s="91"/>
      <c r="EWZ77" s="91"/>
      <c r="EXA77" s="91"/>
      <c r="EXB77" s="91"/>
      <c r="EXC77" s="91"/>
      <c r="EXD77" s="91"/>
      <c r="EXE77" s="91"/>
      <c r="EXF77" s="91"/>
      <c r="EXG77" s="91"/>
      <c r="EXH77" s="91"/>
      <c r="EXI77" s="91"/>
      <c r="EXJ77" s="91"/>
      <c r="EXK77" s="91"/>
      <c r="EXL77" s="91"/>
      <c r="EXM77" s="91"/>
      <c r="EXN77" s="91"/>
      <c r="EXO77" s="91"/>
      <c r="EXP77" s="91"/>
      <c r="EXQ77" s="91"/>
      <c r="EXR77" s="91"/>
      <c r="EXS77" s="91"/>
      <c r="EXT77" s="91"/>
      <c r="EXU77" s="91"/>
      <c r="EXV77" s="91"/>
      <c r="EXW77" s="91"/>
      <c r="EXX77" s="91"/>
      <c r="EXY77" s="91"/>
      <c r="EXZ77" s="91"/>
      <c r="EYA77" s="91"/>
      <c r="EYB77" s="91"/>
      <c r="EYC77" s="91"/>
      <c r="EYD77" s="91"/>
      <c r="EYE77" s="91"/>
      <c r="EYF77" s="91"/>
      <c r="EYG77" s="91"/>
      <c r="EYH77" s="91"/>
      <c r="EYI77" s="91"/>
      <c r="EYJ77" s="91"/>
      <c r="EYK77" s="91"/>
      <c r="EYL77" s="91"/>
      <c r="EYM77" s="91"/>
      <c r="EYN77" s="91"/>
      <c r="EYO77" s="91"/>
      <c r="EYP77" s="91"/>
      <c r="EYQ77" s="91"/>
      <c r="EYR77" s="91"/>
      <c r="EYS77" s="91"/>
      <c r="EYT77" s="91"/>
      <c r="EYU77" s="91"/>
      <c r="EYV77" s="91"/>
      <c r="EYW77" s="91"/>
      <c r="EYX77" s="91"/>
      <c r="EYY77" s="91"/>
      <c r="EYZ77" s="91"/>
      <c r="EZA77" s="91"/>
      <c r="EZB77" s="91"/>
      <c r="EZC77" s="91"/>
      <c r="EZD77" s="91"/>
      <c r="EZE77" s="91"/>
      <c r="EZF77" s="91"/>
      <c r="EZG77" s="91"/>
      <c r="EZH77" s="91"/>
      <c r="EZI77" s="91"/>
      <c r="EZJ77" s="91"/>
      <c r="EZK77" s="91"/>
      <c r="EZL77" s="91"/>
      <c r="EZM77" s="91"/>
      <c r="EZN77" s="91"/>
      <c r="EZO77" s="91"/>
      <c r="EZP77" s="91"/>
      <c r="EZQ77" s="91"/>
      <c r="EZR77" s="91"/>
      <c r="EZS77" s="91"/>
      <c r="EZT77" s="91"/>
      <c r="EZU77" s="91"/>
      <c r="EZV77" s="91"/>
      <c r="EZW77" s="91"/>
      <c r="EZX77" s="91"/>
      <c r="EZY77" s="91"/>
      <c r="EZZ77" s="91"/>
      <c r="FAA77" s="91"/>
      <c r="FAB77" s="91"/>
      <c r="FAC77" s="91"/>
      <c r="FAD77" s="91"/>
      <c r="FAE77" s="91"/>
      <c r="FAF77" s="91"/>
      <c r="FAG77" s="91"/>
      <c r="FAH77" s="91"/>
      <c r="FAI77" s="91"/>
      <c r="FAJ77" s="91"/>
      <c r="FAK77" s="91"/>
      <c r="FAL77" s="91"/>
      <c r="FAM77" s="91"/>
      <c r="FAN77" s="91"/>
      <c r="FAO77" s="91"/>
      <c r="FAP77" s="91"/>
      <c r="FAQ77" s="91"/>
      <c r="FAR77" s="91"/>
      <c r="FAS77" s="91"/>
      <c r="FAT77" s="91"/>
      <c r="FAU77" s="91"/>
      <c r="FAV77" s="91"/>
      <c r="FAW77" s="91"/>
      <c r="FAX77" s="91"/>
      <c r="FAY77" s="91"/>
      <c r="FAZ77" s="91"/>
      <c r="FBA77" s="91"/>
      <c r="FBB77" s="91"/>
      <c r="FBC77" s="91"/>
      <c r="FBD77" s="91"/>
      <c r="FBE77" s="91"/>
      <c r="FBF77" s="91"/>
      <c r="FBG77" s="91"/>
      <c r="FBH77" s="91"/>
      <c r="FBI77" s="91"/>
      <c r="FBJ77" s="91"/>
      <c r="FBK77" s="91"/>
      <c r="FBL77" s="91"/>
      <c r="FBM77" s="91"/>
      <c r="FBN77" s="91"/>
      <c r="FBO77" s="91"/>
      <c r="FBP77" s="91"/>
      <c r="FBQ77" s="91"/>
      <c r="FBR77" s="91"/>
      <c r="FBS77" s="91"/>
      <c r="FBT77" s="91"/>
      <c r="FBU77" s="91"/>
      <c r="FBV77" s="91"/>
      <c r="FBW77" s="91"/>
      <c r="FBX77" s="91"/>
      <c r="FBY77" s="91"/>
      <c r="FBZ77" s="91"/>
      <c r="FCA77" s="91"/>
      <c r="FCB77" s="91"/>
      <c r="FCC77" s="91"/>
      <c r="FCD77" s="91"/>
      <c r="FCE77" s="91"/>
      <c r="FCF77" s="91"/>
      <c r="FCG77" s="91"/>
      <c r="FCH77" s="91"/>
      <c r="FCI77" s="91"/>
      <c r="FCJ77" s="91"/>
      <c r="FCK77" s="91"/>
      <c r="FCL77" s="91"/>
      <c r="FCM77" s="91"/>
      <c r="FCN77" s="91"/>
      <c r="FCO77" s="91"/>
      <c r="FCP77" s="91"/>
      <c r="FCQ77" s="91"/>
      <c r="FCR77" s="91"/>
      <c r="FCS77" s="91"/>
      <c r="FCT77" s="91"/>
      <c r="FCU77" s="91"/>
      <c r="FCV77" s="91"/>
      <c r="FCW77" s="91"/>
      <c r="FCX77" s="91"/>
      <c r="FCY77" s="91"/>
      <c r="FCZ77" s="91"/>
      <c r="FDA77" s="91"/>
      <c r="FDB77" s="91"/>
      <c r="FDC77" s="91"/>
      <c r="FDD77" s="91"/>
      <c r="FDE77" s="91"/>
      <c r="FDF77" s="91"/>
      <c r="FDG77" s="91"/>
      <c r="FDH77" s="91"/>
      <c r="FDI77" s="91"/>
      <c r="FDJ77" s="91"/>
      <c r="FDK77" s="91"/>
      <c r="FDL77" s="91"/>
      <c r="FDM77" s="91"/>
      <c r="FDN77" s="91"/>
      <c r="FDO77" s="91"/>
      <c r="FDP77" s="91"/>
      <c r="FDQ77" s="91"/>
      <c r="FDR77" s="91"/>
      <c r="FDS77" s="91"/>
      <c r="FDT77" s="91"/>
      <c r="FDU77" s="91"/>
      <c r="FDV77" s="91"/>
      <c r="FDW77" s="91"/>
      <c r="FDX77" s="91"/>
      <c r="FDY77" s="91"/>
      <c r="FDZ77" s="91"/>
      <c r="FEA77" s="91"/>
      <c r="FEB77" s="91"/>
      <c r="FEC77" s="91"/>
      <c r="FED77" s="91"/>
      <c r="FEE77" s="91"/>
      <c r="FEF77" s="91"/>
      <c r="FEG77" s="91"/>
      <c r="FEH77" s="91"/>
      <c r="FEI77" s="91"/>
      <c r="FEJ77" s="91"/>
      <c r="FEK77" s="91"/>
      <c r="FEL77" s="91"/>
      <c r="FEM77" s="91"/>
      <c r="FEN77" s="91"/>
      <c r="FEO77" s="91"/>
      <c r="FEP77" s="91"/>
      <c r="FEQ77" s="91"/>
      <c r="FER77" s="91"/>
      <c r="FES77" s="91"/>
      <c r="FET77" s="91"/>
      <c r="FEU77" s="91"/>
      <c r="FEV77" s="91"/>
      <c r="FEW77" s="91"/>
      <c r="FEX77" s="91"/>
      <c r="FEY77" s="91"/>
      <c r="FEZ77" s="91"/>
      <c r="FFA77" s="91"/>
      <c r="FFB77" s="91"/>
      <c r="FFC77" s="91"/>
      <c r="FFD77" s="91"/>
      <c r="FFE77" s="91"/>
      <c r="FFF77" s="91"/>
      <c r="FFG77" s="91"/>
      <c r="FFH77" s="91"/>
      <c r="FFI77" s="91"/>
      <c r="FFJ77" s="91"/>
      <c r="FFK77" s="91"/>
      <c r="FFL77" s="91"/>
      <c r="FFM77" s="91"/>
      <c r="FFN77" s="91"/>
      <c r="FFO77" s="91"/>
      <c r="FFP77" s="91"/>
      <c r="FFQ77" s="91"/>
      <c r="FFR77" s="91"/>
      <c r="FFS77" s="91"/>
      <c r="FFT77" s="91"/>
      <c r="FFU77" s="91"/>
      <c r="FFV77" s="91"/>
      <c r="FFW77" s="91"/>
      <c r="FFX77" s="91"/>
      <c r="FFY77" s="91"/>
      <c r="FFZ77" s="91"/>
      <c r="FGA77" s="91"/>
      <c r="FGB77" s="91"/>
      <c r="FGC77" s="91"/>
      <c r="FGD77" s="91"/>
      <c r="FGE77" s="91"/>
      <c r="FGF77" s="91"/>
      <c r="FGG77" s="91"/>
      <c r="FGH77" s="91"/>
      <c r="FGI77" s="91"/>
      <c r="FGJ77" s="91"/>
      <c r="FGK77" s="91"/>
      <c r="FGL77" s="91"/>
      <c r="FGM77" s="91"/>
      <c r="FGN77" s="91"/>
      <c r="FGO77" s="91"/>
      <c r="FGP77" s="91"/>
      <c r="FGQ77" s="91"/>
      <c r="FGR77" s="91"/>
      <c r="FGS77" s="91"/>
      <c r="FGT77" s="91"/>
      <c r="FGU77" s="91"/>
      <c r="FGV77" s="91"/>
      <c r="FGW77" s="91"/>
      <c r="FGX77" s="91"/>
      <c r="FGY77" s="91"/>
      <c r="FGZ77" s="91"/>
      <c r="FHA77" s="91"/>
      <c r="FHB77" s="91"/>
      <c r="FHC77" s="91"/>
      <c r="FHD77" s="91"/>
      <c r="FHE77" s="91"/>
      <c r="FHF77" s="91"/>
      <c r="FHG77" s="91"/>
      <c r="FHH77" s="91"/>
      <c r="FHI77" s="91"/>
      <c r="FHJ77" s="91"/>
      <c r="FHK77" s="91"/>
      <c r="FHL77" s="91"/>
      <c r="FHM77" s="91"/>
      <c r="FHN77" s="91"/>
      <c r="FHO77" s="91"/>
      <c r="FHP77" s="91"/>
      <c r="FHQ77" s="91"/>
      <c r="FHR77" s="91"/>
      <c r="FHS77" s="91"/>
      <c r="FHT77" s="91"/>
      <c r="FHU77" s="91"/>
      <c r="FHV77" s="91"/>
      <c r="FHW77" s="91"/>
      <c r="FHX77" s="91"/>
      <c r="FHY77" s="91"/>
      <c r="FHZ77" s="91"/>
      <c r="FIA77" s="91"/>
      <c r="FIB77" s="91"/>
      <c r="FIC77" s="91"/>
      <c r="FID77" s="91"/>
      <c r="FIE77" s="91"/>
      <c r="FIF77" s="91"/>
      <c r="FIG77" s="91"/>
      <c r="FIH77" s="91"/>
      <c r="FII77" s="91"/>
      <c r="FIJ77" s="91"/>
      <c r="FIK77" s="91"/>
      <c r="FIL77" s="91"/>
      <c r="FIM77" s="91"/>
      <c r="FIN77" s="91"/>
      <c r="FIO77" s="91"/>
      <c r="FIP77" s="91"/>
      <c r="FIQ77" s="91"/>
      <c r="FIR77" s="91"/>
      <c r="FIS77" s="91"/>
      <c r="FIT77" s="91"/>
      <c r="FIU77" s="91"/>
      <c r="FIV77" s="91"/>
      <c r="FIW77" s="91"/>
      <c r="FIX77" s="91"/>
      <c r="FIY77" s="91"/>
      <c r="FIZ77" s="91"/>
      <c r="FJA77" s="91"/>
      <c r="FJB77" s="91"/>
      <c r="FJC77" s="91"/>
      <c r="FJD77" s="91"/>
      <c r="FJE77" s="91"/>
      <c r="FJF77" s="91"/>
      <c r="FJG77" s="91"/>
      <c r="FJH77" s="91"/>
      <c r="FJI77" s="91"/>
      <c r="FJJ77" s="91"/>
      <c r="FJK77" s="91"/>
      <c r="FJL77" s="91"/>
      <c r="FJM77" s="91"/>
      <c r="FJN77" s="91"/>
      <c r="FJO77" s="91"/>
      <c r="FJP77" s="91"/>
      <c r="FJQ77" s="91"/>
      <c r="FJR77" s="91"/>
      <c r="FJS77" s="91"/>
      <c r="FJT77" s="91"/>
      <c r="FJU77" s="91"/>
      <c r="FJV77" s="91"/>
      <c r="FJW77" s="91"/>
      <c r="FJX77" s="91"/>
      <c r="FJY77" s="91"/>
      <c r="FJZ77" s="91"/>
      <c r="FKA77" s="91"/>
      <c r="FKB77" s="91"/>
      <c r="FKC77" s="91"/>
      <c r="FKD77" s="91"/>
      <c r="FKE77" s="91"/>
      <c r="FKF77" s="91"/>
      <c r="FKG77" s="91"/>
      <c r="FKH77" s="91"/>
      <c r="FKI77" s="91"/>
      <c r="FKJ77" s="91"/>
      <c r="FKK77" s="91"/>
      <c r="FKL77" s="91"/>
      <c r="FKM77" s="91"/>
      <c r="FKN77" s="91"/>
      <c r="FKO77" s="91"/>
      <c r="FKP77" s="91"/>
      <c r="FKQ77" s="91"/>
      <c r="FKR77" s="91"/>
      <c r="FKS77" s="91"/>
      <c r="FKT77" s="91"/>
      <c r="FKU77" s="91"/>
      <c r="FKV77" s="91"/>
      <c r="FKW77" s="91"/>
      <c r="FKX77" s="91"/>
      <c r="FKY77" s="91"/>
      <c r="FKZ77" s="91"/>
      <c r="FLA77" s="91"/>
      <c r="FLB77" s="91"/>
      <c r="FLC77" s="91"/>
      <c r="FLD77" s="91"/>
      <c r="FLE77" s="91"/>
      <c r="FLF77" s="91"/>
      <c r="FLG77" s="91"/>
      <c r="FLH77" s="91"/>
      <c r="FLI77" s="91"/>
      <c r="FLJ77" s="91"/>
      <c r="FLK77" s="91"/>
      <c r="FLL77" s="91"/>
      <c r="FLM77" s="91"/>
      <c r="FLN77" s="91"/>
      <c r="FLO77" s="91"/>
      <c r="FLP77" s="91"/>
      <c r="FLQ77" s="91"/>
      <c r="FLR77" s="91"/>
      <c r="FLS77" s="91"/>
      <c r="FLT77" s="91"/>
      <c r="FLU77" s="91"/>
      <c r="FLV77" s="91"/>
      <c r="FLW77" s="91"/>
      <c r="FLX77" s="91"/>
      <c r="FLY77" s="91"/>
      <c r="FLZ77" s="91"/>
      <c r="FMA77" s="91"/>
      <c r="FMB77" s="91"/>
      <c r="FMC77" s="91"/>
      <c r="FMD77" s="91"/>
      <c r="FME77" s="91"/>
      <c r="FMF77" s="91"/>
      <c r="FMG77" s="91"/>
      <c r="FMH77" s="91"/>
      <c r="FMI77" s="91"/>
      <c r="FMJ77" s="91"/>
      <c r="FMK77" s="91"/>
      <c r="FML77" s="91"/>
      <c r="FMM77" s="91"/>
      <c r="FMN77" s="91"/>
      <c r="FMO77" s="91"/>
      <c r="FMP77" s="91"/>
      <c r="FMQ77" s="91"/>
      <c r="FMR77" s="91"/>
      <c r="FMS77" s="91"/>
      <c r="FMT77" s="91"/>
      <c r="FMU77" s="91"/>
      <c r="FMV77" s="91"/>
      <c r="FMW77" s="91"/>
      <c r="FMX77" s="91"/>
      <c r="FMY77" s="91"/>
      <c r="FMZ77" s="91"/>
      <c r="FNA77" s="91"/>
      <c r="FNB77" s="91"/>
      <c r="FNC77" s="91"/>
      <c r="FND77" s="91"/>
      <c r="FNE77" s="91"/>
      <c r="FNF77" s="91"/>
      <c r="FNG77" s="91"/>
      <c r="FNH77" s="91"/>
      <c r="FNI77" s="91"/>
      <c r="FNJ77" s="91"/>
      <c r="FNK77" s="91"/>
      <c r="FNL77" s="91"/>
      <c r="FNM77" s="91"/>
      <c r="FNN77" s="91"/>
      <c r="FNO77" s="91"/>
      <c r="FNP77" s="91"/>
      <c r="FNQ77" s="91"/>
      <c r="FNR77" s="91"/>
      <c r="FNS77" s="91"/>
      <c r="FNT77" s="91"/>
      <c r="FNU77" s="91"/>
      <c r="FNV77" s="91"/>
      <c r="FNW77" s="91"/>
      <c r="FNX77" s="91"/>
      <c r="FNY77" s="91"/>
      <c r="FNZ77" s="91"/>
      <c r="FOA77" s="91"/>
      <c r="FOB77" s="91"/>
      <c r="FOC77" s="91"/>
      <c r="FOD77" s="91"/>
      <c r="FOE77" s="91"/>
      <c r="FOF77" s="91"/>
      <c r="FOG77" s="91"/>
      <c r="FOH77" s="91"/>
      <c r="FOI77" s="91"/>
      <c r="FOJ77" s="91"/>
      <c r="FOK77" s="91"/>
      <c r="FOL77" s="91"/>
      <c r="FOM77" s="91"/>
      <c r="FON77" s="91"/>
      <c r="FOO77" s="91"/>
      <c r="FOP77" s="91"/>
      <c r="FOQ77" s="91"/>
      <c r="FOR77" s="91"/>
      <c r="FOS77" s="91"/>
      <c r="FOT77" s="91"/>
      <c r="FOU77" s="91"/>
      <c r="FOV77" s="91"/>
      <c r="FOW77" s="91"/>
      <c r="FOX77" s="91"/>
      <c r="FOY77" s="91"/>
      <c r="FOZ77" s="91"/>
      <c r="FPA77" s="91"/>
      <c r="FPB77" s="91"/>
      <c r="FPC77" s="91"/>
      <c r="FPD77" s="91"/>
      <c r="FPE77" s="91"/>
      <c r="FPF77" s="91"/>
      <c r="FPG77" s="91"/>
      <c r="FPH77" s="91"/>
      <c r="FPI77" s="91"/>
      <c r="FPJ77" s="91"/>
      <c r="FPK77" s="91"/>
      <c r="FPL77" s="91"/>
      <c r="FPM77" s="91"/>
      <c r="FPN77" s="91"/>
      <c r="FPO77" s="91"/>
      <c r="FPP77" s="91"/>
      <c r="FPQ77" s="91"/>
      <c r="FPR77" s="91"/>
      <c r="FPS77" s="91"/>
      <c r="FPT77" s="91"/>
      <c r="FPU77" s="91"/>
      <c r="FPV77" s="91"/>
      <c r="FPW77" s="91"/>
      <c r="FPX77" s="91"/>
      <c r="FPY77" s="91"/>
      <c r="FPZ77" s="91"/>
      <c r="FQA77" s="91"/>
      <c r="FQB77" s="91"/>
      <c r="FQC77" s="91"/>
      <c r="FQD77" s="91"/>
      <c r="FQE77" s="91"/>
      <c r="FQF77" s="91"/>
      <c r="FQG77" s="91"/>
      <c r="FQH77" s="91"/>
      <c r="FQI77" s="91"/>
      <c r="FQJ77" s="91"/>
      <c r="FQK77" s="91"/>
      <c r="FQL77" s="91"/>
      <c r="FQM77" s="91"/>
      <c r="FQN77" s="91"/>
      <c r="FQO77" s="91"/>
      <c r="FQP77" s="91"/>
      <c r="FQQ77" s="91"/>
      <c r="FQR77" s="91"/>
      <c r="FQS77" s="91"/>
      <c r="FQT77" s="91"/>
      <c r="FQU77" s="91"/>
      <c r="FQV77" s="91"/>
      <c r="FQW77" s="91"/>
      <c r="FQX77" s="91"/>
      <c r="FQY77" s="91"/>
      <c r="FQZ77" s="91"/>
      <c r="FRA77" s="91"/>
      <c r="FRB77" s="91"/>
      <c r="FRC77" s="91"/>
      <c r="FRD77" s="91"/>
      <c r="FRE77" s="91"/>
      <c r="FRF77" s="91"/>
      <c r="FRG77" s="91"/>
      <c r="FRH77" s="91"/>
      <c r="FRI77" s="91"/>
      <c r="FRJ77" s="91"/>
      <c r="FRK77" s="91"/>
      <c r="FRL77" s="91"/>
      <c r="FRM77" s="91"/>
      <c r="FRN77" s="91"/>
      <c r="FRO77" s="91"/>
      <c r="FRP77" s="91"/>
      <c r="FRQ77" s="91"/>
      <c r="FRR77" s="91"/>
      <c r="FRS77" s="91"/>
      <c r="FRT77" s="91"/>
      <c r="FRU77" s="91"/>
      <c r="FRV77" s="91"/>
      <c r="FRW77" s="91"/>
      <c r="FRX77" s="91"/>
      <c r="FRY77" s="91"/>
      <c r="FRZ77" s="91"/>
      <c r="FSA77" s="91"/>
      <c r="FSB77" s="91"/>
      <c r="FSC77" s="91"/>
      <c r="FSD77" s="91"/>
      <c r="FSE77" s="91"/>
      <c r="FSF77" s="91"/>
      <c r="FSG77" s="91"/>
      <c r="FSH77" s="91"/>
      <c r="FSI77" s="91"/>
      <c r="FSJ77" s="91"/>
      <c r="FSK77" s="91"/>
      <c r="FSL77" s="91"/>
      <c r="FSM77" s="91"/>
      <c r="FSN77" s="91"/>
      <c r="FSO77" s="91"/>
      <c r="FSP77" s="91"/>
      <c r="FSQ77" s="91"/>
      <c r="FSR77" s="91"/>
      <c r="FSS77" s="91"/>
      <c r="FST77" s="91"/>
      <c r="FSU77" s="91"/>
      <c r="FSV77" s="91"/>
      <c r="FSW77" s="91"/>
      <c r="FSX77" s="91"/>
      <c r="FSY77" s="91"/>
      <c r="FSZ77" s="91"/>
      <c r="FTA77" s="91"/>
      <c r="FTB77" s="91"/>
      <c r="FTC77" s="91"/>
      <c r="FTD77" s="91"/>
      <c r="FTE77" s="91"/>
      <c r="FTF77" s="91"/>
      <c r="FTG77" s="91"/>
      <c r="FTH77" s="91"/>
      <c r="FTI77" s="91"/>
      <c r="FTJ77" s="91"/>
      <c r="FTK77" s="91"/>
      <c r="FTL77" s="91"/>
      <c r="FTM77" s="91"/>
      <c r="FTN77" s="91"/>
      <c r="FTO77" s="91"/>
      <c r="FTP77" s="91"/>
      <c r="FTQ77" s="91"/>
      <c r="FTR77" s="91"/>
      <c r="FTS77" s="91"/>
      <c r="FTT77" s="91"/>
      <c r="FTU77" s="91"/>
      <c r="FTV77" s="91"/>
      <c r="FTW77" s="91"/>
      <c r="FTX77" s="91"/>
      <c r="FTY77" s="91"/>
      <c r="FTZ77" s="91"/>
      <c r="FUA77" s="91"/>
      <c r="FUB77" s="91"/>
      <c r="FUC77" s="91"/>
      <c r="FUD77" s="91"/>
      <c r="FUE77" s="91"/>
      <c r="FUF77" s="91"/>
      <c r="FUG77" s="91"/>
      <c r="FUH77" s="91"/>
      <c r="FUI77" s="91"/>
      <c r="FUJ77" s="91"/>
      <c r="FUK77" s="91"/>
      <c r="FUL77" s="91"/>
      <c r="FUM77" s="91"/>
      <c r="FUN77" s="91"/>
      <c r="FUO77" s="91"/>
      <c r="FUP77" s="91"/>
      <c r="FUQ77" s="91"/>
      <c r="FUR77" s="91"/>
      <c r="FUS77" s="91"/>
      <c r="FUT77" s="91"/>
      <c r="FUU77" s="91"/>
      <c r="FUV77" s="91"/>
      <c r="FUW77" s="91"/>
      <c r="FUX77" s="91"/>
      <c r="FUY77" s="91"/>
      <c r="FUZ77" s="91"/>
      <c r="FVA77" s="91"/>
      <c r="FVB77" s="91"/>
      <c r="FVC77" s="91"/>
      <c r="FVD77" s="91"/>
      <c r="FVE77" s="91"/>
      <c r="FVF77" s="91"/>
      <c r="FVG77" s="91"/>
      <c r="FVH77" s="91"/>
      <c r="FVI77" s="91"/>
      <c r="FVJ77" s="91"/>
      <c r="FVK77" s="91"/>
      <c r="FVL77" s="91"/>
      <c r="FVM77" s="91"/>
      <c r="FVN77" s="91"/>
      <c r="FVO77" s="91"/>
      <c r="FVP77" s="91"/>
      <c r="FVQ77" s="91"/>
      <c r="FVR77" s="91"/>
      <c r="FVS77" s="91"/>
      <c r="FVT77" s="91"/>
      <c r="FVU77" s="91"/>
      <c r="FVV77" s="91"/>
      <c r="FVW77" s="91"/>
      <c r="FVX77" s="91"/>
      <c r="FVY77" s="91"/>
      <c r="FVZ77" s="91"/>
      <c r="FWA77" s="91"/>
      <c r="FWB77" s="91"/>
      <c r="FWC77" s="91"/>
      <c r="FWD77" s="91"/>
      <c r="FWE77" s="91"/>
      <c r="FWF77" s="91"/>
      <c r="FWG77" s="91"/>
      <c r="FWH77" s="91"/>
      <c r="FWI77" s="91"/>
      <c r="FWJ77" s="91"/>
      <c r="FWK77" s="91"/>
      <c r="FWL77" s="91"/>
      <c r="FWM77" s="91"/>
      <c r="FWN77" s="91"/>
      <c r="FWO77" s="91"/>
      <c r="FWP77" s="91"/>
      <c r="FWQ77" s="91"/>
      <c r="FWR77" s="91"/>
      <c r="FWS77" s="91"/>
      <c r="FWT77" s="91"/>
      <c r="FWU77" s="91"/>
      <c r="FWV77" s="91"/>
      <c r="FWW77" s="91"/>
      <c r="FWX77" s="91"/>
      <c r="FWY77" s="91"/>
      <c r="FWZ77" s="91"/>
      <c r="FXA77" s="91"/>
      <c r="FXB77" s="91"/>
      <c r="FXC77" s="91"/>
      <c r="FXD77" s="91"/>
      <c r="FXE77" s="91"/>
      <c r="FXF77" s="91"/>
      <c r="FXG77" s="91"/>
      <c r="FXH77" s="91"/>
      <c r="FXI77" s="91"/>
      <c r="FXJ77" s="91"/>
      <c r="FXK77" s="91"/>
      <c r="FXL77" s="91"/>
      <c r="FXM77" s="91"/>
      <c r="FXN77" s="91"/>
      <c r="FXO77" s="91"/>
      <c r="FXP77" s="91"/>
      <c r="FXQ77" s="91"/>
      <c r="FXR77" s="91"/>
      <c r="FXS77" s="91"/>
      <c r="FXT77" s="91"/>
      <c r="FXU77" s="91"/>
      <c r="FXV77" s="91"/>
      <c r="FXW77" s="91"/>
      <c r="FXX77" s="91"/>
      <c r="FXY77" s="91"/>
      <c r="FXZ77" s="91"/>
      <c r="FYA77" s="91"/>
      <c r="FYB77" s="91"/>
      <c r="FYC77" s="91"/>
      <c r="FYD77" s="91"/>
      <c r="FYE77" s="91"/>
      <c r="FYF77" s="91"/>
      <c r="FYG77" s="91"/>
      <c r="FYH77" s="91"/>
      <c r="FYI77" s="91"/>
      <c r="FYJ77" s="91"/>
      <c r="FYK77" s="91"/>
      <c r="FYL77" s="91"/>
      <c r="FYM77" s="91"/>
      <c r="FYN77" s="91"/>
      <c r="FYO77" s="91"/>
      <c r="FYP77" s="91"/>
      <c r="FYQ77" s="91"/>
      <c r="FYR77" s="91"/>
      <c r="FYS77" s="91"/>
      <c r="FYT77" s="91"/>
      <c r="FYU77" s="91"/>
      <c r="FYV77" s="91"/>
      <c r="FYW77" s="91"/>
      <c r="FYX77" s="91"/>
      <c r="FYY77" s="91"/>
      <c r="FYZ77" s="91"/>
      <c r="FZA77" s="91"/>
      <c r="FZB77" s="91"/>
      <c r="FZC77" s="91"/>
      <c r="FZD77" s="91"/>
      <c r="FZE77" s="91"/>
      <c r="FZF77" s="91"/>
      <c r="FZG77" s="91"/>
      <c r="FZH77" s="91"/>
      <c r="FZI77" s="91"/>
      <c r="FZJ77" s="91"/>
      <c r="FZK77" s="91"/>
      <c r="FZL77" s="91"/>
      <c r="FZM77" s="91"/>
      <c r="FZN77" s="91"/>
      <c r="FZO77" s="91"/>
      <c r="FZP77" s="91"/>
      <c r="FZQ77" s="91"/>
      <c r="FZR77" s="91"/>
      <c r="FZS77" s="91"/>
      <c r="FZT77" s="91"/>
      <c r="FZU77" s="91"/>
      <c r="FZV77" s="91"/>
      <c r="FZW77" s="91"/>
      <c r="FZX77" s="91"/>
      <c r="FZY77" s="91"/>
      <c r="FZZ77" s="91"/>
      <c r="GAA77" s="91"/>
      <c r="GAB77" s="91"/>
      <c r="GAC77" s="91"/>
      <c r="GAD77" s="91"/>
      <c r="GAE77" s="91"/>
      <c r="GAF77" s="91"/>
      <c r="GAG77" s="91"/>
      <c r="GAH77" s="91"/>
      <c r="GAI77" s="91"/>
      <c r="GAJ77" s="91"/>
      <c r="GAK77" s="91"/>
      <c r="GAL77" s="91"/>
      <c r="GAM77" s="91"/>
      <c r="GAN77" s="91"/>
      <c r="GAO77" s="91"/>
      <c r="GAP77" s="91"/>
      <c r="GAQ77" s="91"/>
      <c r="GAR77" s="91"/>
      <c r="GAS77" s="91"/>
      <c r="GAT77" s="91"/>
      <c r="GAU77" s="91"/>
      <c r="GAV77" s="91"/>
      <c r="GAW77" s="91"/>
      <c r="GAX77" s="91"/>
      <c r="GAY77" s="91"/>
      <c r="GAZ77" s="91"/>
      <c r="GBA77" s="91"/>
      <c r="GBB77" s="91"/>
      <c r="GBC77" s="91"/>
      <c r="GBD77" s="91"/>
      <c r="GBE77" s="91"/>
      <c r="GBF77" s="91"/>
      <c r="GBG77" s="91"/>
      <c r="GBH77" s="91"/>
      <c r="GBI77" s="91"/>
      <c r="GBJ77" s="91"/>
      <c r="GBK77" s="91"/>
      <c r="GBL77" s="91"/>
      <c r="GBM77" s="91"/>
      <c r="GBN77" s="91"/>
      <c r="GBO77" s="91"/>
      <c r="GBP77" s="91"/>
      <c r="GBQ77" s="91"/>
      <c r="GBR77" s="91"/>
      <c r="GBS77" s="91"/>
      <c r="GBT77" s="91"/>
      <c r="GBU77" s="91"/>
      <c r="GBV77" s="91"/>
      <c r="GBW77" s="91"/>
      <c r="GBX77" s="91"/>
      <c r="GBY77" s="91"/>
      <c r="GBZ77" s="91"/>
      <c r="GCA77" s="91"/>
      <c r="GCB77" s="91"/>
      <c r="GCC77" s="91"/>
      <c r="GCD77" s="91"/>
      <c r="GCE77" s="91"/>
      <c r="GCF77" s="91"/>
      <c r="GCG77" s="91"/>
      <c r="GCH77" s="91"/>
      <c r="GCI77" s="91"/>
      <c r="GCJ77" s="91"/>
      <c r="GCK77" s="91"/>
      <c r="GCL77" s="91"/>
      <c r="GCM77" s="91"/>
      <c r="GCN77" s="91"/>
      <c r="GCO77" s="91"/>
      <c r="GCP77" s="91"/>
      <c r="GCQ77" s="91"/>
      <c r="GCR77" s="91"/>
      <c r="GCS77" s="91"/>
      <c r="GCT77" s="91"/>
      <c r="GCU77" s="91"/>
      <c r="GCV77" s="91"/>
      <c r="GCW77" s="91"/>
      <c r="GCX77" s="91"/>
      <c r="GCY77" s="91"/>
      <c r="GCZ77" s="91"/>
      <c r="GDA77" s="91"/>
      <c r="GDB77" s="91"/>
      <c r="GDC77" s="91"/>
      <c r="GDD77" s="91"/>
      <c r="GDE77" s="91"/>
      <c r="GDF77" s="91"/>
      <c r="GDG77" s="91"/>
      <c r="GDH77" s="91"/>
      <c r="GDI77" s="91"/>
      <c r="GDJ77" s="91"/>
      <c r="GDK77" s="91"/>
      <c r="GDL77" s="91"/>
      <c r="GDM77" s="91"/>
      <c r="GDN77" s="91"/>
      <c r="GDO77" s="91"/>
      <c r="GDP77" s="91"/>
      <c r="GDQ77" s="91"/>
      <c r="GDR77" s="91"/>
      <c r="GDS77" s="91"/>
      <c r="GDT77" s="91"/>
      <c r="GDU77" s="91"/>
      <c r="GDV77" s="91"/>
      <c r="GDW77" s="91"/>
      <c r="GDX77" s="91"/>
      <c r="GDY77" s="91"/>
      <c r="GDZ77" s="91"/>
      <c r="GEA77" s="91"/>
      <c r="GEB77" s="91"/>
      <c r="GEC77" s="91"/>
      <c r="GED77" s="91"/>
      <c r="GEE77" s="91"/>
      <c r="GEF77" s="91"/>
      <c r="GEG77" s="91"/>
      <c r="GEH77" s="91"/>
      <c r="GEI77" s="91"/>
      <c r="GEJ77" s="91"/>
      <c r="GEK77" s="91"/>
      <c r="GEL77" s="91"/>
      <c r="GEM77" s="91"/>
      <c r="GEN77" s="91"/>
      <c r="GEO77" s="91"/>
      <c r="GEP77" s="91"/>
      <c r="GEQ77" s="91"/>
      <c r="GER77" s="91"/>
      <c r="GES77" s="91"/>
      <c r="GET77" s="91"/>
      <c r="GEU77" s="91"/>
      <c r="GEV77" s="91"/>
      <c r="GEW77" s="91"/>
      <c r="GEX77" s="91"/>
      <c r="GEY77" s="91"/>
      <c r="GEZ77" s="91"/>
      <c r="GFA77" s="91"/>
      <c r="GFB77" s="91"/>
      <c r="GFC77" s="91"/>
      <c r="GFD77" s="91"/>
      <c r="GFE77" s="91"/>
      <c r="GFF77" s="91"/>
      <c r="GFG77" s="91"/>
      <c r="GFH77" s="91"/>
      <c r="GFI77" s="91"/>
      <c r="GFJ77" s="91"/>
      <c r="GFK77" s="91"/>
      <c r="GFL77" s="91"/>
      <c r="GFM77" s="91"/>
      <c r="GFN77" s="91"/>
      <c r="GFO77" s="91"/>
      <c r="GFP77" s="91"/>
      <c r="GFQ77" s="91"/>
      <c r="GFR77" s="91"/>
      <c r="GFS77" s="91"/>
      <c r="GFT77" s="91"/>
      <c r="GFU77" s="91"/>
      <c r="GFV77" s="91"/>
      <c r="GFW77" s="91"/>
      <c r="GFX77" s="91"/>
      <c r="GFY77" s="91"/>
      <c r="GFZ77" s="91"/>
      <c r="GGA77" s="91"/>
      <c r="GGB77" s="91"/>
      <c r="GGC77" s="91"/>
      <c r="GGD77" s="91"/>
      <c r="GGE77" s="91"/>
      <c r="GGF77" s="91"/>
      <c r="GGG77" s="91"/>
      <c r="GGH77" s="91"/>
      <c r="GGI77" s="91"/>
      <c r="GGJ77" s="91"/>
      <c r="GGK77" s="91"/>
      <c r="GGL77" s="91"/>
      <c r="GGM77" s="91"/>
      <c r="GGN77" s="91"/>
      <c r="GGO77" s="91"/>
      <c r="GGP77" s="91"/>
      <c r="GGQ77" s="91"/>
      <c r="GGR77" s="91"/>
      <c r="GGS77" s="91"/>
      <c r="GGT77" s="91"/>
      <c r="GGU77" s="91"/>
      <c r="GGV77" s="91"/>
      <c r="GGW77" s="91"/>
      <c r="GGX77" s="91"/>
      <c r="GGY77" s="91"/>
      <c r="GGZ77" s="91"/>
      <c r="GHA77" s="91"/>
      <c r="GHB77" s="91"/>
      <c r="GHC77" s="91"/>
      <c r="GHD77" s="91"/>
      <c r="GHE77" s="91"/>
      <c r="GHF77" s="91"/>
      <c r="GHG77" s="91"/>
      <c r="GHH77" s="91"/>
      <c r="GHI77" s="91"/>
      <c r="GHJ77" s="91"/>
      <c r="GHK77" s="91"/>
      <c r="GHL77" s="91"/>
      <c r="GHM77" s="91"/>
      <c r="GHN77" s="91"/>
      <c r="GHO77" s="91"/>
      <c r="GHP77" s="91"/>
      <c r="GHQ77" s="91"/>
      <c r="GHR77" s="91"/>
      <c r="GHS77" s="91"/>
      <c r="GHT77" s="91"/>
      <c r="GHU77" s="91"/>
      <c r="GHV77" s="91"/>
      <c r="GHW77" s="91"/>
      <c r="GHX77" s="91"/>
      <c r="GHY77" s="91"/>
      <c r="GHZ77" s="91"/>
      <c r="GIA77" s="91"/>
      <c r="GIB77" s="91"/>
      <c r="GIC77" s="91"/>
      <c r="GID77" s="91"/>
      <c r="GIE77" s="91"/>
      <c r="GIF77" s="91"/>
      <c r="GIG77" s="91"/>
      <c r="GIH77" s="91"/>
      <c r="GII77" s="91"/>
      <c r="GIJ77" s="91"/>
      <c r="GIK77" s="91"/>
      <c r="GIL77" s="91"/>
      <c r="GIM77" s="91"/>
      <c r="GIN77" s="91"/>
      <c r="GIO77" s="91"/>
      <c r="GIP77" s="91"/>
      <c r="GIQ77" s="91"/>
      <c r="GIR77" s="91"/>
      <c r="GIS77" s="91"/>
      <c r="GIT77" s="91"/>
      <c r="GIU77" s="91"/>
      <c r="GIV77" s="91"/>
      <c r="GIW77" s="91"/>
      <c r="GIX77" s="91"/>
      <c r="GIY77" s="91"/>
      <c r="GIZ77" s="91"/>
      <c r="GJA77" s="91"/>
      <c r="GJB77" s="91"/>
      <c r="GJC77" s="91"/>
      <c r="GJD77" s="91"/>
      <c r="GJE77" s="91"/>
      <c r="GJF77" s="91"/>
      <c r="GJG77" s="91"/>
      <c r="GJH77" s="91"/>
      <c r="GJI77" s="91"/>
      <c r="GJJ77" s="91"/>
      <c r="GJK77" s="91"/>
      <c r="GJL77" s="91"/>
      <c r="GJM77" s="91"/>
      <c r="GJN77" s="91"/>
      <c r="GJO77" s="91"/>
      <c r="GJP77" s="91"/>
      <c r="GJQ77" s="91"/>
      <c r="GJR77" s="91"/>
      <c r="GJS77" s="91"/>
      <c r="GJT77" s="91"/>
      <c r="GJU77" s="91"/>
      <c r="GJV77" s="91"/>
      <c r="GJW77" s="91"/>
      <c r="GJX77" s="91"/>
      <c r="GJY77" s="91"/>
      <c r="GJZ77" s="91"/>
      <c r="GKA77" s="91"/>
      <c r="GKB77" s="91"/>
      <c r="GKC77" s="91"/>
      <c r="GKD77" s="91"/>
      <c r="GKE77" s="91"/>
      <c r="GKF77" s="91"/>
      <c r="GKG77" s="91"/>
      <c r="GKH77" s="91"/>
      <c r="GKI77" s="91"/>
      <c r="GKJ77" s="91"/>
      <c r="GKK77" s="91"/>
      <c r="GKL77" s="91"/>
      <c r="GKM77" s="91"/>
      <c r="GKN77" s="91"/>
      <c r="GKO77" s="91"/>
      <c r="GKP77" s="91"/>
      <c r="GKQ77" s="91"/>
      <c r="GKR77" s="91"/>
      <c r="GKS77" s="91"/>
      <c r="GKT77" s="91"/>
      <c r="GKU77" s="91"/>
      <c r="GKV77" s="91"/>
      <c r="GKW77" s="91"/>
      <c r="GKX77" s="91"/>
      <c r="GKY77" s="91"/>
      <c r="GKZ77" s="91"/>
      <c r="GLA77" s="91"/>
      <c r="GLB77" s="91"/>
      <c r="GLC77" s="91"/>
      <c r="GLD77" s="91"/>
      <c r="GLE77" s="91"/>
      <c r="GLF77" s="91"/>
      <c r="GLG77" s="91"/>
      <c r="GLH77" s="91"/>
      <c r="GLI77" s="91"/>
      <c r="GLJ77" s="91"/>
      <c r="GLK77" s="91"/>
      <c r="GLL77" s="91"/>
      <c r="GLM77" s="91"/>
      <c r="GLN77" s="91"/>
      <c r="GLO77" s="91"/>
      <c r="GLP77" s="91"/>
      <c r="GLQ77" s="91"/>
      <c r="GLR77" s="91"/>
      <c r="GLS77" s="91"/>
      <c r="GLT77" s="91"/>
      <c r="GLU77" s="91"/>
      <c r="GLV77" s="91"/>
      <c r="GLW77" s="91"/>
      <c r="GLX77" s="91"/>
      <c r="GLY77" s="91"/>
      <c r="GLZ77" s="91"/>
      <c r="GMA77" s="91"/>
      <c r="GMB77" s="91"/>
      <c r="GMC77" s="91"/>
      <c r="GMD77" s="91"/>
      <c r="GME77" s="91"/>
      <c r="GMF77" s="91"/>
      <c r="GMG77" s="91"/>
      <c r="GMH77" s="91"/>
      <c r="GMI77" s="91"/>
      <c r="GMJ77" s="91"/>
      <c r="GMK77" s="91"/>
      <c r="GML77" s="91"/>
      <c r="GMM77" s="91"/>
      <c r="GMN77" s="91"/>
      <c r="GMO77" s="91"/>
      <c r="GMP77" s="91"/>
      <c r="GMQ77" s="91"/>
      <c r="GMR77" s="91"/>
      <c r="GMS77" s="91"/>
      <c r="GMT77" s="91"/>
      <c r="GMU77" s="91"/>
      <c r="GMV77" s="91"/>
      <c r="GMW77" s="91"/>
      <c r="GMX77" s="91"/>
      <c r="GMY77" s="91"/>
      <c r="GMZ77" s="91"/>
      <c r="GNA77" s="91"/>
      <c r="GNB77" s="91"/>
      <c r="GNC77" s="91"/>
      <c r="GND77" s="91"/>
      <c r="GNE77" s="91"/>
      <c r="GNF77" s="91"/>
      <c r="GNG77" s="91"/>
      <c r="GNH77" s="91"/>
      <c r="GNI77" s="91"/>
      <c r="GNJ77" s="91"/>
      <c r="GNK77" s="91"/>
      <c r="GNL77" s="91"/>
      <c r="GNM77" s="91"/>
      <c r="GNN77" s="91"/>
      <c r="GNO77" s="91"/>
      <c r="GNP77" s="91"/>
      <c r="GNQ77" s="91"/>
      <c r="GNR77" s="91"/>
      <c r="GNS77" s="91"/>
      <c r="GNT77" s="91"/>
      <c r="GNU77" s="91"/>
      <c r="GNV77" s="91"/>
      <c r="GNW77" s="91"/>
      <c r="GNX77" s="91"/>
      <c r="GNY77" s="91"/>
      <c r="GNZ77" s="91"/>
      <c r="GOA77" s="91"/>
      <c r="GOB77" s="91"/>
      <c r="GOC77" s="91"/>
      <c r="GOD77" s="91"/>
      <c r="GOE77" s="91"/>
      <c r="GOF77" s="91"/>
      <c r="GOG77" s="91"/>
      <c r="GOH77" s="91"/>
      <c r="GOI77" s="91"/>
      <c r="GOJ77" s="91"/>
      <c r="GOK77" s="91"/>
      <c r="GOL77" s="91"/>
      <c r="GOM77" s="91"/>
      <c r="GON77" s="91"/>
      <c r="GOO77" s="91"/>
      <c r="GOP77" s="91"/>
      <c r="GOQ77" s="91"/>
      <c r="GOR77" s="91"/>
      <c r="GOS77" s="91"/>
      <c r="GOT77" s="91"/>
      <c r="GOU77" s="91"/>
      <c r="GOV77" s="91"/>
      <c r="GOW77" s="91"/>
      <c r="GOX77" s="91"/>
      <c r="GOY77" s="91"/>
      <c r="GOZ77" s="91"/>
      <c r="GPA77" s="91"/>
      <c r="GPB77" s="91"/>
      <c r="GPC77" s="91"/>
      <c r="GPD77" s="91"/>
      <c r="GPE77" s="91"/>
      <c r="GPF77" s="91"/>
      <c r="GPG77" s="91"/>
      <c r="GPH77" s="91"/>
      <c r="GPI77" s="91"/>
      <c r="GPJ77" s="91"/>
      <c r="GPK77" s="91"/>
      <c r="GPL77" s="91"/>
      <c r="GPM77" s="91"/>
      <c r="GPN77" s="91"/>
      <c r="GPO77" s="91"/>
      <c r="GPP77" s="91"/>
      <c r="GPQ77" s="91"/>
      <c r="GPR77" s="91"/>
      <c r="GPS77" s="91"/>
      <c r="GPT77" s="91"/>
      <c r="GPU77" s="91"/>
      <c r="GPV77" s="91"/>
      <c r="GPW77" s="91"/>
      <c r="GPX77" s="91"/>
      <c r="GPY77" s="91"/>
      <c r="GPZ77" s="91"/>
      <c r="GQA77" s="91"/>
      <c r="GQB77" s="91"/>
      <c r="GQC77" s="91"/>
      <c r="GQD77" s="91"/>
      <c r="GQE77" s="91"/>
      <c r="GQF77" s="91"/>
      <c r="GQG77" s="91"/>
      <c r="GQH77" s="91"/>
      <c r="GQI77" s="91"/>
      <c r="GQJ77" s="91"/>
      <c r="GQK77" s="91"/>
      <c r="GQL77" s="91"/>
      <c r="GQM77" s="91"/>
      <c r="GQN77" s="91"/>
      <c r="GQO77" s="91"/>
      <c r="GQP77" s="91"/>
      <c r="GQQ77" s="91"/>
      <c r="GQR77" s="91"/>
      <c r="GQS77" s="91"/>
      <c r="GQT77" s="91"/>
      <c r="GQU77" s="91"/>
      <c r="GQV77" s="91"/>
      <c r="GQW77" s="91"/>
      <c r="GQX77" s="91"/>
      <c r="GQY77" s="91"/>
      <c r="GQZ77" s="91"/>
      <c r="GRA77" s="91"/>
      <c r="GRB77" s="91"/>
      <c r="GRC77" s="91"/>
      <c r="GRD77" s="91"/>
      <c r="GRE77" s="91"/>
      <c r="GRF77" s="91"/>
      <c r="GRG77" s="91"/>
      <c r="GRH77" s="91"/>
      <c r="GRI77" s="91"/>
      <c r="GRJ77" s="91"/>
      <c r="GRK77" s="91"/>
      <c r="GRL77" s="91"/>
      <c r="GRM77" s="91"/>
      <c r="GRN77" s="91"/>
      <c r="GRO77" s="91"/>
      <c r="GRP77" s="91"/>
      <c r="GRQ77" s="91"/>
      <c r="GRR77" s="91"/>
      <c r="GRS77" s="91"/>
      <c r="GRT77" s="91"/>
      <c r="GRU77" s="91"/>
      <c r="GRV77" s="91"/>
      <c r="GRW77" s="91"/>
      <c r="GRX77" s="91"/>
      <c r="GRY77" s="91"/>
      <c r="GRZ77" s="91"/>
      <c r="GSA77" s="91"/>
      <c r="GSB77" s="91"/>
      <c r="GSC77" s="91"/>
      <c r="GSD77" s="91"/>
      <c r="GSE77" s="91"/>
      <c r="GSF77" s="91"/>
      <c r="GSG77" s="91"/>
      <c r="GSH77" s="91"/>
      <c r="GSI77" s="91"/>
      <c r="GSJ77" s="91"/>
      <c r="GSK77" s="91"/>
      <c r="GSL77" s="91"/>
      <c r="GSM77" s="91"/>
      <c r="GSN77" s="91"/>
      <c r="GSO77" s="91"/>
      <c r="GSP77" s="91"/>
      <c r="GSQ77" s="91"/>
      <c r="GSR77" s="91"/>
      <c r="GSS77" s="91"/>
      <c r="GST77" s="91"/>
      <c r="GSU77" s="91"/>
      <c r="GSV77" s="91"/>
      <c r="GSW77" s="91"/>
      <c r="GSX77" s="91"/>
      <c r="GSY77" s="91"/>
      <c r="GSZ77" s="91"/>
      <c r="GTA77" s="91"/>
      <c r="GTB77" s="91"/>
      <c r="GTC77" s="91"/>
      <c r="GTD77" s="91"/>
      <c r="GTE77" s="91"/>
      <c r="GTF77" s="91"/>
      <c r="GTG77" s="91"/>
      <c r="GTH77" s="91"/>
      <c r="GTI77" s="91"/>
      <c r="GTJ77" s="91"/>
      <c r="GTK77" s="91"/>
      <c r="GTL77" s="91"/>
      <c r="GTM77" s="91"/>
      <c r="GTN77" s="91"/>
      <c r="GTO77" s="91"/>
      <c r="GTP77" s="91"/>
      <c r="GTQ77" s="91"/>
      <c r="GTR77" s="91"/>
      <c r="GTS77" s="91"/>
      <c r="GTT77" s="91"/>
      <c r="GTU77" s="91"/>
      <c r="GTV77" s="91"/>
      <c r="GTW77" s="91"/>
      <c r="GTX77" s="91"/>
      <c r="GTY77" s="91"/>
      <c r="GTZ77" s="91"/>
      <c r="GUA77" s="91"/>
      <c r="GUB77" s="91"/>
      <c r="GUC77" s="91"/>
      <c r="GUD77" s="91"/>
      <c r="GUE77" s="91"/>
      <c r="GUF77" s="91"/>
      <c r="GUG77" s="91"/>
      <c r="GUH77" s="91"/>
      <c r="GUI77" s="91"/>
      <c r="GUJ77" s="91"/>
      <c r="GUK77" s="91"/>
      <c r="GUL77" s="91"/>
      <c r="GUM77" s="91"/>
      <c r="GUN77" s="91"/>
      <c r="GUO77" s="91"/>
      <c r="GUP77" s="91"/>
      <c r="GUQ77" s="91"/>
      <c r="GUR77" s="91"/>
      <c r="GUS77" s="91"/>
      <c r="GUT77" s="91"/>
      <c r="GUU77" s="91"/>
      <c r="GUV77" s="91"/>
      <c r="GUW77" s="91"/>
      <c r="GUX77" s="91"/>
      <c r="GUY77" s="91"/>
      <c r="GUZ77" s="91"/>
      <c r="GVA77" s="91"/>
      <c r="GVB77" s="91"/>
      <c r="GVC77" s="91"/>
      <c r="GVD77" s="91"/>
      <c r="GVE77" s="91"/>
      <c r="GVF77" s="91"/>
      <c r="GVG77" s="91"/>
      <c r="GVH77" s="91"/>
      <c r="GVI77" s="91"/>
      <c r="GVJ77" s="91"/>
      <c r="GVK77" s="91"/>
      <c r="GVL77" s="91"/>
      <c r="GVM77" s="91"/>
      <c r="GVN77" s="91"/>
      <c r="GVO77" s="91"/>
      <c r="GVP77" s="91"/>
      <c r="GVQ77" s="91"/>
      <c r="GVR77" s="91"/>
      <c r="GVS77" s="91"/>
      <c r="GVT77" s="91"/>
      <c r="GVU77" s="91"/>
      <c r="GVV77" s="91"/>
      <c r="GVW77" s="91"/>
      <c r="GVX77" s="91"/>
      <c r="GVY77" s="91"/>
      <c r="GVZ77" s="91"/>
      <c r="GWA77" s="91"/>
      <c r="GWB77" s="91"/>
      <c r="GWC77" s="91"/>
      <c r="GWD77" s="91"/>
      <c r="GWE77" s="91"/>
      <c r="GWF77" s="91"/>
      <c r="GWG77" s="91"/>
      <c r="GWH77" s="91"/>
      <c r="GWI77" s="91"/>
      <c r="GWJ77" s="91"/>
      <c r="GWK77" s="91"/>
      <c r="GWL77" s="91"/>
      <c r="GWM77" s="91"/>
      <c r="GWN77" s="91"/>
      <c r="GWO77" s="91"/>
      <c r="GWP77" s="91"/>
      <c r="GWQ77" s="91"/>
      <c r="GWR77" s="91"/>
      <c r="GWS77" s="91"/>
      <c r="GWT77" s="91"/>
      <c r="GWU77" s="91"/>
      <c r="GWV77" s="91"/>
      <c r="GWW77" s="91"/>
      <c r="GWX77" s="91"/>
      <c r="GWY77" s="91"/>
      <c r="GWZ77" s="91"/>
      <c r="GXA77" s="91"/>
      <c r="GXB77" s="91"/>
      <c r="GXC77" s="91"/>
      <c r="GXD77" s="91"/>
      <c r="GXE77" s="91"/>
      <c r="GXF77" s="91"/>
      <c r="GXG77" s="91"/>
      <c r="GXH77" s="91"/>
      <c r="GXI77" s="91"/>
      <c r="GXJ77" s="91"/>
      <c r="GXK77" s="91"/>
      <c r="GXL77" s="91"/>
      <c r="GXM77" s="91"/>
      <c r="GXN77" s="91"/>
      <c r="GXO77" s="91"/>
      <c r="GXP77" s="91"/>
      <c r="GXQ77" s="91"/>
      <c r="GXR77" s="91"/>
      <c r="GXS77" s="91"/>
      <c r="GXT77" s="91"/>
      <c r="GXU77" s="91"/>
      <c r="GXV77" s="91"/>
      <c r="GXW77" s="91"/>
      <c r="GXX77" s="91"/>
      <c r="GXY77" s="91"/>
      <c r="GXZ77" s="91"/>
      <c r="GYA77" s="91"/>
      <c r="GYB77" s="91"/>
      <c r="GYC77" s="91"/>
      <c r="GYD77" s="91"/>
      <c r="GYE77" s="91"/>
      <c r="GYF77" s="91"/>
      <c r="GYG77" s="91"/>
      <c r="GYH77" s="91"/>
      <c r="GYI77" s="91"/>
      <c r="GYJ77" s="91"/>
      <c r="GYK77" s="91"/>
      <c r="GYL77" s="91"/>
      <c r="GYM77" s="91"/>
      <c r="GYN77" s="91"/>
      <c r="GYO77" s="91"/>
      <c r="GYP77" s="91"/>
      <c r="GYQ77" s="91"/>
      <c r="GYR77" s="91"/>
      <c r="GYS77" s="91"/>
      <c r="GYT77" s="91"/>
      <c r="GYU77" s="91"/>
      <c r="GYV77" s="91"/>
      <c r="GYW77" s="91"/>
      <c r="GYX77" s="91"/>
      <c r="GYY77" s="91"/>
      <c r="GYZ77" s="91"/>
      <c r="GZA77" s="91"/>
      <c r="GZB77" s="91"/>
      <c r="GZC77" s="91"/>
      <c r="GZD77" s="91"/>
      <c r="GZE77" s="91"/>
      <c r="GZF77" s="91"/>
      <c r="GZG77" s="91"/>
      <c r="GZH77" s="91"/>
      <c r="GZI77" s="91"/>
      <c r="GZJ77" s="91"/>
      <c r="GZK77" s="91"/>
      <c r="GZL77" s="91"/>
      <c r="GZM77" s="91"/>
      <c r="GZN77" s="91"/>
      <c r="GZO77" s="91"/>
      <c r="GZP77" s="91"/>
      <c r="GZQ77" s="91"/>
      <c r="GZR77" s="91"/>
      <c r="GZS77" s="91"/>
      <c r="GZT77" s="91"/>
      <c r="GZU77" s="91"/>
      <c r="GZV77" s="91"/>
      <c r="GZW77" s="91"/>
      <c r="GZX77" s="91"/>
      <c r="GZY77" s="91"/>
      <c r="GZZ77" s="91"/>
      <c r="HAA77" s="91"/>
      <c r="HAB77" s="91"/>
      <c r="HAC77" s="91"/>
      <c r="HAD77" s="91"/>
      <c r="HAE77" s="91"/>
      <c r="HAF77" s="91"/>
      <c r="HAG77" s="91"/>
      <c r="HAH77" s="91"/>
      <c r="HAI77" s="91"/>
      <c r="HAJ77" s="91"/>
      <c r="HAK77" s="91"/>
      <c r="HAL77" s="91"/>
      <c r="HAM77" s="91"/>
      <c r="HAN77" s="91"/>
      <c r="HAO77" s="91"/>
      <c r="HAP77" s="91"/>
      <c r="HAQ77" s="91"/>
      <c r="HAR77" s="91"/>
      <c r="HAS77" s="91"/>
      <c r="HAT77" s="91"/>
      <c r="HAU77" s="91"/>
      <c r="HAV77" s="91"/>
      <c r="HAW77" s="91"/>
      <c r="HAX77" s="91"/>
      <c r="HAY77" s="91"/>
      <c r="HAZ77" s="91"/>
      <c r="HBA77" s="91"/>
      <c r="HBB77" s="91"/>
      <c r="HBC77" s="91"/>
      <c r="HBD77" s="91"/>
      <c r="HBE77" s="91"/>
      <c r="HBF77" s="91"/>
      <c r="HBG77" s="91"/>
      <c r="HBH77" s="91"/>
      <c r="HBI77" s="91"/>
      <c r="HBJ77" s="91"/>
      <c r="HBK77" s="91"/>
      <c r="HBL77" s="91"/>
      <c r="HBM77" s="91"/>
      <c r="HBN77" s="91"/>
      <c r="HBO77" s="91"/>
      <c r="HBP77" s="91"/>
      <c r="HBQ77" s="91"/>
      <c r="HBR77" s="91"/>
      <c r="HBS77" s="91"/>
      <c r="HBT77" s="91"/>
      <c r="HBU77" s="91"/>
      <c r="HBV77" s="91"/>
      <c r="HBW77" s="91"/>
      <c r="HBX77" s="91"/>
      <c r="HBY77" s="91"/>
      <c r="HBZ77" s="91"/>
      <c r="HCA77" s="91"/>
      <c r="HCB77" s="91"/>
      <c r="HCC77" s="91"/>
      <c r="HCD77" s="91"/>
      <c r="HCE77" s="91"/>
      <c r="HCF77" s="91"/>
      <c r="HCG77" s="91"/>
      <c r="HCH77" s="91"/>
      <c r="HCI77" s="91"/>
      <c r="HCJ77" s="91"/>
      <c r="HCK77" s="91"/>
      <c r="HCL77" s="91"/>
      <c r="HCM77" s="91"/>
      <c r="HCN77" s="91"/>
      <c r="HCO77" s="91"/>
      <c r="HCP77" s="91"/>
      <c r="HCQ77" s="91"/>
      <c r="HCR77" s="91"/>
      <c r="HCS77" s="91"/>
      <c r="HCT77" s="91"/>
      <c r="HCU77" s="91"/>
      <c r="HCV77" s="91"/>
      <c r="HCW77" s="91"/>
      <c r="HCX77" s="91"/>
      <c r="HCY77" s="91"/>
      <c r="HCZ77" s="91"/>
      <c r="HDA77" s="91"/>
      <c r="HDB77" s="91"/>
      <c r="HDC77" s="91"/>
      <c r="HDD77" s="91"/>
      <c r="HDE77" s="91"/>
      <c r="HDF77" s="91"/>
      <c r="HDG77" s="91"/>
      <c r="HDH77" s="91"/>
      <c r="HDI77" s="91"/>
      <c r="HDJ77" s="91"/>
      <c r="HDK77" s="91"/>
      <c r="HDL77" s="91"/>
      <c r="HDM77" s="91"/>
      <c r="HDN77" s="91"/>
      <c r="HDO77" s="91"/>
      <c r="HDP77" s="91"/>
      <c r="HDQ77" s="91"/>
      <c r="HDR77" s="91"/>
      <c r="HDS77" s="91"/>
      <c r="HDT77" s="91"/>
      <c r="HDU77" s="91"/>
      <c r="HDV77" s="91"/>
      <c r="HDW77" s="91"/>
      <c r="HDX77" s="91"/>
      <c r="HDY77" s="91"/>
      <c r="HDZ77" s="91"/>
      <c r="HEA77" s="91"/>
      <c r="HEB77" s="91"/>
      <c r="HEC77" s="91"/>
      <c r="HED77" s="91"/>
      <c r="HEE77" s="91"/>
      <c r="HEF77" s="91"/>
      <c r="HEG77" s="91"/>
      <c r="HEH77" s="91"/>
      <c r="HEI77" s="91"/>
      <c r="HEJ77" s="91"/>
      <c r="HEK77" s="91"/>
      <c r="HEL77" s="91"/>
      <c r="HEM77" s="91"/>
      <c r="HEN77" s="91"/>
      <c r="HEO77" s="91"/>
      <c r="HEP77" s="91"/>
      <c r="HEQ77" s="91"/>
      <c r="HER77" s="91"/>
      <c r="HES77" s="91"/>
      <c r="HET77" s="91"/>
      <c r="HEU77" s="91"/>
      <c r="HEV77" s="91"/>
      <c r="HEW77" s="91"/>
      <c r="HEX77" s="91"/>
      <c r="HEY77" s="91"/>
      <c r="HEZ77" s="91"/>
      <c r="HFA77" s="91"/>
      <c r="HFB77" s="91"/>
      <c r="HFC77" s="91"/>
      <c r="HFD77" s="91"/>
      <c r="HFE77" s="91"/>
      <c r="HFF77" s="91"/>
      <c r="HFG77" s="91"/>
      <c r="HFH77" s="91"/>
      <c r="HFI77" s="91"/>
      <c r="HFJ77" s="91"/>
      <c r="HFK77" s="91"/>
      <c r="HFL77" s="91"/>
      <c r="HFM77" s="91"/>
      <c r="HFN77" s="91"/>
      <c r="HFO77" s="91"/>
      <c r="HFP77" s="91"/>
      <c r="HFQ77" s="91"/>
      <c r="HFR77" s="91"/>
      <c r="HFS77" s="91"/>
      <c r="HFT77" s="91"/>
      <c r="HFU77" s="91"/>
      <c r="HFV77" s="91"/>
      <c r="HFW77" s="91"/>
      <c r="HFX77" s="91"/>
      <c r="HFY77" s="91"/>
      <c r="HFZ77" s="91"/>
      <c r="HGA77" s="91"/>
      <c r="HGB77" s="91"/>
      <c r="HGC77" s="91"/>
      <c r="HGD77" s="91"/>
      <c r="HGE77" s="91"/>
      <c r="HGF77" s="91"/>
      <c r="HGG77" s="91"/>
      <c r="HGH77" s="91"/>
      <c r="HGI77" s="91"/>
      <c r="HGJ77" s="91"/>
      <c r="HGK77" s="91"/>
      <c r="HGL77" s="91"/>
      <c r="HGM77" s="91"/>
      <c r="HGN77" s="91"/>
      <c r="HGO77" s="91"/>
      <c r="HGP77" s="91"/>
      <c r="HGQ77" s="91"/>
      <c r="HGR77" s="91"/>
      <c r="HGS77" s="91"/>
      <c r="HGT77" s="91"/>
      <c r="HGU77" s="91"/>
      <c r="HGV77" s="91"/>
      <c r="HGW77" s="91"/>
      <c r="HGX77" s="91"/>
      <c r="HGY77" s="91"/>
      <c r="HGZ77" s="91"/>
      <c r="HHA77" s="91"/>
      <c r="HHB77" s="91"/>
      <c r="HHC77" s="91"/>
      <c r="HHD77" s="91"/>
      <c r="HHE77" s="91"/>
      <c r="HHF77" s="91"/>
      <c r="HHG77" s="91"/>
      <c r="HHH77" s="91"/>
      <c r="HHI77" s="91"/>
      <c r="HHJ77" s="91"/>
      <c r="HHK77" s="91"/>
      <c r="HHL77" s="91"/>
      <c r="HHM77" s="91"/>
      <c r="HHN77" s="91"/>
      <c r="HHO77" s="91"/>
      <c r="HHP77" s="91"/>
      <c r="HHQ77" s="91"/>
      <c r="HHR77" s="91"/>
      <c r="HHS77" s="91"/>
      <c r="HHT77" s="91"/>
      <c r="HHU77" s="91"/>
      <c r="HHV77" s="91"/>
      <c r="HHW77" s="91"/>
      <c r="HHX77" s="91"/>
      <c r="HHY77" s="91"/>
      <c r="HHZ77" s="91"/>
      <c r="HIA77" s="91"/>
      <c r="HIB77" s="91"/>
      <c r="HIC77" s="91"/>
      <c r="HID77" s="91"/>
      <c r="HIE77" s="91"/>
      <c r="HIF77" s="91"/>
      <c r="HIG77" s="91"/>
      <c r="HIH77" s="91"/>
      <c r="HII77" s="91"/>
      <c r="HIJ77" s="91"/>
      <c r="HIK77" s="91"/>
      <c r="HIL77" s="91"/>
      <c r="HIM77" s="91"/>
      <c r="HIN77" s="91"/>
      <c r="HIO77" s="91"/>
      <c r="HIP77" s="91"/>
      <c r="HIQ77" s="91"/>
      <c r="HIR77" s="91"/>
      <c r="HIS77" s="91"/>
      <c r="HIT77" s="91"/>
      <c r="HIU77" s="91"/>
      <c r="HIV77" s="91"/>
      <c r="HIW77" s="91"/>
      <c r="HIX77" s="91"/>
      <c r="HIY77" s="91"/>
      <c r="HIZ77" s="91"/>
      <c r="HJA77" s="91"/>
      <c r="HJB77" s="91"/>
      <c r="HJC77" s="91"/>
      <c r="HJD77" s="91"/>
      <c r="HJE77" s="91"/>
      <c r="HJF77" s="91"/>
      <c r="HJG77" s="91"/>
      <c r="HJH77" s="91"/>
      <c r="HJI77" s="91"/>
      <c r="HJJ77" s="91"/>
      <c r="HJK77" s="91"/>
      <c r="HJL77" s="91"/>
      <c r="HJM77" s="91"/>
      <c r="HJN77" s="91"/>
      <c r="HJO77" s="91"/>
      <c r="HJP77" s="91"/>
      <c r="HJQ77" s="91"/>
      <c r="HJR77" s="91"/>
      <c r="HJS77" s="91"/>
      <c r="HJT77" s="91"/>
      <c r="HJU77" s="91"/>
      <c r="HJV77" s="91"/>
      <c r="HJW77" s="91"/>
      <c r="HJX77" s="91"/>
      <c r="HJY77" s="91"/>
      <c r="HJZ77" s="91"/>
      <c r="HKA77" s="91"/>
      <c r="HKB77" s="91"/>
      <c r="HKC77" s="91"/>
      <c r="HKD77" s="91"/>
      <c r="HKE77" s="91"/>
      <c r="HKF77" s="91"/>
      <c r="HKG77" s="91"/>
      <c r="HKH77" s="91"/>
      <c r="HKI77" s="91"/>
      <c r="HKJ77" s="91"/>
      <c r="HKK77" s="91"/>
      <c r="HKL77" s="91"/>
      <c r="HKM77" s="91"/>
      <c r="HKN77" s="91"/>
      <c r="HKO77" s="91"/>
      <c r="HKP77" s="91"/>
      <c r="HKQ77" s="91"/>
      <c r="HKR77" s="91"/>
      <c r="HKS77" s="91"/>
      <c r="HKT77" s="91"/>
      <c r="HKU77" s="91"/>
      <c r="HKV77" s="91"/>
      <c r="HKW77" s="91"/>
      <c r="HKX77" s="91"/>
      <c r="HKY77" s="91"/>
      <c r="HKZ77" s="91"/>
      <c r="HLA77" s="91"/>
      <c r="HLB77" s="91"/>
      <c r="HLC77" s="91"/>
      <c r="HLD77" s="91"/>
      <c r="HLE77" s="91"/>
      <c r="HLF77" s="91"/>
      <c r="HLG77" s="91"/>
      <c r="HLH77" s="91"/>
      <c r="HLI77" s="91"/>
      <c r="HLJ77" s="91"/>
      <c r="HLK77" s="91"/>
      <c r="HLL77" s="91"/>
      <c r="HLM77" s="91"/>
      <c r="HLN77" s="91"/>
      <c r="HLO77" s="91"/>
      <c r="HLP77" s="91"/>
      <c r="HLQ77" s="91"/>
      <c r="HLR77" s="91"/>
      <c r="HLS77" s="91"/>
      <c r="HLT77" s="91"/>
      <c r="HLU77" s="91"/>
      <c r="HLV77" s="91"/>
      <c r="HLW77" s="91"/>
      <c r="HLX77" s="91"/>
      <c r="HLY77" s="91"/>
      <c r="HLZ77" s="91"/>
      <c r="HMA77" s="91"/>
      <c r="HMB77" s="91"/>
      <c r="HMC77" s="91"/>
      <c r="HMD77" s="91"/>
      <c r="HME77" s="91"/>
      <c r="HMF77" s="91"/>
      <c r="HMG77" s="91"/>
      <c r="HMH77" s="91"/>
      <c r="HMI77" s="91"/>
      <c r="HMJ77" s="91"/>
      <c r="HMK77" s="91"/>
      <c r="HML77" s="91"/>
      <c r="HMM77" s="91"/>
      <c r="HMN77" s="91"/>
      <c r="HMO77" s="91"/>
      <c r="HMP77" s="91"/>
      <c r="HMQ77" s="91"/>
      <c r="HMR77" s="91"/>
      <c r="HMS77" s="91"/>
      <c r="HMT77" s="91"/>
      <c r="HMU77" s="91"/>
      <c r="HMV77" s="91"/>
      <c r="HMW77" s="91"/>
      <c r="HMX77" s="91"/>
      <c r="HMY77" s="91"/>
      <c r="HMZ77" s="91"/>
      <c r="HNA77" s="91"/>
      <c r="HNB77" s="91"/>
      <c r="HNC77" s="91"/>
      <c r="HND77" s="91"/>
      <c r="HNE77" s="91"/>
      <c r="HNF77" s="91"/>
      <c r="HNG77" s="91"/>
      <c r="HNH77" s="91"/>
      <c r="HNI77" s="91"/>
      <c r="HNJ77" s="91"/>
      <c r="HNK77" s="91"/>
      <c r="HNL77" s="91"/>
      <c r="HNM77" s="91"/>
      <c r="HNN77" s="91"/>
      <c r="HNO77" s="91"/>
      <c r="HNP77" s="91"/>
      <c r="HNQ77" s="91"/>
      <c r="HNR77" s="91"/>
      <c r="HNS77" s="91"/>
      <c r="HNT77" s="91"/>
      <c r="HNU77" s="91"/>
      <c r="HNV77" s="91"/>
      <c r="HNW77" s="91"/>
      <c r="HNX77" s="91"/>
      <c r="HNY77" s="91"/>
      <c r="HNZ77" s="91"/>
      <c r="HOA77" s="91"/>
      <c r="HOB77" s="91"/>
      <c r="HOC77" s="91"/>
      <c r="HOD77" s="91"/>
      <c r="HOE77" s="91"/>
      <c r="HOF77" s="91"/>
      <c r="HOG77" s="91"/>
      <c r="HOH77" s="91"/>
      <c r="HOI77" s="91"/>
      <c r="HOJ77" s="91"/>
      <c r="HOK77" s="91"/>
      <c r="HOL77" s="91"/>
      <c r="HOM77" s="91"/>
      <c r="HON77" s="91"/>
      <c r="HOO77" s="91"/>
      <c r="HOP77" s="91"/>
      <c r="HOQ77" s="91"/>
      <c r="HOR77" s="91"/>
      <c r="HOS77" s="91"/>
      <c r="HOT77" s="91"/>
      <c r="HOU77" s="91"/>
      <c r="HOV77" s="91"/>
      <c r="HOW77" s="91"/>
      <c r="HOX77" s="91"/>
      <c r="HOY77" s="91"/>
      <c r="HOZ77" s="91"/>
      <c r="HPA77" s="91"/>
      <c r="HPB77" s="91"/>
      <c r="HPC77" s="91"/>
      <c r="HPD77" s="91"/>
      <c r="HPE77" s="91"/>
      <c r="HPF77" s="91"/>
      <c r="HPG77" s="91"/>
      <c r="HPH77" s="91"/>
      <c r="HPI77" s="91"/>
      <c r="HPJ77" s="91"/>
      <c r="HPK77" s="91"/>
      <c r="HPL77" s="91"/>
      <c r="HPM77" s="91"/>
      <c r="HPN77" s="91"/>
      <c r="HPO77" s="91"/>
      <c r="HPP77" s="91"/>
      <c r="HPQ77" s="91"/>
      <c r="HPR77" s="91"/>
      <c r="HPS77" s="91"/>
      <c r="HPT77" s="91"/>
      <c r="HPU77" s="91"/>
      <c r="HPV77" s="91"/>
      <c r="HPW77" s="91"/>
      <c r="HPX77" s="91"/>
      <c r="HPY77" s="91"/>
      <c r="HPZ77" s="91"/>
      <c r="HQA77" s="91"/>
      <c r="HQB77" s="91"/>
      <c r="HQC77" s="91"/>
      <c r="HQD77" s="91"/>
      <c r="HQE77" s="91"/>
      <c r="HQF77" s="91"/>
      <c r="HQG77" s="91"/>
      <c r="HQH77" s="91"/>
      <c r="HQI77" s="91"/>
      <c r="HQJ77" s="91"/>
      <c r="HQK77" s="91"/>
      <c r="HQL77" s="91"/>
      <c r="HQM77" s="91"/>
      <c r="HQN77" s="91"/>
      <c r="HQO77" s="91"/>
      <c r="HQP77" s="91"/>
      <c r="HQQ77" s="91"/>
      <c r="HQR77" s="91"/>
      <c r="HQS77" s="91"/>
      <c r="HQT77" s="91"/>
      <c r="HQU77" s="91"/>
      <c r="HQV77" s="91"/>
      <c r="HQW77" s="91"/>
      <c r="HQX77" s="91"/>
      <c r="HQY77" s="91"/>
      <c r="HQZ77" s="91"/>
      <c r="HRA77" s="91"/>
      <c r="HRB77" s="91"/>
      <c r="HRC77" s="91"/>
      <c r="HRD77" s="91"/>
      <c r="HRE77" s="91"/>
      <c r="HRF77" s="91"/>
      <c r="HRG77" s="91"/>
      <c r="HRH77" s="91"/>
      <c r="HRI77" s="91"/>
      <c r="HRJ77" s="91"/>
      <c r="HRK77" s="91"/>
      <c r="HRL77" s="91"/>
      <c r="HRM77" s="91"/>
      <c r="HRN77" s="91"/>
      <c r="HRO77" s="91"/>
      <c r="HRP77" s="91"/>
      <c r="HRQ77" s="91"/>
      <c r="HRR77" s="91"/>
      <c r="HRS77" s="91"/>
      <c r="HRT77" s="91"/>
      <c r="HRU77" s="91"/>
      <c r="HRV77" s="91"/>
      <c r="HRW77" s="91"/>
      <c r="HRX77" s="91"/>
      <c r="HRY77" s="91"/>
      <c r="HRZ77" s="91"/>
      <c r="HSA77" s="91"/>
      <c r="HSB77" s="91"/>
      <c r="HSC77" s="91"/>
      <c r="HSD77" s="91"/>
      <c r="HSE77" s="91"/>
      <c r="HSF77" s="91"/>
      <c r="HSG77" s="91"/>
      <c r="HSH77" s="91"/>
      <c r="HSI77" s="91"/>
      <c r="HSJ77" s="91"/>
      <c r="HSK77" s="91"/>
      <c r="HSL77" s="91"/>
      <c r="HSM77" s="91"/>
      <c r="HSN77" s="91"/>
      <c r="HSO77" s="91"/>
      <c r="HSP77" s="91"/>
      <c r="HSQ77" s="91"/>
      <c r="HSR77" s="91"/>
      <c r="HSS77" s="91"/>
      <c r="HST77" s="91"/>
      <c r="HSU77" s="91"/>
      <c r="HSV77" s="91"/>
      <c r="HSW77" s="91"/>
      <c r="HSX77" s="91"/>
      <c r="HSY77" s="91"/>
      <c r="HSZ77" s="91"/>
      <c r="HTA77" s="91"/>
      <c r="HTB77" s="91"/>
      <c r="HTC77" s="91"/>
      <c r="HTD77" s="91"/>
      <c r="HTE77" s="91"/>
      <c r="HTF77" s="91"/>
      <c r="HTG77" s="91"/>
      <c r="HTH77" s="91"/>
      <c r="HTI77" s="91"/>
      <c r="HTJ77" s="91"/>
      <c r="HTK77" s="91"/>
      <c r="HTL77" s="91"/>
      <c r="HTM77" s="91"/>
      <c r="HTN77" s="91"/>
      <c r="HTO77" s="91"/>
      <c r="HTP77" s="91"/>
      <c r="HTQ77" s="91"/>
      <c r="HTR77" s="91"/>
      <c r="HTS77" s="91"/>
      <c r="HTT77" s="91"/>
      <c r="HTU77" s="91"/>
      <c r="HTV77" s="91"/>
      <c r="HTW77" s="91"/>
      <c r="HTX77" s="91"/>
      <c r="HTY77" s="91"/>
      <c r="HTZ77" s="91"/>
      <c r="HUA77" s="91"/>
      <c r="HUB77" s="91"/>
      <c r="HUC77" s="91"/>
      <c r="HUD77" s="91"/>
      <c r="HUE77" s="91"/>
      <c r="HUF77" s="91"/>
      <c r="HUG77" s="91"/>
      <c r="HUH77" s="91"/>
      <c r="HUI77" s="91"/>
      <c r="HUJ77" s="91"/>
      <c r="HUK77" s="91"/>
      <c r="HUL77" s="91"/>
      <c r="HUM77" s="91"/>
      <c r="HUN77" s="91"/>
      <c r="HUO77" s="91"/>
      <c r="HUP77" s="91"/>
      <c r="HUQ77" s="91"/>
      <c r="HUR77" s="91"/>
      <c r="HUS77" s="91"/>
      <c r="HUT77" s="91"/>
      <c r="HUU77" s="91"/>
      <c r="HUV77" s="91"/>
      <c r="HUW77" s="91"/>
      <c r="HUX77" s="91"/>
      <c r="HUY77" s="91"/>
      <c r="HUZ77" s="91"/>
      <c r="HVA77" s="91"/>
      <c r="HVB77" s="91"/>
      <c r="HVC77" s="91"/>
      <c r="HVD77" s="91"/>
      <c r="HVE77" s="91"/>
      <c r="HVF77" s="91"/>
      <c r="HVG77" s="91"/>
      <c r="HVH77" s="91"/>
      <c r="HVI77" s="91"/>
      <c r="HVJ77" s="91"/>
      <c r="HVK77" s="91"/>
      <c r="HVL77" s="91"/>
      <c r="HVM77" s="91"/>
      <c r="HVN77" s="91"/>
      <c r="HVO77" s="91"/>
      <c r="HVP77" s="91"/>
      <c r="HVQ77" s="91"/>
      <c r="HVR77" s="91"/>
      <c r="HVS77" s="91"/>
      <c r="HVT77" s="91"/>
      <c r="HVU77" s="91"/>
      <c r="HVV77" s="91"/>
      <c r="HVW77" s="91"/>
      <c r="HVX77" s="91"/>
      <c r="HVY77" s="91"/>
      <c r="HVZ77" s="91"/>
      <c r="HWA77" s="91"/>
      <c r="HWB77" s="91"/>
      <c r="HWC77" s="91"/>
      <c r="HWD77" s="91"/>
      <c r="HWE77" s="91"/>
      <c r="HWF77" s="91"/>
      <c r="HWG77" s="91"/>
      <c r="HWH77" s="91"/>
      <c r="HWI77" s="91"/>
      <c r="HWJ77" s="91"/>
      <c r="HWK77" s="91"/>
      <c r="HWL77" s="91"/>
      <c r="HWM77" s="91"/>
      <c r="HWN77" s="91"/>
      <c r="HWO77" s="91"/>
      <c r="HWP77" s="91"/>
      <c r="HWQ77" s="91"/>
      <c r="HWR77" s="91"/>
      <c r="HWS77" s="91"/>
      <c r="HWT77" s="91"/>
      <c r="HWU77" s="91"/>
      <c r="HWV77" s="91"/>
      <c r="HWW77" s="91"/>
      <c r="HWX77" s="91"/>
      <c r="HWY77" s="91"/>
      <c r="HWZ77" s="91"/>
      <c r="HXA77" s="91"/>
      <c r="HXB77" s="91"/>
      <c r="HXC77" s="91"/>
      <c r="HXD77" s="91"/>
      <c r="HXE77" s="91"/>
      <c r="HXF77" s="91"/>
      <c r="HXG77" s="91"/>
      <c r="HXH77" s="91"/>
      <c r="HXI77" s="91"/>
      <c r="HXJ77" s="91"/>
      <c r="HXK77" s="91"/>
      <c r="HXL77" s="91"/>
      <c r="HXM77" s="91"/>
      <c r="HXN77" s="91"/>
      <c r="HXO77" s="91"/>
      <c r="HXP77" s="91"/>
      <c r="HXQ77" s="91"/>
      <c r="HXR77" s="91"/>
      <c r="HXS77" s="91"/>
      <c r="HXT77" s="91"/>
      <c r="HXU77" s="91"/>
      <c r="HXV77" s="91"/>
      <c r="HXW77" s="91"/>
      <c r="HXX77" s="91"/>
      <c r="HXY77" s="91"/>
      <c r="HXZ77" s="91"/>
      <c r="HYA77" s="91"/>
      <c r="HYB77" s="91"/>
      <c r="HYC77" s="91"/>
      <c r="HYD77" s="91"/>
      <c r="HYE77" s="91"/>
      <c r="HYF77" s="91"/>
      <c r="HYG77" s="91"/>
      <c r="HYH77" s="91"/>
      <c r="HYI77" s="91"/>
      <c r="HYJ77" s="91"/>
      <c r="HYK77" s="91"/>
      <c r="HYL77" s="91"/>
      <c r="HYM77" s="91"/>
      <c r="HYN77" s="91"/>
      <c r="HYO77" s="91"/>
      <c r="HYP77" s="91"/>
      <c r="HYQ77" s="91"/>
      <c r="HYR77" s="91"/>
      <c r="HYS77" s="91"/>
      <c r="HYT77" s="91"/>
      <c r="HYU77" s="91"/>
      <c r="HYV77" s="91"/>
      <c r="HYW77" s="91"/>
      <c r="HYX77" s="91"/>
      <c r="HYY77" s="91"/>
      <c r="HYZ77" s="91"/>
      <c r="HZA77" s="91"/>
      <c r="HZB77" s="91"/>
      <c r="HZC77" s="91"/>
      <c r="HZD77" s="91"/>
      <c r="HZE77" s="91"/>
      <c r="HZF77" s="91"/>
      <c r="HZG77" s="91"/>
      <c r="HZH77" s="91"/>
      <c r="HZI77" s="91"/>
      <c r="HZJ77" s="91"/>
      <c r="HZK77" s="91"/>
      <c r="HZL77" s="91"/>
      <c r="HZM77" s="91"/>
      <c r="HZN77" s="91"/>
      <c r="HZO77" s="91"/>
      <c r="HZP77" s="91"/>
      <c r="HZQ77" s="91"/>
      <c r="HZR77" s="91"/>
      <c r="HZS77" s="91"/>
      <c r="HZT77" s="91"/>
      <c r="HZU77" s="91"/>
      <c r="HZV77" s="91"/>
      <c r="HZW77" s="91"/>
      <c r="HZX77" s="91"/>
      <c r="HZY77" s="91"/>
      <c r="HZZ77" s="91"/>
      <c r="IAA77" s="91"/>
      <c r="IAB77" s="91"/>
      <c r="IAC77" s="91"/>
      <c r="IAD77" s="91"/>
      <c r="IAE77" s="91"/>
      <c r="IAF77" s="91"/>
      <c r="IAG77" s="91"/>
      <c r="IAH77" s="91"/>
      <c r="IAI77" s="91"/>
      <c r="IAJ77" s="91"/>
      <c r="IAK77" s="91"/>
      <c r="IAL77" s="91"/>
      <c r="IAM77" s="91"/>
      <c r="IAN77" s="91"/>
      <c r="IAO77" s="91"/>
      <c r="IAP77" s="91"/>
      <c r="IAQ77" s="91"/>
      <c r="IAR77" s="91"/>
      <c r="IAS77" s="91"/>
      <c r="IAT77" s="91"/>
      <c r="IAU77" s="91"/>
      <c r="IAV77" s="91"/>
      <c r="IAW77" s="91"/>
      <c r="IAX77" s="91"/>
      <c r="IAY77" s="91"/>
      <c r="IAZ77" s="91"/>
      <c r="IBA77" s="91"/>
      <c r="IBB77" s="91"/>
      <c r="IBC77" s="91"/>
      <c r="IBD77" s="91"/>
      <c r="IBE77" s="91"/>
      <c r="IBF77" s="91"/>
      <c r="IBG77" s="91"/>
      <c r="IBH77" s="91"/>
      <c r="IBI77" s="91"/>
      <c r="IBJ77" s="91"/>
      <c r="IBK77" s="91"/>
      <c r="IBL77" s="91"/>
      <c r="IBM77" s="91"/>
      <c r="IBN77" s="91"/>
      <c r="IBO77" s="91"/>
      <c r="IBP77" s="91"/>
      <c r="IBQ77" s="91"/>
      <c r="IBR77" s="91"/>
      <c r="IBS77" s="91"/>
      <c r="IBT77" s="91"/>
      <c r="IBU77" s="91"/>
      <c r="IBV77" s="91"/>
      <c r="IBW77" s="91"/>
      <c r="IBX77" s="91"/>
      <c r="IBY77" s="91"/>
      <c r="IBZ77" s="91"/>
      <c r="ICA77" s="91"/>
      <c r="ICB77" s="91"/>
      <c r="ICC77" s="91"/>
      <c r="ICD77" s="91"/>
      <c r="ICE77" s="91"/>
      <c r="ICF77" s="91"/>
      <c r="ICG77" s="91"/>
      <c r="ICH77" s="91"/>
      <c r="ICI77" s="91"/>
      <c r="ICJ77" s="91"/>
      <c r="ICK77" s="91"/>
      <c r="ICL77" s="91"/>
      <c r="ICM77" s="91"/>
      <c r="ICN77" s="91"/>
      <c r="ICO77" s="91"/>
      <c r="ICP77" s="91"/>
      <c r="ICQ77" s="91"/>
      <c r="ICR77" s="91"/>
      <c r="ICS77" s="91"/>
      <c r="ICT77" s="91"/>
      <c r="ICU77" s="91"/>
      <c r="ICV77" s="91"/>
      <c r="ICW77" s="91"/>
      <c r="ICX77" s="91"/>
      <c r="ICY77" s="91"/>
      <c r="ICZ77" s="91"/>
      <c r="IDA77" s="91"/>
      <c r="IDB77" s="91"/>
      <c r="IDC77" s="91"/>
      <c r="IDD77" s="91"/>
      <c r="IDE77" s="91"/>
      <c r="IDF77" s="91"/>
      <c r="IDG77" s="91"/>
      <c r="IDH77" s="91"/>
      <c r="IDI77" s="91"/>
      <c r="IDJ77" s="91"/>
      <c r="IDK77" s="91"/>
      <c r="IDL77" s="91"/>
      <c r="IDM77" s="91"/>
      <c r="IDN77" s="91"/>
      <c r="IDO77" s="91"/>
      <c r="IDP77" s="91"/>
      <c r="IDQ77" s="91"/>
      <c r="IDR77" s="91"/>
      <c r="IDS77" s="91"/>
      <c r="IDT77" s="91"/>
      <c r="IDU77" s="91"/>
      <c r="IDV77" s="91"/>
      <c r="IDW77" s="91"/>
      <c r="IDX77" s="91"/>
      <c r="IDY77" s="91"/>
      <c r="IDZ77" s="91"/>
      <c r="IEA77" s="91"/>
      <c r="IEB77" s="91"/>
      <c r="IEC77" s="91"/>
      <c r="IED77" s="91"/>
      <c r="IEE77" s="91"/>
      <c r="IEF77" s="91"/>
      <c r="IEG77" s="91"/>
      <c r="IEH77" s="91"/>
      <c r="IEI77" s="91"/>
      <c r="IEJ77" s="91"/>
      <c r="IEK77" s="91"/>
      <c r="IEL77" s="91"/>
      <c r="IEM77" s="91"/>
      <c r="IEN77" s="91"/>
      <c r="IEO77" s="91"/>
      <c r="IEP77" s="91"/>
      <c r="IEQ77" s="91"/>
      <c r="IER77" s="91"/>
      <c r="IES77" s="91"/>
      <c r="IET77" s="91"/>
      <c r="IEU77" s="91"/>
      <c r="IEV77" s="91"/>
      <c r="IEW77" s="91"/>
      <c r="IEX77" s="91"/>
      <c r="IEY77" s="91"/>
      <c r="IEZ77" s="91"/>
      <c r="IFA77" s="91"/>
      <c r="IFB77" s="91"/>
      <c r="IFC77" s="91"/>
      <c r="IFD77" s="91"/>
      <c r="IFE77" s="91"/>
      <c r="IFF77" s="91"/>
      <c r="IFG77" s="91"/>
      <c r="IFH77" s="91"/>
      <c r="IFI77" s="91"/>
      <c r="IFJ77" s="91"/>
      <c r="IFK77" s="91"/>
      <c r="IFL77" s="91"/>
      <c r="IFM77" s="91"/>
      <c r="IFN77" s="91"/>
      <c r="IFO77" s="91"/>
      <c r="IFP77" s="91"/>
      <c r="IFQ77" s="91"/>
      <c r="IFR77" s="91"/>
      <c r="IFS77" s="91"/>
      <c r="IFT77" s="91"/>
      <c r="IFU77" s="91"/>
      <c r="IFV77" s="91"/>
      <c r="IFW77" s="91"/>
      <c r="IFX77" s="91"/>
      <c r="IFY77" s="91"/>
      <c r="IFZ77" s="91"/>
      <c r="IGA77" s="91"/>
      <c r="IGB77" s="91"/>
      <c r="IGC77" s="91"/>
      <c r="IGD77" s="91"/>
      <c r="IGE77" s="91"/>
      <c r="IGF77" s="91"/>
      <c r="IGG77" s="91"/>
      <c r="IGH77" s="91"/>
      <c r="IGI77" s="91"/>
      <c r="IGJ77" s="91"/>
      <c r="IGK77" s="91"/>
      <c r="IGL77" s="91"/>
      <c r="IGM77" s="91"/>
      <c r="IGN77" s="91"/>
      <c r="IGO77" s="91"/>
      <c r="IGP77" s="91"/>
      <c r="IGQ77" s="91"/>
      <c r="IGR77" s="91"/>
      <c r="IGS77" s="91"/>
      <c r="IGT77" s="91"/>
      <c r="IGU77" s="91"/>
      <c r="IGV77" s="91"/>
      <c r="IGW77" s="91"/>
      <c r="IGX77" s="91"/>
      <c r="IGY77" s="91"/>
      <c r="IGZ77" s="91"/>
      <c r="IHA77" s="91"/>
      <c r="IHB77" s="91"/>
      <c r="IHC77" s="91"/>
      <c r="IHD77" s="91"/>
      <c r="IHE77" s="91"/>
      <c r="IHF77" s="91"/>
      <c r="IHG77" s="91"/>
      <c r="IHH77" s="91"/>
      <c r="IHI77" s="91"/>
      <c r="IHJ77" s="91"/>
      <c r="IHK77" s="91"/>
      <c r="IHL77" s="91"/>
      <c r="IHM77" s="91"/>
      <c r="IHN77" s="91"/>
      <c r="IHO77" s="91"/>
      <c r="IHP77" s="91"/>
      <c r="IHQ77" s="91"/>
      <c r="IHR77" s="91"/>
      <c r="IHS77" s="91"/>
      <c r="IHT77" s="91"/>
      <c r="IHU77" s="91"/>
      <c r="IHV77" s="91"/>
      <c r="IHW77" s="91"/>
      <c r="IHX77" s="91"/>
      <c r="IHY77" s="91"/>
      <c r="IHZ77" s="91"/>
      <c r="IIA77" s="91"/>
      <c r="IIB77" s="91"/>
      <c r="IIC77" s="91"/>
      <c r="IID77" s="91"/>
      <c r="IIE77" s="91"/>
      <c r="IIF77" s="91"/>
      <c r="IIG77" s="91"/>
      <c r="IIH77" s="91"/>
      <c r="III77" s="91"/>
      <c r="IIJ77" s="91"/>
      <c r="IIK77" s="91"/>
      <c r="IIL77" s="91"/>
      <c r="IIM77" s="91"/>
      <c r="IIN77" s="91"/>
      <c r="IIO77" s="91"/>
      <c r="IIP77" s="91"/>
      <c r="IIQ77" s="91"/>
      <c r="IIR77" s="91"/>
      <c r="IIS77" s="91"/>
      <c r="IIT77" s="91"/>
      <c r="IIU77" s="91"/>
      <c r="IIV77" s="91"/>
      <c r="IIW77" s="91"/>
      <c r="IIX77" s="91"/>
      <c r="IIY77" s="91"/>
      <c r="IIZ77" s="91"/>
      <c r="IJA77" s="91"/>
      <c r="IJB77" s="91"/>
      <c r="IJC77" s="91"/>
      <c r="IJD77" s="91"/>
      <c r="IJE77" s="91"/>
      <c r="IJF77" s="91"/>
      <c r="IJG77" s="91"/>
      <c r="IJH77" s="91"/>
      <c r="IJI77" s="91"/>
      <c r="IJJ77" s="91"/>
      <c r="IJK77" s="91"/>
      <c r="IJL77" s="91"/>
      <c r="IJM77" s="91"/>
      <c r="IJN77" s="91"/>
      <c r="IJO77" s="91"/>
      <c r="IJP77" s="91"/>
      <c r="IJQ77" s="91"/>
      <c r="IJR77" s="91"/>
      <c r="IJS77" s="91"/>
      <c r="IJT77" s="91"/>
      <c r="IJU77" s="91"/>
      <c r="IJV77" s="91"/>
      <c r="IJW77" s="91"/>
      <c r="IJX77" s="91"/>
      <c r="IJY77" s="91"/>
      <c r="IJZ77" s="91"/>
      <c r="IKA77" s="91"/>
      <c r="IKB77" s="91"/>
      <c r="IKC77" s="91"/>
      <c r="IKD77" s="91"/>
      <c r="IKE77" s="91"/>
      <c r="IKF77" s="91"/>
      <c r="IKG77" s="91"/>
      <c r="IKH77" s="91"/>
      <c r="IKI77" s="91"/>
      <c r="IKJ77" s="91"/>
      <c r="IKK77" s="91"/>
      <c r="IKL77" s="91"/>
      <c r="IKM77" s="91"/>
      <c r="IKN77" s="91"/>
      <c r="IKO77" s="91"/>
      <c r="IKP77" s="91"/>
      <c r="IKQ77" s="91"/>
      <c r="IKR77" s="91"/>
      <c r="IKS77" s="91"/>
      <c r="IKT77" s="91"/>
      <c r="IKU77" s="91"/>
      <c r="IKV77" s="91"/>
      <c r="IKW77" s="91"/>
      <c r="IKX77" s="91"/>
      <c r="IKY77" s="91"/>
      <c r="IKZ77" s="91"/>
      <c r="ILA77" s="91"/>
      <c r="ILB77" s="91"/>
      <c r="ILC77" s="91"/>
      <c r="ILD77" s="91"/>
      <c r="ILE77" s="91"/>
      <c r="ILF77" s="91"/>
      <c r="ILG77" s="91"/>
      <c r="ILH77" s="91"/>
      <c r="ILI77" s="91"/>
      <c r="ILJ77" s="91"/>
      <c r="ILK77" s="91"/>
      <c r="ILL77" s="91"/>
      <c r="ILM77" s="91"/>
      <c r="ILN77" s="91"/>
      <c r="ILO77" s="91"/>
      <c r="ILP77" s="91"/>
      <c r="ILQ77" s="91"/>
      <c r="ILR77" s="91"/>
      <c r="ILS77" s="91"/>
      <c r="ILT77" s="91"/>
      <c r="ILU77" s="91"/>
      <c r="ILV77" s="91"/>
      <c r="ILW77" s="91"/>
      <c r="ILX77" s="91"/>
      <c r="ILY77" s="91"/>
      <c r="ILZ77" s="91"/>
      <c r="IMA77" s="91"/>
      <c r="IMB77" s="91"/>
      <c r="IMC77" s="91"/>
      <c r="IMD77" s="91"/>
      <c r="IME77" s="91"/>
      <c r="IMF77" s="91"/>
      <c r="IMG77" s="91"/>
      <c r="IMH77" s="91"/>
      <c r="IMI77" s="91"/>
      <c r="IMJ77" s="91"/>
      <c r="IMK77" s="91"/>
      <c r="IML77" s="91"/>
      <c r="IMM77" s="91"/>
      <c r="IMN77" s="91"/>
      <c r="IMO77" s="91"/>
      <c r="IMP77" s="91"/>
      <c r="IMQ77" s="91"/>
      <c r="IMR77" s="91"/>
      <c r="IMS77" s="91"/>
      <c r="IMT77" s="91"/>
      <c r="IMU77" s="91"/>
      <c r="IMV77" s="91"/>
      <c r="IMW77" s="91"/>
      <c r="IMX77" s="91"/>
      <c r="IMY77" s="91"/>
      <c r="IMZ77" s="91"/>
      <c r="INA77" s="91"/>
      <c r="INB77" s="91"/>
      <c r="INC77" s="91"/>
      <c r="IND77" s="91"/>
      <c r="INE77" s="91"/>
      <c r="INF77" s="91"/>
      <c r="ING77" s="91"/>
      <c r="INH77" s="91"/>
      <c r="INI77" s="91"/>
      <c r="INJ77" s="91"/>
      <c r="INK77" s="91"/>
      <c r="INL77" s="91"/>
      <c r="INM77" s="91"/>
      <c r="INN77" s="91"/>
      <c r="INO77" s="91"/>
      <c r="INP77" s="91"/>
      <c r="INQ77" s="91"/>
      <c r="INR77" s="91"/>
      <c r="INS77" s="91"/>
      <c r="INT77" s="91"/>
      <c r="INU77" s="91"/>
      <c r="INV77" s="91"/>
      <c r="INW77" s="91"/>
      <c r="INX77" s="91"/>
      <c r="INY77" s="91"/>
      <c r="INZ77" s="91"/>
      <c r="IOA77" s="91"/>
      <c r="IOB77" s="91"/>
      <c r="IOC77" s="91"/>
      <c r="IOD77" s="91"/>
      <c r="IOE77" s="91"/>
      <c r="IOF77" s="91"/>
      <c r="IOG77" s="91"/>
      <c r="IOH77" s="91"/>
      <c r="IOI77" s="91"/>
      <c r="IOJ77" s="91"/>
      <c r="IOK77" s="91"/>
      <c r="IOL77" s="91"/>
      <c r="IOM77" s="91"/>
      <c r="ION77" s="91"/>
      <c r="IOO77" s="91"/>
      <c r="IOP77" s="91"/>
      <c r="IOQ77" s="91"/>
      <c r="IOR77" s="91"/>
      <c r="IOS77" s="91"/>
      <c r="IOT77" s="91"/>
      <c r="IOU77" s="91"/>
      <c r="IOV77" s="91"/>
      <c r="IOW77" s="91"/>
      <c r="IOX77" s="91"/>
      <c r="IOY77" s="91"/>
      <c r="IOZ77" s="91"/>
      <c r="IPA77" s="91"/>
      <c r="IPB77" s="91"/>
      <c r="IPC77" s="91"/>
      <c r="IPD77" s="91"/>
      <c r="IPE77" s="91"/>
      <c r="IPF77" s="91"/>
      <c r="IPG77" s="91"/>
      <c r="IPH77" s="91"/>
      <c r="IPI77" s="91"/>
      <c r="IPJ77" s="91"/>
      <c r="IPK77" s="91"/>
      <c r="IPL77" s="91"/>
      <c r="IPM77" s="91"/>
      <c r="IPN77" s="91"/>
      <c r="IPO77" s="91"/>
      <c r="IPP77" s="91"/>
      <c r="IPQ77" s="91"/>
      <c r="IPR77" s="91"/>
      <c r="IPS77" s="91"/>
      <c r="IPT77" s="91"/>
      <c r="IPU77" s="91"/>
      <c r="IPV77" s="91"/>
      <c r="IPW77" s="91"/>
      <c r="IPX77" s="91"/>
      <c r="IPY77" s="91"/>
      <c r="IPZ77" s="91"/>
      <c r="IQA77" s="91"/>
      <c r="IQB77" s="91"/>
      <c r="IQC77" s="91"/>
      <c r="IQD77" s="91"/>
      <c r="IQE77" s="91"/>
      <c r="IQF77" s="91"/>
      <c r="IQG77" s="91"/>
      <c r="IQH77" s="91"/>
      <c r="IQI77" s="91"/>
      <c r="IQJ77" s="91"/>
      <c r="IQK77" s="91"/>
      <c r="IQL77" s="91"/>
      <c r="IQM77" s="91"/>
      <c r="IQN77" s="91"/>
      <c r="IQO77" s="91"/>
      <c r="IQP77" s="91"/>
      <c r="IQQ77" s="91"/>
      <c r="IQR77" s="91"/>
      <c r="IQS77" s="91"/>
      <c r="IQT77" s="91"/>
      <c r="IQU77" s="91"/>
      <c r="IQV77" s="91"/>
      <c r="IQW77" s="91"/>
      <c r="IQX77" s="91"/>
      <c r="IQY77" s="91"/>
      <c r="IQZ77" s="91"/>
      <c r="IRA77" s="91"/>
      <c r="IRB77" s="91"/>
      <c r="IRC77" s="91"/>
      <c r="IRD77" s="91"/>
      <c r="IRE77" s="91"/>
      <c r="IRF77" s="91"/>
      <c r="IRG77" s="91"/>
      <c r="IRH77" s="91"/>
      <c r="IRI77" s="91"/>
      <c r="IRJ77" s="91"/>
      <c r="IRK77" s="91"/>
      <c r="IRL77" s="91"/>
      <c r="IRM77" s="91"/>
      <c r="IRN77" s="91"/>
      <c r="IRO77" s="91"/>
      <c r="IRP77" s="91"/>
      <c r="IRQ77" s="91"/>
      <c r="IRR77" s="91"/>
      <c r="IRS77" s="91"/>
      <c r="IRT77" s="91"/>
      <c r="IRU77" s="91"/>
      <c r="IRV77" s="91"/>
      <c r="IRW77" s="91"/>
      <c r="IRX77" s="91"/>
      <c r="IRY77" s="91"/>
      <c r="IRZ77" s="91"/>
      <c r="ISA77" s="91"/>
      <c r="ISB77" s="91"/>
      <c r="ISC77" s="91"/>
      <c r="ISD77" s="91"/>
      <c r="ISE77" s="91"/>
      <c r="ISF77" s="91"/>
      <c r="ISG77" s="91"/>
      <c r="ISH77" s="91"/>
      <c r="ISI77" s="91"/>
      <c r="ISJ77" s="91"/>
      <c r="ISK77" s="91"/>
      <c r="ISL77" s="91"/>
      <c r="ISM77" s="91"/>
      <c r="ISN77" s="91"/>
      <c r="ISO77" s="91"/>
      <c r="ISP77" s="91"/>
      <c r="ISQ77" s="91"/>
      <c r="ISR77" s="91"/>
      <c r="ISS77" s="91"/>
      <c r="IST77" s="91"/>
      <c r="ISU77" s="91"/>
      <c r="ISV77" s="91"/>
      <c r="ISW77" s="91"/>
      <c r="ISX77" s="91"/>
      <c r="ISY77" s="91"/>
      <c r="ISZ77" s="91"/>
      <c r="ITA77" s="91"/>
      <c r="ITB77" s="91"/>
      <c r="ITC77" s="91"/>
      <c r="ITD77" s="91"/>
      <c r="ITE77" s="91"/>
      <c r="ITF77" s="91"/>
      <c r="ITG77" s="91"/>
      <c r="ITH77" s="91"/>
      <c r="ITI77" s="91"/>
      <c r="ITJ77" s="91"/>
      <c r="ITK77" s="91"/>
      <c r="ITL77" s="91"/>
      <c r="ITM77" s="91"/>
      <c r="ITN77" s="91"/>
      <c r="ITO77" s="91"/>
      <c r="ITP77" s="91"/>
      <c r="ITQ77" s="91"/>
      <c r="ITR77" s="91"/>
      <c r="ITS77" s="91"/>
      <c r="ITT77" s="91"/>
      <c r="ITU77" s="91"/>
      <c r="ITV77" s="91"/>
      <c r="ITW77" s="91"/>
      <c r="ITX77" s="91"/>
      <c r="ITY77" s="91"/>
      <c r="ITZ77" s="91"/>
      <c r="IUA77" s="91"/>
      <c r="IUB77" s="91"/>
      <c r="IUC77" s="91"/>
      <c r="IUD77" s="91"/>
      <c r="IUE77" s="91"/>
      <c r="IUF77" s="91"/>
      <c r="IUG77" s="91"/>
      <c r="IUH77" s="91"/>
      <c r="IUI77" s="91"/>
      <c r="IUJ77" s="91"/>
      <c r="IUK77" s="91"/>
      <c r="IUL77" s="91"/>
      <c r="IUM77" s="91"/>
      <c r="IUN77" s="91"/>
      <c r="IUO77" s="91"/>
      <c r="IUP77" s="91"/>
      <c r="IUQ77" s="91"/>
      <c r="IUR77" s="91"/>
      <c r="IUS77" s="91"/>
      <c r="IUT77" s="91"/>
      <c r="IUU77" s="91"/>
      <c r="IUV77" s="91"/>
      <c r="IUW77" s="91"/>
      <c r="IUX77" s="91"/>
      <c r="IUY77" s="91"/>
      <c r="IUZ77" s="91"/>
      <c r="IVA77" s="91"/>
      <c r="IVB77" s="91"/>
      <c r="IVC77" s="91"/>
      <c r="IVD77" s="91"/>
      <c r="IVE77" s="91"/>
      <c r="IVF77" s="91"/>
      <c r="IVG77" s="91"/>
      <c r="IVH77" s="91"/>
      <c r="IVI77" s="91"/>
      <c r="IVJ77" s="91"/>
      <c r="IVK77" s="91"/>
      <c r="IVL77" s="91"/>
      <c r="IVM77" s="91"/>
      <c r="IVN77" s="91"/>
      <c r="IVO77" s="91"/>
      <c r="IVP77" s="91"/>
      <c r="IVQ77" s="91"/>
      <c r="IVR77" s="91"/>
      <c r="IVS77" s="91"/>
      <c r="IVT77" s="91"/>
      <c r="IVU77" s="91"/>
      <c r="IVV77" s="91"/>
      <c r="IVW77" s="91"/>
      <c r="IVX77" s="91"/>
      <c r="IVY77" s="91"/>
      <c r="IVZ77" s="91"/>
      <c r="IWA77" s="91"/>
      <c r="IWB77" s="91"/>
      <c r="IWC77" s="91"/>
      <c r="IWD77" s="91"/>
      <c r="IWE77" s="91"/>
      <c r="IWF77" s="91"/>
      <c r="IWG77" s="91"/>
      <c r="IWH77" s="91"/>
      <c r="IWI77" s="91"/>
      <c r="IWJ77" s="91"/>
      <c r="IWK77" s="91"/>
      <c r="IWL77" s="91"/>
      <c r="IWM77" s="91"/>
      <c r="IWN77" s="91"/>
      <c r="IWO77" s="91"/>
      <c r="IWP77" s="91"/>
      <c r="IWQ77" s="91"/>
      <c r="IWR77" s="91"/>
      <c r="IWS77" s="91"/>
      <c r="IWT77" s="91"/>
      <c r="IWU77" s="91"/>
      <c r="IWV77" s="91"/>
      <c r="IWW77" s="91"/>
      <c r="IWX77" s="91"/>
      <c r="IWY77" s="91"/>
      <c r="IWZ77" s="91"/>
      <c r="IXA77" s="91"/>
      <c r="IXB77" s="91"/>
      <c r="IXC77" s="91"/>
      <c r="IXD77" s="91"/>
      <c r="IXE77" s="91"/>
      <c r="IXF77" s="91"/>
      <c r="IXG77" s="91"/>
      <c r="IXH77" s="91"/>
      <c r="IXI77" s="91"/>
      <c r="IXJ77" s="91"/>
      <c r="IXK77" s="91"/>
      <c r="IXL77" s="91"/>
      <c r="IXM77" s="91"/>
      <c r="IXN77" s="91"/>
      <c r="IXO77" s="91"/>
      <c r="IXP77" s="91"/>
      <c r="IXQ77" s="91"/>
      <c r="IXR77" s="91"/>
      <c r="IXS77" s="91"/>
      <c r="IXT77" s="91"/>
      <c r="IXU77" s="91"/>
      <c r="IXV77" s="91"/>
      <c r="IXW77" s="91"/>
      <c r="IXX77" s="91"/>
      <c r="IXY77" s="91"/>
      <c r="IXZ77" s="91"/>
      <c r="IYA77" s="91"/>
      <c r="IYB77" s="91"/>
      <c r="IYC77" s="91"/>
      <c r="IYD77" s="91"/>
      <c r="IYE77" s="91"/>
      <c r="IYF77" s="91"/>
      <c r="IYG77" s="91"/>
      <c r="IYH77" s="91"/>
      <c r="IYI77" s="91"/>
      <c r="IYJ77" s="91"/>
      <c r="IYK77" s="91"/>
      <c r="IYL77" s="91"/>
      <c r="IYM77" s="91"/>
      <c r="IYN77" s="91"/>
      <c r="IYO77" s="91"/>
      <c r="IYP77" s="91"/>
      <c r="IYQ77" s="91"/>
      <c r="IYR77" s="91"/>
      <c r="IYS77" s="91"/>
      <c r="IYT77" s="91"/>
      <c r="IYU77" s="91"/>
      <c r="IYV77" s="91"/>
      <c r="IYW77" s="91"/>
      <c r="IYX77" s="91"/>
      <c r="IYY77" s="91"/>
      <c r="IYZ77" s="91"/>
      <c r="IZA77" s="91"/>
      <c r="IZB77" s="91"/>
      <c r="IZC77" s="91"/>
      <c r="IZD77" s="91"/>
      <c r="IZE77" s="91"/>
      <c r="IZF77" s="91"/>
      <c r="IZG77" s="91"/>
      <c r="IZH77" s="91"/>
      <c r="IZI77" s="91"/>
      <c r="IZJ77" s="91"/>
      <c r="IZK77" s="91"/>
      <c r="IZL77" s="91"/>
      <c r="IZM77" s="91"/>
      <c r="IZN77" s="91"/>
      <c r="IZO77" s="91"/>
      <c r="IZP77" s="91"/>
      <c r="IZQ77" s="91"/>
      <c r="IZR77" s="91"/>
      <c r="IZS77" s="91"/>
      <c r="IZT77" s="91"/>
      <c r="IZU77" s="91"/>
      <c r="IZV77" s="91"/>
      <c r="IZW77" s="91"/>
      <c r="IZX77" s="91"/>
      <c r="IZY77" s="91"/>
      <c r="IZZ77" s="91"/>
      <c r="JAA77" s="91"/>
      <c r="JAB77" s="91"/>
      <c r="JAC77" s="91"/>
      <c r="JAD77" s="91"/>
      <c r="JAE77" s="91"/>
      <c r="JAF77" s="91"/>
      <c r="JAG77" s="91"/>
      <c r="JAH77" s="91"/>
      <c r="JAI77" s="91"/>
      <c r="JAJ77" s="91"/>
      <c r="JAK77" s="91"/>
      <c r="JAL77" s="91"/>
      <c r="JAM77" s="91"/>
      <c r="JAN77" s="91"/>
      <c r="JAO77" s="91"/>
      <c r="JAP77" s="91"/>
      <c r="JAQ77" s="91"/>
      <c r="JAR77" s="91"/>
      <c r="JAS77" s="91"/>
      <c r="JAT77" s="91"/>
      <c r="JAU77" s="91"/>
      <c r="JAV77" s="91"/>
      <c r="JAW77" s="91"/>
      <c r="JAX77" s="91"/>
      <c r="JAY77" s="91"/>
      <c r="JAZ77" s="91"/>
      <c r="JBA77" s="91"/>
      <c r="JBB77" s="91"/>
      <c r="JBC77" s="91"/>
      <c r="JBD77" s="91"/>
      <c r="JBE77" s="91"/>
      <c r="JBF77" s="91"/>
      <c r="JBG77" s="91"/>
      <c r="JBH77" s="91"/>
      <c r="JBI77" s="91"/>
      <c r="JBJ77" s="91"/>
      <c r="JBK77" s="91"/>
      <c r="JBL77" s="91"/>
      <c r="JBM77" s="91"/>
      <c r="JBN77" s="91"/>
      <c r="JBO77" s="91"/>
      <c r="JBP77" s="91"/>
      <c r="JBQ77" s="91"/>
      <c r="JBR77" s="91"/>
      <c r="JBS77" s="91"/>
      <c r="JBT77" s="91"/>
      <c r="JBU77" s="91"/>
      <c r="JBV77" s="91"/>
      <c r="JBW77" s="91"/>
      <c r="JBX77" s="91"/>
      <c r="JBY77" s="91"/>
      <c r="JBZ77" s="91"/>
      <c r="JCA77" s="91"/>
      <c r="JCB77" s="91"/>
      <c r="JCC77" s="91"/>
      <c r="JCD77" s="91"/>
      <c r="JCE77" s="91"/>
      <c r="JCF77" s="91"/>
      <c r="JCG77" s="91"/>
      <c r="JCH77" s="91"/>
      <c r="JCI77" s="91"/>
      <c r="JCJ77" s="91"/>
      <c r="JCK77" s="91"/>
      <c r="JCL77" s="91"/>
      <c r="JCM77" s="91"/>
      <c r="JCN77" s="91"/>
      <c r="JCO77" s="91"/>
      <c r="JCP77" s="91"/>
      <c r="JCQ77" s="91"/>
      <c r="JCR77" s="91"/>
      <c r="JCS77" s="91"/>
      <c r="JCT77" s="91"/>
      <c r="JCU77" s="91"/>
      <c r="JCV77" s="91"/>
      <c r="JCW77" s="91"/>
      <c r="JCX77" s="91"/>
      <c r="JCY77" s="91"/>
      <c r="JCZ77" s="91"/>
      <c r="JDA77" s="91"/>
      <c r="JDB77" s="91"/>
      <c r="JDC77" s="91"/>
      <c r="JDD77" s="91"/>
      <c r="JDE77" s="91"/>
      <c r="JDF77" s="91"/>
      <c r="JDG77" s="91"/>
      <c r="JDH77" s="91"/>
      <c r="JDI77" s="91"/>
      <c r="JDJ77" s="91"/>
      <c r="JDK77" s="91"/>
      <c r="JDL77" s="91"/>
      <c r="JDM77" s="91"/>
      <c r="JDN77" s="91"/>
      <c r="JDO77" s="91"/>
      <c r="JDP77" s="91"/>
      <c r="JDQ77" s="91"/>
      <c r="JDR77" s="91"/>
      <c r="JDS77" s="91"/>
      <c r="JDT77" s="91"/>
      <c r="JDU77" s="91"/>
      <c r="JDV77" s="91"/>
      <c r="JDW77" s="91"/>
      <c r="JDX77" s="91"/>
      <c r="JDY77" s="91"/>
      <c r="JDZ77" s="91"/>
      <c r="JEA77" s="91"/>
      <c r="JEB77" s="91"/>
      <c r="JEC77" s="91"/>
      <c r="JED77" s="91"/>
      <c r="JEE77" s="91"/>
      <c r="JEF77" s="91"/>
      <c r="JEG77" s="91"/>
      <c r="JEH77" s="91"/>
      <c r="JEI77" s="91"/>
      <c r="JEJ77" s="91"/>
      <c r="JEK77" s="91"/>
      <c r="JEL77" s="91"/>
      <c r="JEM77" s="91"/>
      <c r="JEN77" s="91"/>
      <c r="JEO77" s="91"/>
      <c r="JEP77" s="91"/>
      <c r="JEQ77" s="91"/>
      <c r="JER77" s="91"/>
      <c r="JES77" s="91"/>
      <c r="JET77" s="91"/>
      <c r="JEU77" s="91"/>
      <c r="JEV77" s="91"/>
      <c r="JEW77" s="91"/>
      <c r="JEX77" s="91"/>
      <c r="JEY77" s="91"/>
      <c r="JEZ77" s="91"/>
      <c r="JFA77" s="91"/>
      <c r="JFB77" s="91"/>
      <c r="JFC77" s="91"/>
      <c r="JFD77" s="91"/>
      <c r="JFE77" s="91"/>
      <c r="JFF77" s="91"/>
      <c r="JFG77" s="91"/>
      <c r="JFH77" s="91"/>
      <c r="JFI77" s="91"/>
      <c r="JFJ77" s="91"/>
      <c r="JFK77" s="91"/>
      <c r="JFL77" s="91"/>
      <c r="JFM77" s="91"/>
      <c r="JFN77" s="91"/>
      <c r="JFO77" s="91"/>
      <c r="JFP77" s="91"/>
      <c r="JFQ77" s="91"/>
      <c r="JFR77" s="91"/>
      <c r="JFS77" s="91"/>
      <c r="JFT77" s="91"/>
      <c r="JFU77" s="91"/>
      <c r="JFV77" s="91"/>
      <c r="JFW77" s="91"/>
      <c r="JFX77" s="91"/>
      <c r="JFY77" s="91"/>
      <c r="JFZ77" s="91"/>
      <c r="JGA77" s="91"/>
      <c r="JGB77" s="91"/>
      <c r="JGC77" s="91"/>
      <c r="JGD77" s="91"/>
      <c r="JGE77" s="91"/>
      <c r="JGF77" s="91"/>
      <c r="JGG77" s="91"/>
      <c r="JGH77" s="91"/>
      <c r="JGI77" s="91"/>
      <c r="JGJ77" s="91"/>
      <c r="JGK77" s="91"/>
      <c r="JGL77" s="91"/>
      <c r="JGM77" s="91"/>
      <c r="JGN77" s="91"/>
      <c r="JGO77" s="91"/>
      <c r="JGP77" s="91"/>
      <c r="JGQ77" s="91"/>
      <c r="JGR77" s="91"/>
      <c r="JGS77" s="91"/>
      <c r="JGT77" s="91"/>
      <c r="JGU77" s="91"/>
      <c r="JGV77" s="91"/>
      <c r="JGW77" s="91"/>
      <c r="JGX77" s="91"/>
      <c r="JGY77" s="91"/>
      <c r="JGZ77" s="91"/>
      <c r="JHA77" s="91"/>
      <c r="JHB77" s="91"/>
      <c r="JHC77" s="91"/>
      <c r="JHD77" s="91"/>
      <c r="JHE77" s="91"/>
      <c r="JHF77" s="91"/>
      <c r="JHG77" s="91"/>
      <c r="JHH77" s="91"/>
      <c r="JHI77" s="91"/>
      <c r="JHJ77" s="91"/>
      <c r="JHK77" s="91"/>
      <c r="JHL77" s="91"/>
      <c r="JHM77" s="91"/>
      <c r="JHN77" s="91"/>
      <c r="JHO77" s="91"/>
      <c r="JHP77" s="91"/>
      <c r="JHQ77" s="91"/>
      <c r="JHR77" s="91"/>
      <c r="JHS77" s="91"/>
      <c r="JHT77" s="91"/>
      <c r="JHU77" s="91"/>
      <c r="JHV77" s="91"/>
      <c r="JHW77" s="91"/>
      <c r="JHX77" s="91"/>
      <c r="JHY77" s="91"/>
      <c r="JHZ77" s="91"/>
      <c r="JIA77" s="91"/>
      <c r="JIB77" s="91"/>
      <c r="JIC77" s="91"/>
      <c r="JID77" s="91"/>
      <c r="JIE77" s="91"/>
      <c r="JIF77" s="91"/>
      <c r="JIG77" s="91"/>
      <c r="JIH77" s="91"/>
      <c r="JII77" s="91"/>
      <c r="JIJ77" s="91"/>
      <c r="JIK77" s="91"/>
      <c r="JIL77" s="91"/>
      <c r="JIM77" s="91"/>
      <c r="JIN77" s="91"/>
      <c r="JIO77" s="91"/>
      <c r="JIP77" s="91"/>
      <c r="JIQ77" s="91"/>
      <c r="JIR77" s="91"/>
      <c r="JIS77" s="91"/>
      <c r="JIT77" s="91"/>
      <c r="JIU77" s="91"/>
      <c r="JIV77" s="91"/>
      <c r="JIW77" s="91"/>
      <c r="JIX77" s="91"/>
      <c r="JIY77" s="91"/>
      <c r="JIZ77" s="91"/>
      <c r="JJA77" s="91"/>
      <c r="JJB77" s="91"/>
      <c r="JJC77" s="91"/>
      <c r="JJD77" s="91"/>
      <c r="JJE77" s="91"/>
      <c r="JJF77" s="91"/>
      <c r="JJG77" s="91"/>
      <c r="JJH77" s="91"/>
      <c r="JJI77" s="91"/>
      <c r="JJJ77" s="91"/>
      <c r="JJK77" s="91"/>
      <c r="JJL77" s="91"/>
      <c r="JJM77" s="91"/>
      <c r="JJN77" s="91"/>
      <c r="JJO77" s="91"/>
      <c r="JJP77" s="91"/>
      <c r="JJQ77" s="91"/>
      <c r="JJR77" s="91"/>
      <c r="JJS77" s="91"/>
      <c r="JJT77" s="91"/>
      <c r="JJU77" s="91"/>
      <c r="JJV77" s="91"/>
      <c r="JJW77" s="91"/>
      <c r="JJX77" s="91"/>
      <c r="JJY77" s="91"/>
      <c r="JJZ77" s="91"/>
      <c r="JKA77" s="91"/>
      <c r="JKB77" s="91"/>
      <c r="JKC77" s="91"/>
      <c r="JKD77" s="91"/>
      <c r="JKE77" s="91"/>
      <c r="JKF77" s="91"/>
      <c r="JKG77" s="91"/>
      <c r="JKH77" s="91"/>
      <c r="JKI77" s="91"/>
      <c r="JKJ77" s="91"/>
      <c r="JKK77" s="91"/>
      <c r="JKL77" s="91"/>
      <c r="JKM77" s="91"/>
      <c r="JKN77" s="91"/>
      <c r="JKO77" s="91"/>
      <c r="JKP77" s="91"/>
      <c r="JKQ77" s="91"/>
      <c r="JKR77" s="91"/>
      <c r="JKS77" s="91"/>
      <c r="JKT77" s="91"/>
      <c r="JKU77" s="91"/>
      <c r="JKV77" s="91"/>
      <c r="JKW77" s="91"/>
      <c r="JKX77" s="91"/>
      <c r="JKY77" s="91"/>
      <c r="JKZ77" s="91"/>
      <c r="JLA77" s="91"/>
      <c r="JLB77" s="91"/>
      <c r="JLC77" s="91"/>
      <c r="JLD77" s="91"/>
      <c r="JLE77" s="91"/>
      <c r="JLF77" s="91"/>
      <c r="JLG77" s="91"/>
      <c r="JLH77" s="91"/>
      <c r="JLI77" s="91"/>
      <c r="JLJ77" s="91"/>
      <c r="JLK77" s="91"/>
      <c r="JLL77" s="91"/>
      <c r="JLM77" s="91"/>
      <c r="JLN77" s="91"/>
      <c r="JLO77" s="91"/>
      <c r="JLP77" s="91"/>
      <c r="JLQ77" s="91"/>
      <c r="JLR77" s="91"/>
      <c r="JLS77" s="91"/>
      <c r="JLT77" s="91"/>
      <c r="JLU77" s="91"/>
      <c r="JLV77" s="91"/>
      <c r="JLW77" s="91"/>
      <c r="JLX77" s="91"/>
      <c r="JLY77" s="91"/>
      <c r="JLZ77" s="91"/>
      <c r="JMA77" s="91"/>
      <c r="JMB77" s="91"/>
      <c r="JMC77" s="91"/>
      <c r="JMD77" s="91"/>
      <c r="JME77" s="91"/>
      <c r="JMF77" s="91"/>
      <c r="JMG77" s="91"/>
      <c r="JMH77" s="91"/>
      <c r="JMI77" s="91"/>
      <c r="JMJ77" s="91"/>
      <c r="JMK77" s="91"/>
      <c r="JML77" s="91"/>
      <c r="JMM77" s="91"/>
      <c r="JMN77" s="91"/>
      <c r="JMO77" s="91"/>
      <c r="JMP77" s="91"/>
      <c r="JMQ77" s="91"/>
      <c r="JMR77" s="91"/>
      <c r="JMS77" s="91"/>
      <c r="JMT77" s="91"/>
      <c r="JMU77" s="91"/>
      <c r="JMV77" s="91"/>
      <c r="JMW77" s="91"/>
      <c r="JMX77" s="91"/>
      <c r="JMY77" s="91"/>
      <c r="JMZ77" s="91"/>
      <c r="JNA77" s="91"/>
      <c r="JNB77" s="91"/>
      <c r="JNC77" s="91"/>
      <c r="JND77" s="91"/>
      <c r="JNE77" s="91"/>
      <c r="JNF77" s="91"/>
      <c r="JNG77" s="91"/>
      <c r="JNH77" s="91"/>
      <c r="JNI77" s="91"/>
      <c r="JNJ77" s="91"/>
      <c r="JNK77" s="91"/>
      <c r="JNL77" s="91"/>
      <c r="JNM77" s="91"/>
      <c r="JNN77" s="91"/>
      <c r="JNO77" s="91"/>
      <c r="JNP77" s="91"/>
      <c r="JNQ77" s="91"/>
      <c r="JNR77" s="91"/>
      <c r="JNS77" s="91"/>
      <c r="JNT77" s="91"/>
      <c r="JNU77" s="91"/>
      <c r="JNV77" s="91"/>
      <c r="JNW77" s="91"/>
      <c r="JNX77" s="91"/>
      <c r="JNY77" s="91"/>
      <c r="JNZ77" s="91"/>
      <c r="JOA77" s="91"/>
      <c r="JOB77" s="91"/>
      <c r="JOC77" s="91"/>
      <c r="JOD77" s="91"/>
      <c r="JOE77" s="91"/>
      <c r="JOF77" s="91"/>
      <c r="JOG77" s="91"/>
      <c r="JOH77" s="91"/>
      <c r="JOI77" s="91"/>
      <c r="JOJ77" s="91"/>
      <c r="JOK77" s="91"/>
      <c r="JOL77" s="91"/>
      <c r="JOM77" s="91"/>
      <c r="JON77" s="91"/>
      <c r="JOO77" s="91"/>
      <c r="JOP77" s="91"/>
      <c r="JOQ77" s="91"/>
      <c r="JOR77" s="91"/>
      <c r="JOS77" s="91"/>
      <c r="JOT77" s="91"/>
      <c r="JOU77" s="91"/>
      <c r="JOV77" s="91"/>
      <c r="JOW77" s="91"/>
      <c r="JOX77" s="91"/>
      <c r="JOY77" s="91"/>
      <c r="JOZ77" s="91"/>
      <c r="JPA77" s="91"/>
      <c r="JPB77" s="91"/>
      <c r="JPC77" s="91"/>
      <c r="JPD77" s="91"/>
      <c r="JPE77" s="91"/>
      <c r="JPF77" s="91"/>
      <c r="JPG77" s="91"/>
      <c r="JPH77" s="91"/>
      <c r="JPI77" s="91"/>
      <c r="JPJ77" s="91"/>
      <c r="JPK77" s="91"/>
      <c r="JPL77" s="91"/>
      <c r="JPM77" s="91"/>
      <c r="JPN77" s="91"/>
      <c r="JPO77" s="91"/>
      <c r="JPP77" s="91"/>
      <c r="JPQ77" s="91"/>
      <c r="JPR77" s="91"/>
      <c r="JPS77" s="91"/>
      <c r="JPT77" s="91"/>
      <c r="JPU77" s="91"/>
      <c r="JPV77" s="91"/>
      <c r="JPW77" s="91"/>
      <c r="JPX77" s="91"/>
      <c r="JPY77" s="91"/>
      <c r="JPZ77" s="91"/>
      <c r="JQA77" s="91"/>
      <c r="JQB77" s="91"/>
      <c r="JQC77" s="91"/>
      <c r="JQD77" s="91"/>
      <c r="JQE77" s="91"/>
      <c r="JQF77" s="91"/>
      <c r="JQG77" s="91"/>
      <c r="JQH77" s="91"/>
      <c r="JQI77" s="91"/>
      <c r="JQJ77" s="91"/>
      <c r="JQK77" s="91"/>
      <c r="JQL77" s="91"/>
      <c r="JQM77" s="91"/>
      <c r="JQN77" s="91"/>
      <c r="JQO77" s="91"/>
      <c r="JQP77" s="91"/>
      <c r="JQQ77" s="91"/>
      <c r="JQR77" s="91"/>
      <c r="JQS77" s="91"/>
      <c r="JQT77" s="91"/>
      <c r="JQU77" s="91"/>
      <c r="JQV77" s="91"/>
      <c r="JQW77" s="91"/>
      <c r="JQX77" s="91"/>
      <c r="JQY77" s="91"/>
      <c r="JQZ77" s="91"/>
      <c r="JRA77" s="91"/>
      <c r="JRB77" s="91"/>
      <c r="JRC77" s="91"/>
      <c r="JRD77" s="91"/>
      <c r="JRE77" s="91"/>
      <c r="JRF77" s="91"/>
      <c r="JRG77" s="91"/>
      <c r="JRH77" s="91"/>
      <c r="JRI77" s="91"/>
      <c r="JRJ77" s="91"/>
      <c r="JRK77" s="91"/>
      <c r="JRL77" s="91"/>
      <c r="JRM77" s="91"/>
      <c r="JRN77" s="91"/>
      <c r="JRO77" s="91"/>
      <c r="JRP77" s="91"/>
      <c r="JRQ77" s="91"/>
      <c r="JRR77" s="91"/>
      <c r="JRS77" s="91"/>
      <c r="JRT77" s="91"/>
      <c r="JRU77" s="91"/>
      <c r="JRV77" s="91"/>
      <c r="JRW77" s="91"/>
      <c r="JRX77" s="91"/>
      <c r="JRY77" s="91"/>
      <c r="JRZ77" s="91"/>
      <c r="JSA77" s="91"/>
      <c r="JSB77" s="91"/>
      <c r="JSC77" s="91"/>
      <c r="JSD77" s="91"/>
      <c r="JSE77" s="91"/>
      <c r="JSF77" s="91"/>
      <c r="JSG77" s="91"/>
      <c r="JSH77" s="91"/>
      <c r="JSI77" s="91"/>
      <c r="JSJ77" s="91"/>
      <c r="JSK77" s="91"/>
      <c r="JSL77" s="91"/>
      <c r="JSM77" s="91"/>
      <c r="JSN77" s="91"/>
      <c r="JSO77" s="91"/>
      <c r="JSP77" s="91"/>
      <c r="JSQ77" s="91"/>
      <c r="JSR77" s="91"/>
      <c r="JSS77" s="91"/>
      <c r="JST77" s="91"/>
      <c r="JSU77" s="91"/>
      <c r="JSV77" s="91"/>
      <c r="JSW77" s="91"/>
      <c r="JSX77" s="91"/>
      <c r="JSY77" s="91"/>
      <c r="JSZ77" s="91"/>
      <c r="JTA77" s="91"/>
      <c r="JTB77" s="91"/>
      <c r="JTC77" s="91"/>
      <c r="JTD77" s="91"/>
      <c r="JTE77" s="91"/>
      <c r="JTF77" s="91"/>
      <c r="JTG77" s="91"/>
      <c r="JTH77" s="91"/>
      <c r="JTI77" s="91"/>
      <c r="JTJ77" s="91"/>
      <c r="JTK77" s="91"/>
      <c r="JTL77" s="91"/>
      <c r="JTM77" s="91"/>
      <c r="JTN77" s="91"/>
      <c r="JTO77" s="91"/>
      <c r="JTP77" s="91"/>
      <c r="JTQ77" s="91"/>
      <c r="JTR77" s="91"/>
      <c r="JTS77" s="91"/>
      <c r="JTT77" s="91"/>
      <c r="JTU77" s="91"/>
      <c r="JTV77" s="91"/>
      <c r="JTW77" s="91"/>
      <c r="JTX77" s="91"/>
      <c r="JTY77" s="91"/>
      <c r="JTZ77" s="91"/>
      <c r="JUA77" s="91"/>
      <c r="JUB77" s="91"/>
      <c r="JUC77" s="91"/>
      <c r="JUD77" s="91"/>
      <c r="JUE77" s="91"/>
      <c r="JUF77" s="91"/>
      <c r="JUG77" s="91"/>
      <c r="JUH77" s="91"/>
      <c r="JUI77" s="91"/>
      <c r="JUJ77" s="91"/>
      <c r="JUK77" s="91"/>
      <c r="JUL77" s="91"/>
      <c r="JUM77" s="91"/>
      <c r="JUN77" s="91"/>
      <c r="JUO77" s="91"/>
      <c r="JUP77" s="91"/>
      <c r="JUQ77" s="91"/>
      <c r="JUR77" s="91"/>
      <c r="JUS77" s="91"/>
      <c r="JUT77" s="91"/>
      <c r="JUU77" s="91"/>
      <c r="JUV77" s="91"/>
      <c r="JUW77" s="91"/>
      <c r="JUX77" s="91"/>
      <c r="JUY77" s="91"/>
      <c r="JUZ77" s="91"/>
      <c r="JVA77" s="91"/>
      <c r="JVB77" s="91"/>
      <c r="JVC77" s="91"/>
      <c r="JVD77" s="91"/>
      <c r="JVE77" s="91"/>
      <c r="JVF77" s="91"/>
      <c r="JVG77" s="91"/>
      <c r="JVH77" s="91"/>
      <c r="JVI77" s="91"/>
      <c r="JVJ77" s="91"/>
      <c r="JVK77" s="91"/>
      <c r="JVL77" s="91"/>
      <c r="JVM77" s="91"/>
      <c r="JVN77" s="91"/>
      <c r="JVO77" s="91"/>
      <c r="JVP77" s="91"/>
      <c r="JVQ77" s="91"/>
      <c r="JVR77" s="91"/>
      <c r="JVS77" s="91"/>
      <c r="JVT77" s="91"/>
      <c r="JVU77" s="91"/>
      <c r="JVV77" s="91"/>
      <c r="JVW77" s="91"/>
      <c r="JVX77" s="91"/>
      <c r="JVY77" s="91"/>
      <c r="JVZ77" s="91"/>
      <c r="JWA77" s="91"/>
      <c r="JWB77" s="91"/>
      <c r="JWC77" s="91"/>
      <c r="JWD77" s="91"/>
      <c r="JWE77" s="91"/>
      <c r="JWF77" s="91"/>
      <c r="JWG77" s="91"/>
      <c r="JWH77" s="91"/>
      <c r="JWI77" s="91"/>
      <c r="JWJ77" s="91"/>
      <c r="JWK77" s="91"/>
      <c r="JWL77" s="91"/>
      <c r="JWM77" s="91"/>
      <c r="JWN77" s="91"/>
      <c r="JWO77" s="91"/>
      <c r="JWP77" s="91"/>
      <c r="JWQ77" s="91"/>
      <c r="JWR77" s="91"/>
      <c r="JWS77" s="91"/>
      <c r="JWT77" s="91"/>
      <c r="JWU77" s="91"/>
      <c r="JWV77" s="91"/>
      <c r="JWW77" s="91"/>
      <c r="JWX77" s="91"/>
      <c r="JWY77" s="91"/>
      <c r="JWZ77" s="91"/>
      <c r="JXA77" s="91"/>
      <c r="JXB77" s="91"/>
      <c r="JXC77" s="91"/>
      <c r="JXD77" s="91"/>
      <c r="JXE77" s="91"/>
      <c r="JXF77" s="91"/>
      <c r="JXG77" s="91"/>
      <c r="JXH77" s="91"/>
      <c r="JXI77" s="91"/>
      <c r="JXJ77" s="91"/>
      <c r="JXK77" s="91"/>
      <c r="JXL77" s="91"/>
      <c r="JXM77" s="91"/>
      <c r="JXN77" s="91"/>
      <c r="JXO77" s="91"/>
      <c r="JXP77" s="91"/>
      <c r="JXQ77" s="91"/>
      <c r="JXR77" s="91"/>
      <c r="JXS77" s="91"/>
      <c r="JXT77" s="91"/>
      <c r="JXU77" s="91"/>
      <c r="JXV77" s="91"/>
      <c r="JXW77" s="91"/>
      <c r="JXX77" s="91"/>
      <c r="JXY77" s="91"/>
      <c r="JXZ77" s="91"/>
      <c r="JYA77" s="91"/>
      <c r="JYB77" s="91"/>
      <c r="JYC77" s="91"/>
      <c r="JYD77" s="91"/>
      <c r="JYE77" s="91"/>
      <c r="JYF77" s="91"/>
      <c r="JYG77" s="91"/>
      <c r="JYH77" s="91"/>
      <c r="JYI77" s="91"/>
      <c r="JYJ77" s="91"/>
      <c r="JYK77" s="91"/>
      <c r="JYL77" s="91"/>
      <c r="JYM77" s="91"/>
      <c r="JYN77" s="91"/>
      <c r="JYO77" s="91"/>
      <c r="JYP77" s="91"/>
      <c r="JYQ77" s="91"/>
      <c r="JYR77" s="91"/>
      <c r="JYS77" s="91"/>
      <c r="JYT77" s="91"/>
      <c r="JYU77" s="91"/>
      <c r="JYV77" s="91"/>
      <c r="JYW77" s="91"/>
      <c r="JYX77" s="91"/>
      <c r="JYY77" s="91"/>
      <c r="JYZ77" s="91"/>
      <c r="JZA77" s="91"/>
      <c r="JZB77" s="91"/>
      <c r="JZC77" s="91"/>
      <c r="JZD77" s="91"/>
      <c r="JZE77" s="91"/>
      <c r="JZF77" s="91"/>
      <c r="JZG77" s="91"/>
      <c r="JZH77" s="91"/>
      <c r="JZI77" s="91"/>
      <c r="JZJ77" s="91"/>
      <c r="JZK77" s="91"/>
      <c r="JZL77" s="91"/>
      <c r="JZM77" s="91"/>
      <c r="JZN77" s="91"/>
      <c r="JZO77" s="91"/>
      <c r="JZP77" s="91"/>
      <c r="JZQ77" s="91"/>
      <c r="JZR77" s="91"/>
      <c r="JZS77" s="91"/>
      <c r="JZT77" s="91"/>
      <c r="JZU77" s="91"/>
      <c r="JZV77" s="91"/>
      <c r="JZW77" s="91"/>
      <c r="JZX77" s="91"/>
      <c r="JZY77" s="91"/>
      <c r="JZZ77" s="91"/>
      <c r="KAA77" s="91"/>
      <c r="KAB77" s="91"/>
      <c r="KAC77" s="91"/>
      <c r="KAD77" s="91"/>
      <c r="KAE77" s="91"/>
      <c r="KAF77" s="91"/>
      <c r="KAG77" s="91"/>
      <c r="KAH77" s="91"/>
      <c r="KAI77" s="91"/>
      <c r="KAJ77" s="91"/>
      <c r="KAK77" s="91"/>
      <c r="KAL77" s="91"/>
      <c r="KAM77" s="91"/>
      <c r="KAN77" s="91"/>
      <c r="KAO77" s="91"/>
      <c r="KAP77" s="91"/>
      <c r="KAQ77" s="91"/>
      <c r="KAR77" s="91"/>
      <c r="KAS77" s="91"/>
      <c r="KAT77" s="91"/>
      <c r="KAU77" s="91"/>
      <c r="KAV77" s="91"/>
      <c r="KAW77" s="91"/>
      <c r="KAX77" s="91"/>
      <c r="KAY77" s="91"/>
      <c r="KAZ77" s="91"/>
      <c r="KBA77" s="91"/>
      <c r="KBB77" s="91"/>
      <c r="KBC77" s="91"/>
      <c r="KBD77" s="91"/>
      <c r="KBE77" s="91"/>
      <c r="KBF77" s="91"/>
      <c r="KBG77" s="91"/>
      <c r="KBH77" s="91"/>
      <c r="KBI77" s="91"/>
      <c r="KBJ77" s="91"/>
      <c r="KBK77" s="91"/>
      <c r="KBL77" s="91"/>
      <c r="KBM77" s="91"/>
      <c r="KBN77" s="91"/>
      <c r="KBO77" s="91"/>
      <c r="KBP77" s="91"/>
      <c r="KBQ77" s="91"/>
      <c r="KBR77" s="91"/>
      <c r="KBS77" s="91"/>
      <c r="KBT77" s="91"/>
      <c r="KBU77" s="91"/>
      <c r="KBV77" s="91"/>
      <c r="KBW77" s="91"/>
      <c r="KBX77" s="91"/>
      <c r="KBY77" s="91"/>
      <c r="KBZ77" s="91"/>
      <c r="KCA77" s="91"/>
      <c r="KCB77" s="91"/>
      <c r="KCC77" s="91"/>
      <c r="KCD77" s="91"/>
      <c r="KCE77" s="91"/>
      <c r="KCF77" s="91"/>
      <c r="KCG77" s="91"/>
      <c r="KCH77" s="91"/>
      <c r="KCI77" s="91"/>
      <c r="KCJ77" s="91"/>
      <c r="KCK77" s="91"/>
      <c r="KCL77" s="91"/>
      <c r="KCM77" s="91"/>
      <c r="KCN77" s="91"/>
      <c r="KCO77" s="91"/>
      <c r="KCP77" s="91"/>
      <c r="KCQ77" s="91"/>
      <c r="KCR77" s="91"/>
      <c r="KCS77" s="91"/>
      <c r="KCT77" s="91"/>
      <c r="KCU77" s="91"/>
      <c r="KCV77" s="91"/>
      <c r="KCW77" s="91"/>
      <c r="KCX77" s="91"/>
      <c r="KCY77" s="91"/>
      <c r="KCZ77" s="91"/>
      <c r="KDA77" s="91"/>
      <c r="KDB77" s="91"/>
      <c r="KDC77" s="91"/>
      <c r="KDD77" s="91"/>
      <c r="KDE77" s="91"/>
      <c r="KDF77" s="91"/>
      <c r="KDG77" s="91"/>
      <c r="KDH77" s="91"/>
      <c r="KDI77" s="91"/>
      <c r="KDJ77" s="91"/>
      <c r="KDK77" s="91"/>
      <c r="KDL77" s="91"/>
      <c r="KDM77" s="91"/>
      <c r="KDN77" s="91"/>
      <c r="KDO77" s="91"/>
      <c r="KDP77" s="91"/>
      <c r="KDQ77" s="91"/>
      <c r="KDR77" s="91"/>
      <c r="KDS77" s="91"/>
      <c r="KDT77" s="91"/>
      <c r="KDU77" s="91"/>
      <c r="KDV77" s="91"/>
      <c r="KDW77" s="91"/>
      <c r="KDX77" s="91"/>
      <c r="KDY77" s="91"/>
      <c r="KDZ77" s="91"/>
      <c r="KEA77" s="91"/>
      <c r="KEB77" s="91"/>
      <c r="KEC77" s="91"/>
      <c r="KED77" s="91"/>
      <c r="KEE77" s="91"/>
      <c r="KEF77" s="91"/>
      <c r="KEG77" s="91"/>
      <c r="KEH77" s="91"/>
      <c r="KEI77" s="91"/>
      <c r="KEJ77" s="91"/>
      <c r="KEK77" s="91"/>
      <c r="KEL77" s="91"/>
      <c r="KEM77" s="91"/>
      <c r="KEN77" s="91"/>
      <c r="KEO77" s="91"/>
      <c r="KEP77" s="91"/>
      <c r="KEQ77" s="91"/>
      <c r="KER77" s="91"/>
      <c r="KES77" s="91"/>
      <c r="KET77" s="91"/>
      <c r="KEU77" s="91"/>
      <c r="KEV77" s="91"/>
      <c r="KEW77" s="91"/>
      <c r="KEX77" s="91"/>
      <c r="KEY77" s="91"/>
      <c r="KEZ77" s="91"/>
      <c r="KFA77" s="91"/>
      <c r="KFB77" s="91"/>
      <c r="KFC77" s="91"/>
      <c r="KFD77" s="91"/>
      <c r="KFE77" s="91"/>
      <c r="KFF77" s="91"/>
      <c r="KFG77" s="91"/>
      <c r="KFH77" s="91"/>
      <c r="KFI77" s="91"/>
      <c r="KFJ77" s="91"/>
      <c r="KFK77" s="91"/>
      <c r="KFL77" s="91"/>
      <c r="KFM77" s="91"/>
      <c r="KFN77" s="91"/>
      <c r="KFO77" s="91"/>
      <c r="KFP77" s="91"/>
      <c r="KFQ77" s="91"/>
      <c r="KFR77" s="91"/>
      <c r="KFS77" s="91"/>
      <c r="KFT77" s="91"/>
      <c r="KFU77" s="91"/>
      <c r="KFV77" s="91"/>
      <c r="KFW77" s="91"/>
      <c r="KFX77" s="91"/>
      <c r="KFY77" s="91"/>
      <c r="KFZ77" s="91"/>
      <c r="KGA77" s="91"/>
      <c r="KGB77" s="91"/>
      <c r="KGC77" s="91"/>
      <c r="KGD77" s="91"/>
      <c r="KGE77" s="91"/>
      <c r="KGF77" s="91"/>
      <c r="KGG77" s="91"/>
      <c r="KGH77" s="91"/>
      <c r="KGI77" s="91"/>
      <c r="KGJ77" s="91"/>
      <c r="KGK77" s="91"/>
      <c r="KGL77" s="91"/>
      <c r="KGM77" s="91"/>
      <c r="KGN77" s="91"/>
      <c r="KGO77" s="91"/>
      <c r="KGP77" s="91"/>
      <c r="KGQ77" s="91"/>
      <c r="KGR77" s="91"/>
      <c r="KGS77" s="91"/>
      <c r="KGT77" s="91"/>
      <c r="KGU77" s="91"/>
      <c r="KGV77" s="91"/>
      <c r="KGW77" s="91"/>
      <c r="KGX77" s="91"/>
      <c r="KGY77" s="91"/>
      <c r="KGZ77" s="91"/>
      <c r="KHA77" s="91"/>
      <c r="KHB77" s="91"/>
      <c r="KHC77" s="91"/>
      <c r="KHD77" s="91"/>
      <c r="KHE77" s="91"/>
      <c r="KHF77" s="91"/>
      <c r="KHG77" s="91"/>
      <c r="KHH77" s="91"/>
      <c r="KHI77" s="91"/>
      <c r="KHJ77" s="91"/>
      <c r="KHK77" s="91"/>
      <c r="KHL77" s="91"/>
      <c r="KHM77" s="91"/>
      <c r="KHN77" s="91"/>
      <c r="KHO77" s="91"/>
      <c r="KHP77" s="91"/>
      <c r="KHQ77" s="91"/>
      <c r="KHR77" s="91"/>
      <c r="KHS77" s="91"/>
      <c r="KHT77" s="91"/>
      <c r="KHU77" s="91"/>
      <c r="KHV77" s="91"/>
      <c r="KHW77" s="91"/>
      <c r="KHX77" s="91"/>
      <c r="KHY77" s="91"/>
      <c r="KHZ77" s="91"/>
      <c r="KIA77" s="91"/>
      <c r="KIB77" s="91"/>
      <c r="KIC77" s="91"/>
      <c r="KID77" s="91"/>
      <c r="KIE77" s="91"/>
      <c r="KIF77" s="91"/>
      <c r="KIG77" s="91"/>
      <c r="KIH77" s="91"/>
      <c r="KII77" s="91"/>
      <c r="KIJ77" s="91"/>
      <c r="KIK77" s="91"/>
      <c r="KIL77" s="91"/>
      <c r="KIM77" s="91"/>
      <c r="KIN77" s="91"/>
      <c r="KIO77" s="91"/>
      <c r="KIP77" s="91"/>
      <c r="KIQ77" s="91"/>
      <c r="KIR77" s="91"/>
      <c r="KIS77" s="91"/>
      <c r="KIT77" s="91"/>
      <c r="KIU77" s="91"/>
      <c r="KIV77" s="91"/>
      <c r="KIW77" s="91"/>
      <c r="KIX77" s="91"/>
      <c r="KIY77" s="91"/>
      <c r="KIZ77" s="91"/>
      <c r="KJA77" s="91"/>
      <c r="KJB77" s="91"/>
      <c r="KJC77" s="91"/>
      <c r="KJD77" s="91"/>
      <c r="KJE77" s="91"/>
      <c r="KJF77" s="91"/>
      <c r="KJG77" s="91"/>
      <c r="KJH77" s="91"/>
      <c r="KJI77" s="91"/>
      <c r="KJJ77" s="91"/>
      <c r="KJK77" s="91"/>
      <c r="KJL77" s="91"/>
      <c r="KJM77" s="91"/>
      <c r="KJN77" s="91"/>
      <c r="KJO77" s="91"/>
      <c r="KJP77" s="91"/>
      <c r="KJQ77" s="91"/>
      <c r="KJR77" s="91"/>
      <c r="KJS77" s="91"/>
      <c r="KJT77" s="91"/>
      <c r="KJU77" s="91"/>
      <c r="KJV77" s="91"/>
      <c r="KJW77" s="91"/>
      <c r="KJX77" s="91"/>
      <c r="KJY77" s="91"/>
      <c r="KJZ77" s="91"/>
      <c r="KKA77" s="91"/>
      <c r="KKB77" s="91"/>
      <c r="KKC77" s="91"/>
      <c r="KKD77" s="91"/>
      <c r="KKE77" s="91"/>
      <c r="KKF77" s="91"/>
      <c r="KKG77" s="91"/>
      <c r="KKH77" s="91"/>
      <c r="KKI77" s="91"/>
      <c r="KKJ77" s="91"/>
      <c r="KKK77" s="91"/>
      <c r="KKL77" s="91"/>
      <c r="KKM77" s="91"/>
      <c r="KKN77" s="91"/>
      <c r="KKO77" s="91"/>
      <c r="KKP77" s="91"/>
      <c r="KKQ77" s="91"/>
      <c r="KKR77" s="91"/>
      <c r="KKS77" s="91"/>
      <c r="KKT77" s="91"/>
      <c r="KKU77" s="91"/>
      <c r="KKV77" s="91"/>
      <c r="KKW77" s="91"/>
      <c r="KKX77" s="91"/>
      <c r="KKY77" s="91"/>
      <c r="KKZ77" s="91"/>
      <c r="KLA77" s="91"/>
      <c r="KLB77" s="91"/>
      <c r="KLC77" s="91"/>
      <c r="KLD77" s="91"/>
      <c r="KLE77" s="91"/>
      <c r="KLF77" s="91"/>
      <c r="KLG77" s="91"/>
      <c r="KLH77" s="91"/>
      <c r="KLI77" s="91"/>
      <c r="KLJ77" s="91"/>
      <c r="KLK77" s="91"/>
      <c r="KLL77" s="91"/>
      <c r="KLM77" s="91"/>
      <c r="KLN77" s="91"/>
      <c r="KLO77" s="91"/>
      <c r="KLP77" s="91"/>
      <c r="KLQ77" s="91"/>
      <c r="KLR77" s="91"/>
      <c r="KLS77" s="91"/>
      <c r="KLT77" s="91"/>
      <c r="KLU77" s="91"/>
      <c r="KLV77" s="91"/>
      <c r="KLW77" s="91"/>
      <c r="KLX77" s="91"/>
      <c r="KLY77" s="91"/>
      <c r="KLZ77" s="91"/>
      <c r="KMA77" s="91"/>
      <c r="KMB77" s="91"/>
      <c r="KMC77" s="91"/>
      <c r="KMD77" s="91"/>
      <c r="KME77" s="91"/>
      <c r="KMF77" s="91"/>
      <c r="KMG77" s="91"/>
      <c r="KMH77" s="91"/>
      <c r="KMI77" s="91"/>
      <c r="KMJ77" s="91"/>
      <c r="KMK77" s="91"/>
      <c r="KML77" s="91"/>
      <c r="KMM77" s="91"/>
      <c r="KMN77" s="91"/>
      <c r="KMO77" s="91"/>
      <c r="KMP77" s="91"/>
      <c r="KMQ77" s="91"/>
      <c r="KMR77" s="91"/>
      <c r="KMS77" s="91"/>
      <c r="KMT77" s="91"/>
      <c r="KMU77" s="91"/>
      <c r="KMV77" s="91"/>
      <c r="KMW77" s="91"/>
      <c r="KMX77" s="91"/>
      <c r="KMY77" s="91"/>
      <c r="KMZ77" s="91"/>
      <c r="KNA77" s="91"/>
      <c r="KNB77" s="91"/>
      <c r="KNC77" s="91"/>
      <c r="KND77" s="91"/>
      <c r="KNE77" s="91"/>
      <c r="KNF77" s="91"/>
      <c r="KNG77" s="91"/>
      <c r="KNH77" s="91"/>
      <c r="KNI77" s="91"/>
      <c r="KNJ77" s="91"/>
      <c r="KNK77" s="91"/>
      <c r="KNL77" s="91"/>
      <c r="KNM77" s="91"/>
      <c r="KNN77" s="91"/>
      <c r="KNO77" s="91"/>
      <c r="KNP77" s="91"/>
      <c r="KNQ77" s="91"/>
      <c r="KNR77" s="91"/>
      <c r="KNS77" s="91"/>
      <c r="KNT77" s="91"/>
      <c r="KNU77" s="91"/>
      <c r="KNV77" s="91"/>
      <c r="KNW77" s="91"/>
      <c r="KNX77" s="91"/>
      <c r="KNY77" s="91"/>
      <c r="KNZ77" s="91"/>
      <c r="KOA77" s="91"/>
      <c r="KOB77" s="91"/>
      <c r="KOC77" s="91"/>
      <c r="KOD77" s="91"/>
      <c r="KOE77" s="91"/>
      <c r="KOF77" s="91"/>
      <c r="KOG77" s="91"/>
      <c r="KOH77" s="91"/>
      <c r="KOI77" s="91"/>
      <c r="KOJ77" s="91"/>
      <c r="KOK77" s="91"/>
      <c r="KOL77" s="91"/>
      <c r="KOM77" s="91"/>
      <c r="KON77" s="91"/>
      <c r="KOO77" s="91"/>
      <c r="KOP77" s="91"/>
      <c r="KOQ77" s="91"/>
      <c r="KOR77" s="91"/>
      <c r="KOS77" s="91"/>
      <c r="KOT77" s="91"/>
      <c r="KOU77" s="91"/>
      <c r="KOV77" s="91"/>
      <c r="KOW77" s="91"/>
      <c r="KOX77" s="91"/>
      <c r="KOY77" s="91"/>
      <c r="KOZ77" s="91"/>
      <c r="KPA77" s="91"/>
      <c r="KPB77" s="91"/>
      <c r="KPC77" s="91"/>
      <c r="KPD77" s="91"/>
      <c r="KPE77" s="91"/>
      <c r="KPF77" s="91"/>
      <c r="KPG77" s="91"/>
      <c r="KPH77" s="91"/>
      <c r="KPI77" s="91"/>
      <c r="KPJ77" s="91"/>
      <c r="KPK77" s="91"/>
      <c r="KPL77" s="91"/>
      <c r="KPM77" s="91"/>
      <c r="KPN77" s="91"/>
      <c r="KPO77" s="91"/>
      <c r="KPP77" s="91"/>
      <c r="KPQ77" s="91"/>
      <c r="KPR77" s="91"/>
      <c r="KPS77" s="91"/>
      <c r="KPT77" s="91"/>
      <c r="KPU77" s="91"/>
      <c r="KPV77" s="91"/>
      <c r="KPW77" s="91"/>
      <c r="KPX77" s="91"/>
      <c r="KPY77" s="91"/>
      <c r="KPZ77" s="91"/>
      <c r="KQA77" s="91"/>
      <c r="KQB77" s="91"/>
      <c r="KQC77" s="91"/>
      <c r="KQD77" s="91"/>
      <c r="KQE77" s="91"/>
      <c r="KQF77" s="91"/>
      <c r="KQG77" s="91"/>
      <c r="KQH77" s="91"/>
      <c r="KQI77" s="91"/>
      <c r="KQJ77" s="91"/>
      <c r="KQK77" s="91"/>
      <c r="KQL77" s="91"/>
      <c r="KQM77" s="91"/>
      <c r="KQN77" s="91"/>
      <c r="KQO77" s="91"/>
      <c r="KQP77" s="91"/>
      <c r="KQQ77" s="91"/>
      <c r="KQR77" s="91"/>
      <c r="KQS77" s="91"/>
      <c r="KQT77" s="91"/>
      <c r="KQU77" s="91"/>
      <c r="KQV77" s="91"/>
      <c r="KQW77" s="91"/>
      <c r="KQX77" s="91"/>
      <c r="KQY77" s="91"/>
      <c r="KQZ77" s="91"/>
      <c r="KRA77" s="91"/>
      <c r="KRB77" s="91"/>
      <c r="KRC77" s="91"/>
      <c r="KRD77" s="91"/>
      <c r="KRE77" s="91"/>
      <c r="KRF77" s="91"/>
      <c r="KRG77" s="91"/>
      <c r="KRH77" s="91"/>
      <c r="KRI77" s="91"/>
      <c r="KRJ77" s="91"/>
      <c r="KRK77" s="91"/>
      <c r="KRL77" s="91"/>
      <c r="KRM77" s="91"/>
      <c r="KRN77" s="91"/>
      <c r="KRO77" s="91"/>
      <c r="KRP77" s="91"/>
      <c r="KRQ77" s="91"/>
      <c r="KRR77" s="91"/>
      <c r="KRS77" s="91"/>
      <c r="KRT77" s="91"/>
      <c r="KRU77" s="91"/>
      <c r="KRV77" s="91"/>
      <c r="KRW77" s="91"/>
      <c r="KRX77" s="91"/>
      <c r="KRY77" s="91"/>
      <c r="KRZ77" s="91"/>
      <c r="KSA77" s="91"/>
      <c r="KSB77" s="91"/>
      <c r="KSC77" s="91"/>
      <c r="KSD77" s="91"/>
      <c r="KSE77" s="91"/>
      <c r="KSF77" s="91"/>
      <c r="KSG77" s="91"/>
      <c r="KSH77" s="91"/>
      <c r="KSI77" s="91"/>
      <c r="KSJ77" s="91"/>
      <c r="KSK77" s="91"/>
      <c r="KSL77" s="91"/>
      <c r="KSM77" s="91"/>
      <c r="KSN77" s="91"/>
      <c r="KSO77" s="91"/>
      <c r="KSP77" s="91"/>
      <c r="KSQ77" s="91"/>
      <c r="KSR77" s="91"/>
      <c r="KSS77" s="91"/>
      <c r="KST77" s="91"/>
      <c r="KSU77" s="91"/>
      <c r="KSV77" s="91"/>
      <c r="KSW77" s="91"/>
      <c r="KSX77" s="91"/>
      <c r="KSY77" s="91"/>
      <c r="KSZ77" s="91"/>
      <c r="KTA77" s="91"/>
      <c r="KTB77" s="91"/>
      <c r="KTC77" s="91"/>
      <c r="KTD77" s="91"/>
      <c r="KTE77" s="91"/>
      <c r="KTF77" s="91"/>
      <c r="KTG77" s="91"/>
      <c r="KTH77" s="91"/>
      <c r="KTI77" s="91"/>
      <c r="KTJ77" s="91"/>
      <c r="KTK77" s="91"/>
      <c r="KTL77" s="91"/>
      <c r="KTM77" s="91"/>
      <c r="KTN77" s="91"/>
      <c r="KTO77" s="91"/>
      <c r="KTP77" s="91"/>
      <c r="KTQ77" s="91"/>
      <c r="KTR77" s="91"/>
      <c r="KTS77" s="91"/>
      <c r="KTT77" s="91"/>
      <c r="KTU77" s="91"/>
      <c r="KTV77" s="91"/>
      <c r="KTW77" s="91"/>
      <c r="KTX77" s="91"/>
      <c r="KTY77" s="91"/>
      <c r="KTZ77" s="91"/>
      <c r="KUA77" s="91"/>
      <c r="KUB77" s="91"/>
      <c r="KUC77" s="91"/>
      <c r="KUD77" s="91"/>
      <c r="KUE77" s="91"/>
      <c r="KUF77" s="91"/>
      <c r="KUG77" s="91"/>
      <c r="KUH77" s="91"/>
      <c r="KUI77" s="91"/>
      <c r="KUJ77" s="91"/>
      <c r="KUK77" s="91"/>
      <c r="KUL77" s="91"/>
      <c r="KUM77" s="91"/>
      <c r="KUN77" s="91"/>
      <c r="KUO77" s="91"/>
      <c r="KUP77" s="91"/>
      <c r="KUQ77" s="91"/>
      <c r="KUR77" s="91"/>
      <c r="KUS77" s="91"/>
      <c r="KUT77" s="91"/>
      <c r="KUU77" s="91"/>
      <c r="KUV77" s="91"/>
      <c r="KUW77" s="91"/>
      <c r="KUX77" s="91"/>
      <c r="KUY77" s="91"/>
      <c r="KUZ77" s="91"/>
      <c r="KVA77" s="91"/>
      <c r="KVB77" s="91"/>
      <c r="KVC77" s="91"/>
      <c r="KVD77" s="91"/>
      <c r="KVE77" s="91"/>
      <c r="KVF77" s="91"/>
      <c r="KVG77" s="91"/>
      <c r="KVH77" s="91"/>
      <c r="KVI77" s="91"/>
      <c r="KVJ77" s="91"/>
      <c r="KVK77" s="91"/>
      <c r="KVL77" s="91"/>
      <c r="KVM77" s="91"/>
      <c r="KVN77" s="91"/>
      <c r="KVO77" s="91"/>
      <c r="KVP77" s="91"/>
      <c r="KVQ77" s="91"/>
      <c r="KVR77" s="91"/>
      <c r="KVS77" s="91"/>
      <c r="KVT77" s="91"/>
      <c r="KVU77" s="91"/>
      <c r="KVV77" s="91"/>
      <c r="KVW77" s="91"/>
      <c r="KVX77" s="91"/>
      <c r="KVY77" s="91"/>
      <c r="KVZ77" s="91"/>
      <c r="KWA77" s="91"/>
      <c r="KWB77" s="91"/>
      <c r="KWC77" s="91"/>
      <c r="KWD77" s="91"/>
      <c r="KWE77" s="91"/>
      <c r="KWF77" s="91"/>
      <c r="KWG77" s="91"/>
      <c r="KWH77" s="91"/>
      <c r="KWI77" s="91"/>
      <c r="KWJ77" s="91"/>
      <c r="KWK77" s="91"/>
      <c r="KWL77" s="91"/>
      <c r="KWM77" s="91"/>
      <c r="KWN77" s="91"/>
      <c r="KWO77" s="91"/>
      <c r="KWP77" s="91"/>
      <c r="KWQ77" s="91"/>
      <c r="KWR77" s="91"/>
      <c r="KWS77" s="91"/>
      <c r="KWT77" s="91"/>
      <c r="KWU77" s="91"/>
      <c r="KWV77" s="91"/>
      <c r="KWW77" s="91"/>
      <c r="KWX77" s="91"/>
      <c r="KWY77" s="91"/>
      <c r="KWZ77" s="91"/>
      <c r="KXA77" s="91"/>
      <c r="KXB77" s="91"/>
      <c r="KXC77" s="91"/>
      <c r="KXD77" s="91"/>
      <c r="KXE77" s="91"/>
      <c r="KXF77" s="91"/>
      <c r="KXG77" s="91"/>
      <c r="KXH77" s="91"/>
      <c r="KXI77" s="91"/>
      <c r="KXJ77" s="91"/>
      <c r="KXK77" s="91"/>
      <c r="KXL77" s="91"/>
      <c r="KXM77" s="91"/>
      <c r="KXN77" s="91"/>
      <c r="KXO77" s="91"/>
      <c r="KXP77" s="91"/>
      <c r="KXQ77" s="91"/>
      <c r="KXR77" s="91"/>
      <c r="KXS77" s="91"/>
      <c r="KXT77" s="91"/>
      <c r="KXU77" s="91"/>
      <c r="KXV77" s="91"/>
      <c r="KXW77" s="91"/>
      <c r="KXX77" s="91"/>
      <c r="KXY77" s="91"/>
      <c r="KXZ77" s="91"/>
      <c r="KYA77" s="91"/>
      <c r="KYB77" s="91"/>
      <c r="KYC77" s="91"/>
      <c r="KYD77" s="91"/>
      <c r="KYE77" s="91"/>
      <c r="KYF77" s="91"/>
      <c r="KYG77" s="91"/>
      <c r="KYH77" s="91"/>
      <c r="KYI77" s="91"/>
      <c r="KYJ77" s="91"/>
      <c r="KYK77" s="91"/>
      <c r="KYL77" s="91"/>
      <c r="KYM77" s="91"/>
      <c r="KYN77" s="91"/>
      <c r="KYO77" s="91"/>
      <c r="KYP77" s="91"/>
      <c r="KYQ77" s="91"/>
      <c r="KYR77" s="91"/>
      <c r="KYS77" s="91"/>
      <c r="KYT77" s="91"/>
      <c r="KYU77" s="91"/>
      <c r="KYV77" s="91"/>
      <c r="KYW77" s="91"/>
      <c r="KYX77" s="91"/>
      <c r="KYY77" s="91"/>
      <c r="KYZ77" s="91"/>
      <c r="KZA77" s="91"/>
      <c r="KZB77" s="91"/>
      <c r="KZC77" s="91"/>
      <c r="KZD77" s="91"/>
      <c r="KZE77" s="91"/>
      <c r="KZF77" s="91"/>
      <c r="KZG77" s="91"/>
      <c r="KZH77" s="91"/>
      <c r="KZI77" s="91"/>
      <c r="KZJ77" s="91"/>
      <c r="KZK77" s="91"/>
      <c r="KZL77" s="91"/>
      <c r="KZM77" s="91"/>
      <c r="KZN77" s="91"/>
      <c r="KZO77" s="91"/>
      <c r="KZP77" s="91"/>
      <c r="KZQ77" s="91"/>
      <c r="KZR77" s="91"/>
      <c r="KZS77" s="91"/>
      <c r="KZT77" s="91"/>
      <c r="KZU77" s="91"/>
      <c r="KZV77" s="91"/>
      <c r="KZW77" s="91"/>
      <c r="KZX77" s="91"/>
      <c r="KZY77" s="91"/>
      <c r="KZZ77" s="91"/>
      <c r="LAA77" s="91"/>
      <c r="LAB77" s="91"/>
      <c r="LAC77" s="91"/>
      <c r="LAD77" s="91"/>
      <c r="LAE77" s="91"/>
      <c r="LAF77" s="91"/>
      <c r="LAG77" s="91"/>
      <c r="LAH77" s="91"/>
      <c r="LAI77" s="91"/>
      <c r="LAJ77" s="91"/>
      <c r="LAK77" s="91"/>
      <c r="LAL77" s="91"/>
      <c r="LAM77" s="91"/>
      <c r="LAN77" s="91"/>
      <c r="LAO77" s="91"/>
      <c r="LAP77" s="91"/>
      <c r="LAQ77" s="91"/>
      <c r="LAR77" s="91"/>
      <c r="LAS77" s="91"/>
      <c r="LAT77" s="91"/>
      <c r="LAU77" s="91"/>
      <c r="LAV77" s="91"/>
      <c r="LAW77" s="91"/>
      <c r="LAX77" s="91"/>
      <c r="LAY77" s="91"/>
      <c r="LAZ77" s="91"/>
      <c r="LBA77" s="91"/>
      <c r="LBB77" s="91"/>
      <c r="LBC77" s="91"/>
      <c r="LBD77" s="91"/>
      <c r="LBE77" s="91"/>
      <c r="LBF77" s="91"/>
      <c r="LBG77" s="91"/>
      <c r="LBH77" s="91"/>
      <c r="LBI77" s="91"/>
      <c r="LBJ77" s="91"/>
      <c r="LBK77" s="91"/>
      <c r="LBL77" s="91"/>
      <c r="LBM77" s="91"/>
      <c r="LBN77" s="91"/>
      <c r="LBO77" s="91"/>
      <c r="LBP77" s="91"/>
      <c r="LBQ77" s="91"/>
      <c r="LBR77" s="91"/>
      <c r="LBS77" s="91"/>
      <c r="LBT77" s="91"/>
      <c r="LBU77" s="91"/>
      <c r="LBV77" s="91"/>
      <c r="LBW77" s="91"/>
      <c r="LBX77" s="91"/>
      <c r="LBY77" s="91"/>
      <c r="LBZ77" s="91"/>
      <c r="LCA77" s="91"/>
      <c r="LCB77" s="91"/>
      <c r="LCC77" s="91"/>
      <c r="LCD77" s="91"/>
      <c r="LCE77" s="91"/>
      <c r="LCF77" s="91"/>
      <c r="LCG77" s="91"/>
      <c r="LCH77" s="91"/>
      <c r="LCI77" s="91"/>
      <c r="LCJ77" s="91"/>
      <c r="LCK77" s="91"/>
      <c r="LCL77" s="91"/>
      <c r="LCM77" s="91"/>
      <c r="LCN77" s="91"/>
      <c r="LCO77" s="91"/>
      <c r="LCP77" s="91"/>
      <c r="LCQ77" s="91"/>
      <c r="LCR77" s="91"/>
      <c r="LCS77" s="91"/>
      <c r="LCT77" s="91"/>
      <c r="LCU77" s="91"/>
      <c r="LCV77" s="91"/>
      <c r="LCW77" s="91"/>
      <c r="LCX77" s="91"/>
      <c r="LCY77" s="91"/>
      <c r="LCZ77" s="91"/>
      <c r="LDA77" s="91"/>
      <c r="LDB77" s="91"/>
      <c r="LDC77" s="91"/>
      <c r="LDD77" s="91"/>
      <c r="LDE77" s="91"/>
      <c r="LDF77" s="91"/>
      <c r="LDG77" s="91"/>
      <c r="LDH77" s="91"/>
      <c r="LDI77" s="91"/>
      <c r="LDJ77" s="91"/>
      <c r="LDK77" s="91"/>
      <c r="LDL77" s="91"/>
      <c r="LDM77" s="91"/>
      <c r="LDN77" s="91"/>
      <c r="LDO77" s="91"/>
      <c r="LDP77" s="91"/>
      <c r="LDQ77" s="91"/>
      <c r="LDR77" s="91"/>
      <c r="LDS77" s="91"/>
      <c r="LDT77" s="91"/>
      <c r="LDU77" s="91"/>
      <c r="LDV77" s="91"/>
      <c r="LDW77" s="91"/>
      <c r="LDX77" s="91"/>
      <c r="LDY77" s="91"/>
      <c r="LDZ77" s="91"/>
      <c r="LEA77" s="91"/>
      <c r="LEB77" s="91"/>
      <c r="LEC77" s="91"/>
      <c r="LED77" s="91"/>
      <c r="LEE77" s="91"/>
      <c r="LEF77" s="91"/>
      <c r="LEG77" s="91"/>
      <c r="LEH77" s="91"/>
      <c r="LEI77" s="91"/>
      <c r="LEJ77" s="91"/>
      <c r="LEK77" s="91"/>
      <c r="LEL77" s="91"/>
      <c r="LEM77" s="91"/>
      <c r="LEN77" s="91"/>
      <c r="LEO77" s="91"/>
      <c r="LEP77" s="91"/>
      <c r="LEQ77" s="91"/>
      <c r="LER77" s="91"/>
      <c r="LES77" s="91"/>
      <c r="LET77" s="91"/>
      <c r="LEU77" s="91"/>
      <c r="LEV77" s="91"/>
      <c r="LEW77" s="91"/>
      <c r="LEX77" s="91"/>
      <c r="LEY77" s="91"/>
      <c r="LEZ77" s="91"/>
      <c r="LFA77" s="91"/>
      <c r="LFB77" s="91"/>
      <c r="LFC77" s="91"/>
      <c r="LFD77" s="91"/>
      <c r="LFE77" s="91"/>
      <c r="LFF77" s="91"/>
      <c r="LFG77" s="91"/>
      <c r="LFH77" s="91"/>
      <c r="LFI77" s="91"/>
      <c r="LFJ77" s="91"/>
      <c r="LFK77" s="91"/>
      <c r="LFL77" s="91"/>
      <c r="LFM77" s="91"/>
      <c r="LFN77" s="91"/>
      <c r="LFO77" s="91"/>
      <c r="LFP77" s="91"/>
      <c r="LFQ77" s="91"/>
      <c r="LFR77" s="91"/>
      <c r="LFS77" s="91"/>
      <c r="LFT77" s="91"/>
      <c r="LFU77" s="91"/>
      <c r="LFV77" s="91"/>
      <c r="LFW77" s="91"/>
      <c r="LFX77" s="91"/>
      <c r="LFY77" s="91"/>
      <c r="LFZ77" s="91"/>
      <c r="LGA77" s="91"/>
      <c r="LGB77" s="91"/>
      <c r="LGC77" s="91"/>
      <c r="LGD77" s="91"/>
      <c r="LGE77" s="91"/>
      <c r="LGF77" s="91"/>
      <c r="LGG77" s="91"/>
      <c r="LGH77" s="91"/>
      <c r="LGI77" s="91"/>
      <c r="LGJ77" s="91"/>
      <c r="LGK77" s="91"/>
      <c r="LGL77" s="91"/>
      <c r="LGM77" s="91"/>
      <c r="LGN77" s="91"/>
      <c r="LGO77" s="91"/>
      <c r="LGP77" s="91"/>
      <c r="LGQ77" s="91"/>
      <c r="LGR77" s="91"/>
      <c r="LGS77" s="91"/>
      <c r="LGT77" s="91"/>
      <c r="LGU77" s="91"/>
      <c r="LGV77" s="91"/>
      <c r="LGW77" s="91"/>
      <c r="LGX77" s="91"/>
      <c r="LGY77" s="91"/>
      <c r="LGZ77" s="91"/>
      <c r="LHA77" s="91"/>
      <c r="LHB77" s="91"/>
      <c r="LHC77" s="91"/>
      <c r="LHD77" s="91"/>
      <c r="LHE77" s="91"/>
      <c r="LHF77" s="91"/>
      <c r="LHG77" s="91"/>
      <c r="LHH77" s="91"/>
      <c r="LHI77" s="91"/>
      <c r="LHJ77" s="91"/>
      <c r="LHK77" s="91"/>
      <c r="LHL77" s="91"/>
      <c r="LHM77" s="91"/>
      <c r="LHN77" s="91"/>
      <c r="LHO77" s="91"/>
      <c r="LHP77" s="91"/>
      <c r="LHQ77" s="91"/>
      <c r="LHR77" s="91"/>
      <c r="LHS77" s="91"/>
      <c r="LHT77" s="91"/>
      <c r="LHU77" s="91"/>
      <c r="LHV77" s="91"/>
      <c r="LHW77" s="91"/>
      <c r="LHX77" s="91"/>
      <c r="LHY77" s="91"/>
      <c r="LHZ77" s="91"/>
      <c r="LIA77" s="91"/>
      <c r="LIB77" s="91"/>
      <c r="LIC77" s="91"/>
      <c r="LID77" s="91"/>
      <c r="LIE77" s="91"/>
      <c r="LIF77" s="91"/>
      <c r="LIG77" s="91"/>
      <c r="LIH77" s="91"/>
      <c r="LII77" s="91"/>
      <c r="LIJ77" s="91"/>
      <c r="LIK77" s="91"/>
      <c r="LIL77" s="91"/>
      <c r="LIM77" s="91"/>
      <c r="LIN77" s="91"/>
      <c r="LIO77" s="91"/>
      <c r="LIP77" s="91"/>
      <c r="LIQ77" s="91"/>
      <c r="LIR77" s="91"/>
      <c r="LIS77" s="91"/>
      <c r="LIT77" s="91"/>
      <c r="LIU77" s="91"/>
      <c r="LIV77" s="91"/>
      <c r="LIW77" s="91"/>
      <c r="LIX77" s="91"/>
      <c r="LIY77" s="91"/>
      <c r="LIZ77" s="91"/>
      <c r="LJA77" s="91"/>
      <c r="LJB77" s="91"/>
      <c r="LJC77" s="91"/>
      <c r="LJD77" s="91"/>
      <c r="LJE77" s="91"/>
      <c r="LJF77" s="91"/>
      <c r="LJG77" s="91"/>
      <c r="LJH77" s="91"/>
      <c r="LJI77" s="91"/>
      <c r="LJJ77" s="91"/>
      <c r="LJK77" s="91"/>
      <c r="LJL77" s="91"/>
      <c r="LJM77" s="91"/>
      <c r="LJN77" s="91"/>
      <c r="LJO77" s="91"/>
      <c r="LJP77" s="91"/>
      <c r="LJQ77" s="91"/>
      <c r="LJR77" s="91"/>
      <c r="LJS77" s="91"/>
      <c r="LJT77" s="91"/>
      <c r="LJU77" s="91"/>
      <c r="LJV77" s="91"/>
      <c r="LJW77" s="91"/>
      <c r="LJX77" s="91"/>
      <c r="LJY77" s="91"/>
      <c r="LJZ77" s="91"/>
      <c r="LKA77" s="91"/>
      <c r="LKB77" s="91"/>
      <c r="LKC77" s="91"/>
      <c r="LKD77" s="91"/>
      <c r="LKE77" s="91"/>
      <c r="LKF77" s="91"/>
      <c r="LKG77" s="91"/>
      <c r="LKH77" s="91"/>
      <c r="LKI77" s="91"/>
      <c r="LKJ77" s="91"/>
      <c r="LKK77" s="91"/>
      <c r="LKL77" s="91"/>
      <c r="LKM77" s="91"/>
      <c r="LKN77" s="91"/>
      <c r="LKO77" s="91"/>
      <c r="LKP77" s="91"/>
      <c r="LKQ77" s="91"/>
      <c r="LKR77" s="91"/>
      <c r="LKS77" s="91"/>
      <c r="LKT77" s="91"/>
      <c r="LKU77" s="91"/>
      <c r="LKV77" s="91"/>
      <c r="LKW77" s="91"/>
      <c r="LKX77" s="91"/>
      <c r="LKY77" s="91"/>
      <c r="LKZ77" s="91"/>
      <c r="LLA77" s="91"/>
      <c r="LLB77" s="91"/>
      <c r="LLC77" s="91"/>
      <c r="LLD77" s="91"/>
      <c r="LLE77" s="91"/>
      <c r="LLF77" s="91"/>
      <c r="LLG77" s="91"/>
      <c r="LLH77" s="91"/>
      <c r="LLI77" s="91"/>
      <c r="LLJ77" s="91"/>
      <c r="LLK77" s="91"/>
      <c r="LLL77" s="91"/>
      <c r="LLM77" s="91"/>
      <c r="LLN77" s="91"/>
      <c r="LLO77" s="91"/>
      <c r="LLP77" s="91"/>
      <c r="LLQ77" s="91"/>
      <c r="LLR77" s="91"/>
      <c r="LLS77" s="91"/>
      <c r="LLT77" s="91"/>
      <c r="LLU77" s="91"/>
      <c r="LLV77" s="91"/>
      <c r="LLW77" s="91"/>
      <c r="LLX77" s="91"/>
      <c r="LLY77" s="91"/>
      <c r="LLZ77" s="91"/>
      <c r="LMA77" s="91"/>
      <c r="LMB77" s="91"/>
      <c r="LMC77" s="91"/>
      <c r="LMD77" s="91"/>
      <c r="LME77" s="91"/>
      <c r="LMF77" s="91"/>
      <c r="LMG77" s="91"/>
      <c r="LMH77" s="91"/>
      <c r="LMI77" s="91"/>
      <c r="LMJ77" s="91"/>
      <c r="LMK77" s="91"/>
      <c r="LML77" s="91"/>
      <c r="LMM77" s="91"/>
      <c r="LMN77" s="91"/>
      <c r="LMO77" s="91"/>
      <c r="LMP77" s="91"/>
      <c r="LMQ77" s="91"/>
      <c r="LMR77" s="91"/>
      <c r="LMS77" s="91"/>
      <c r="LMT77" s="91"/>
      <c r="LMU77" s="91"/>
      <c r="LMV77" s="91"/>
      <c r="LMW77" s="91"/>
      <c r="LMX77" s="91"/>
      <c r="LMY77" s="91"/>
      <c r="LMZ77" s="91"/>
      <c r="LNA77" s="91"/>
      <c r="LNB77" s="91"/>
      <c r="LNC77" s="91"/>
      <c r="LND77" s="91"/>
      <c r="LNE77" s="91"/>
      <c r="LNF77" s="91"/>
      <c r="LNG77" s="91"/>
      <c r="LNH77" s="91"/>
      <c r="LNI77" s="91"/>
      <c r="LNJ77" s="91"/>
      <c r="LNK77" s="91"/>
      <c r="LNL77" s="91"/>
      <c r="LNM77" s="91"/>
      <c r="LNN77" s="91"/>
      <c r="LNO77" s="91"/>
      <c r="LNP77" s="91"/>
      <c r="LNQ77" s="91"/>
      <c r="LNR77" s="91"/>
      <c r="LNS77" s="91"/>
      <c r="LNT77" s="91"/>
      <c r="LNU77" s="91"/>
      <c r="LNV77" s="91"/>
      <c r="LNW77" s="91"/>
      <c r="LNX77" s="91"/>
      <c r="LNY77" s="91"/>
      <c r="LNZ77" s="91"/>
      <c r="LOA77" s="91"/>
      <c r="LOB77" s="91"/>
      <c r="LOC77" s="91"/>
      <c r="LOD77" s="91"/>
      <c r="LOE77" s="91"/>
      <c r="LOF77" s="91"/>
      <c r="LOG77" s="91"/>
      <c r="LOH77" s="91"/>
      <c r="LOI77" s="91"/>
      <c r="LOJ77" s="91"/>
      <c r="LOK77" s="91"/>
      <c r="LOL77" s="91"/>
      <c r="LOM77" s="91"/>
      <c r="LON77" s="91"/>
      <c r="LOO77" s="91"/>
      <c r="LOP77" s="91"/>
      <c r="LOQ77" s="91"/>
      <c r="LOR77" s="91"/>
      <c r="LOS77" s="91"/>
      <c r="LOT77" s="91"/>
      <c r="LOU77" s="91"/>
      <c r="LOV77" s="91"/>
      <c r="LOW77" s="91"/>
      <c r="LOX77" s="91"/>
      <c r="LOY77" s="91"/>
      <c r="LOZ77" s="91"/>
      <c r="LPA77" s="91"/>
      <c r="LPB77" s="91"/>
      <c r="LPC77" s="91"/>
      <c r="LPD77" s="91"/>
      <c r="LPE77" s="91"/>
      <c r="LPF77" s="91"/>
      <c r="LPG77" s="91"/>
      <c r="LPH77" s="91"/>
      <c r="LPI77" s="91"/>
      <c r="LPJ77" s="91"/>
      <c r="LPK77" s="91"/>
      <c r="LPL77" s="91"/>
      <c r="LPM77" s="91"/>
      <c r="LPN77" s="91"/>
      <c r="LPO77" s="91"/>
      <c r="LPP77" s="91"/>
      <c r="LPQ77" s="91"/>
      <c r="LPR77" s="91"/>
      <c r="LPS77" s="91"/>
      <c r="LPT77" s="91"/>
      <c r="LPU77" s="91"/>
      <c r="LPV77" s="91"/>
      <c r="LPW77" s="91"/>
      <c r="LPX77" s="91"/>
      <c r="LPY77" s="91"/>
      <c r="LPZ77" s="91"/>
      <c r="LQA77" s="91"/>
      <c r="LQB77" s="91"/>
      <c r="LQC77" s="91"/>
      <c r="LQD77" s="91"/>
      <c r="LQE77" s="91"/>
      <c r="LQF77" s="91"/>
      <c r="LQG77" s="91"/>
      <c r="LQH77" s="91"/>
      <c r="LQI77" s="91"/>
      <c r="LQJ77" s="91"/>
      <c r="LQK77" s="91"/>
      <c r="LQL77" s="91"/>
      <c r="LQM77" s="91"/>
      <c r="LQN77" s="91"/>
      <c r="LQO77" s="91"/>
      <c r="LQP77" s="91"/>
      <c r="LQQ77" s="91"/>
      <c r="LQR77" s="91"/>
      <c r="LQS77" s="91"/>
      <c r="LQT77" s="91"/>
      <c r="LQU77" s="91"/>
      <c r="LQV77" s="91"/>
      <c r="LQW77" s="91"/>
      <c r="LQX77" s="91"/>
      <c r="LQY77" s="91"/>
      <c r="LQZ77" s="91"/>
      <c r="LRA77" s="91"/>
      <c r="LRB77" s="91"/>
      <c r="LRC77" s="91"/>
      <c r="LRD77" s="91"/>
      <c r="LRE77" s="91"/>
      <c r="LRF77" s="91"/>
      <c r="LRG77" s="91"/>
      <c r="LRH77" s="91"/>
      <c r="LRI77" s="91"/>
      <c r="LRJ77" s="91"/>
      <c r="LRK77" s="91"/>
      <c r="LRL77" s="91"/>
      <c r="LRM77" s="91"/>
      <c r="LRN77" s="91"/>
      <c r="LRO77" s="91"/>
      <c r="LRP77" s="91"/>
      <c r="LRQ77" s="91"/>
      <c r="LRR77" s="91"/>
      <c r="LRS77" s="91"/>
      <c r="LRT77" s="91"/>
      <c r="LRU77" s="91"/>
      <c r="LRV77" s="91"/>
      <c r="LRW77" s="91"/>
      <c r="LRX77" s="91"/>
      <c r="LRY77" s="91"/>
      <c r="LRZ77" s="91"/>
      <c r="LSA77" s="91"/>
      <c r="LSB77" s="91"/>
      <c r="LSC77" s="91"/>
      <c r="LSD77" s="91"/>
      <c r="LSE77" s="91"/>
      <c r="LSF77" s="91"/>
      <c r="LSG77" s="91"/>
      <c r="LSH77" s="91"/>
      <c r="LSI77" s="91"/>
      <c r="LSJ77" s="91"/>
      <c r="LSK77" s="91"/>
      <c r="LSL77" s="91"/>
      <c r="LSM77" s="91"/>
      <c r="LSN77" s="91"/>
      <c r="LSO77" s="91"/>
      <c r="LSP77" s="91"/>
      <c r="LSQ77" s="91"/>
      <c r="LSR77" s="91"/>
      <c r="LSS77" s="91"/>
      <c r="LST77" s="91"/>
      <c r="LSU77" s="91"/>
      <c r="LSV77" s="91"/>
      <c r="LSW77" s="91"/>
      <c r="LSX77" s="91"/>
      <c r="LSY77" s="91"/>
      <c r="LSZ77" s="91"/>
      <c r="LTA77" s="91"/>
      <c r="LTB77" s="91"/>
      <c r="LTC77" s="91"/>
      <c r="LTD77" s="91"/>
      <c r="LTE77" s="91"/>
      <c r="LTF77" s="91"/>
      <c r="LTG77" s="91"/>
      <c r="LTH77" s="91"/>
      <c r="LTI77" s="91"/>
      <c r="LTJ77" s="91"/>
      <c r="LTK77" s="91"/>
      <c r="LTL77" s="91"/>
      <c r="LTM77" s="91"/>
      <c r="LTN77" s="91"/>
      <c r="LTO77" s="91"/>
      <c r="LTP77" s="91"/>
      <c r="LTQ77" s="91"/>
      <c r="LTR77" s="91"/>
      <c r="LTS77" s="91"/>
      <c r="LTT77" s="91"/>
      <c r="LTU77" s="91"/>
      <c r="LTV77" s="91"/>
      <c r="LTW77" s="91"/>
      <c r="LTX77" s="91"/>
      <c r="LTY77" s="91"/>
      <c r="LTZ77" s="91"/>
      <c r="LUA77" s="91"/>
      <c r="LUB77" s="91"/>
      <c r="LUC77" s="91"/>
      <c r="LUD77" s="91"/>
      <c r="LUE77" s="91"/>
      <c r="LUF77" s="91"/>
      <c r="LUG77" s="91"/>
      <c r="LUH77" s="91"/>
      <c r="LUI77" s="91"/>
      <c r="LUJ77" s="91"/>
      <c r="LUK77" s="91"/>
      <c r="LUL77" s="91"/>
      <c r="LUM77" s="91"/>
      <c r="LUN77" s="91"/>
      <c r="LUO77" s="91"/>
      <c r="LUP77" s="91"/>
      <c r="LUQ77" s="91"/>
      <c r="LUR77" s="91"/>
      <c r="LUS77" s="91"/>
      <c r="LUT77" s="91"/>
      <c r="LUU77" s="91"/>
      <c r="LUV77" s="91"/>
      <c r="LUW77" s="91"/>
      <c r="LUX77" s="91"/>
      <c r="LUY77" s="91"/>
      <c r="LUZ77" s="91"/>
      <c r="LVA77" s="91"/>
      <c r="LVB77" s="91"/>
      <c r="LVC77" s="91"/>
      <c r="LVD77" s="91"/>
      <c r="LVE77" s="91"/>
      <c r="LVF77" s="91"/>
      <c r="LVG77" s="91"/>
      <c r="LVH77" s="91"/>
      <c r="LVI77" s="91"/>
      <c r="LVJ77" s="91"/>
      <c r="LVK77" s="91"/>
      <c r="LVL77" s="91"/>
      <c r="LVM77" s="91"/>
      <c r="LVN77" s="91"/>
      <c r="LVO77" s="91"/>
      <c r="LVP77" s="91"/>
      <c r="LVQ77" s="91"/>
      <c r="LVR77" s="91"/>
      <c r="LVS77" s="91"/>
      <c r="LVT77" s="91"/>
      <c r="LVU77" s="91"/>
      <c r="LVV77" s="91"/>
      <c r="LVW77" s="91"/>
      <c r="LVX77" s="91"/>
      <c r="LVY77" s="91"/>
      <c r="LVZ77" s="91"/>
      <c r="LWA77" s="91"/>
      <c r="LWB77" s="91"/>
      <c r="LWC77" s="91"/>
      <c r="LWD77" s="91"/>
      <c r="LWE77" s="91"/>
      <c r="LWF77" s="91"/>
      <c r="LWG77" s="91"/>
      <c r="LWH77" s="91"/>
      <c r="LWI77" s="91"/>
      <c r="LWJ77" s="91"/>
      <c r="LWK77" s="91"/>
      <c r="LWL77" s="91"/>
      <c r="LWM77" s="91"/>
      <c r="LWN77" s="91"/>
      <c r="LWO77" s="91"/>
      <c r="LWP77" s="91"/>
      <c r="LWQ77" s="91"/>
      <c r="LWR77" s="91"/>
      <c r="LWS77" s="91"/>
      <c r="LWT77" s="91"/>
      <c r="LWU77" s="91"/>
      <c r="LWV77" s="91"/>
      <c r="LWW77" s="91"/>
      <c r="LWX77" s="91"/>
      <c r="LWY77" s="91"/>
      <c r="LWZ77" s="91"/>
      <c r="LXA77" s="91"/>
      <c r="LXB77" s="91"/>
      <c r="LXC77" s="91"/>
      <c r="LXD77" s="91"/>
      <c r="LXE77" s="91"/>
      <c r="LXF77" s="91"/>
      <c r="LXG77" s="91"/>
      <c r="LXH77" s="91"/>
      <c r="LXI77" s="91"/>
      <c r="LXJ77" s="91"/>
      <c r="LXK77" s="91"/>
      <c r="LXL77" s="91"/>
      <c r="LXM77" s="91"/>
      <c r="LXN77" s="91"/>
      <c r="LXO77" s="91"/>
      <c r="LXP77" s="91"/>
      <c r="LXQ77" s="91"/>
      <c r="LXR77" s="91"/>
      <c r="LXS77" s="91"/>
      <c r="LXT77" s="91"/>
      <c r="LXU77" s="91"/>
      <c r="LXV77" s="91"/>
      <c r="LXW77" s="91"/>
      <c r="LXX77" s="91"/>
      <c r="LXY77" s="91"/>
      <c r="LXZ77" s="91"/>
      <c r="LYA77" s="91"/>
      <c r="LYB77" s="91"/>
      <c r="LYC77" s="91"/>
      <c r="LYD77" s="91"/>
      <c r="LYE77" s="91"/>
      <c r="LYF77" s="91"/>
      <c r="LYG77" s="91"/>
      <c r="LYH77" s="91"/>
      <c r="LYI77" s="91"/>
      <c r="LYJ77" s="91"/>
      <c r="LYK77" s="91"/>
      <c r="LYL77" s="91"/>
      <c r="LYM77" s="91"/>
      <c r="LYN77" s="91"/>
      <c r="LYO77" s="91"/>
      <c r="LYP77" s="91"/>
      <c r="LYQ77" s="91"/>
      <c r="LYR77" s="91"/>
      <c r="LYS77" s="91"/>
      <c r="LYT77" s="91"/>
      <c r="LYU77" s="91"/>
      <c r="LYV77" s="91"/>
      <c r="LYW77" s="91"/>
      <c r="LYX77" s="91"/>
      <c r="LYY77" s="91"/>
      <c r="LYZ77" s="91"/>
      <c r="LZA77" s="91"/>
      <c r="LZB77" s="91"/>
      <c r="LZC77" s="91"/>
      <c r="LZD77" s="91"/>
      <c r="LZE77" s="91"/>
      <c r="LZF77" s="91"/>
      <c r="LZG77" s="91"/>
      <c r="LZH77" s="91"/>
      <c r="LZI77" s="91"/>
      <c r="LZJ77" s="91"/>
      <c r="LZK77" s="91"/>
      <c r="LZL77" s="91"/>
      <c r="LZM77" s="91"/>
      <c r="LZN77" s="91"/>
      <c r="LZO77" s="91"/>
      <c r="LZP77" s="91"/>
      <c r="LZQ77" s="91"/>
      <c r="LZR77" s="91"/>
      <c r="LZS77" s="91"/>
      <c r="LZT77" s="91"/>
      <c r="LZU77" s="91"/>
      <c r="LZV77" s="91"/>
      <c r="LZW77" s="91"/>
      <c r="LZX77" s="91"/>
      <c r="LZY77" s="91"/>
      <c r="LZZ77" s="91"/>
      <c r="MAA77" s="91"/>
      <c r="MAB77" s="91"/>
      <c r="MAC77" s="91"/>
      <c r="MAD77" s="91"/>
      <c r="MAE77" s="91"/>
      <c r="MAF77" s="91"/>
      <c r="MAG77" s="91"/>
      <c r="MAH77" s="91"/>
      <c r="MAI77" s="91"/>
      <c r="MAJ77" s="91"/>
      <c r="MAK77" s="91"/>
      <c r="MAL77" s="91"/>
      <c r="MAM77" s="91"/>
      <c r="MAN77" s="91"/>
      <c r="MAO77" s="91"/>
      <c r="MAP77" s="91"/>
      <c r="MAQ77" s="91"/>
      <c r="MAR77" s="91"/>
      <c r="MAS77" s="91"/>
      <c r="MAT77" s="91"/>
      <c r="MAU77" s="91"/>
      <c r="MAV77" s="91"/>
      <c r="MAW77" s="91"/>
      <c r="MAX77" s="91"/>
      <c r="MAY77" s="91"/>
      <c r="MAZ77" s="91"/>
      <c r="MBA77" s="91"/>
      <c r="MBB77" s="91"/>
      <c r="MBC77" s="91"/>
      <c r="MBD77" s="91"/>
      <c r="MBE77" s="91"/>
      <c r="MBF77" s="91"/>
      <c r="MBG77" s="91"/>
      <c r="MBH77" s="91"/>
      <c r="MBI77" s="91"/>
      <c r="MBJ77" s="91"/>
      <c r="MBK77" s="91"/>
      <c r="MBL77" s="91"/>
      <c r="MBM77" s="91"/>
      <c r="MBN77" s="91"/>
      <c r="MBO77" s="91"/>
      <c r="MBP77" s="91"/>
      <c r="MBQ77" s="91"/>
      <c r="MBR77" s="91"/>
      <c r="MBS77" s="91"/>
      <c r="MBT77" s="91"/>
      <c r="MBU77" s="91"/>
      <c r="MBV77" s="91"/>
      <c r="MBW77" s="91"/>
      <c r="MBX77" s="91"/>
      <c r="MBY77" s="91"/>
      <c r="MBZ77" s="91"/>
      <c r="MCA77" s="91"/>
      <c r="MCB77" s="91"/>
      <c r="MCC77" s="91"/>
      <c r="MCD77" s="91"/>
      <c r="MCE77" s="91"/>
      <c r="MCF77" s="91"/>
      <c r="MCG77" s="91"/>
      <c r="MCH77" s="91"/>
      <c r="MCI77" s="91"/>
      <c r="MCJ77" s="91"/>
      <c r="MCK77" s="91"/>
      <c r="MCL77" s="91"/>
      <c r="MCM77" s="91"/>
      <c r="MCN77" s="91"/>
      <c r="MCO77" s="91"/>
      <c r="MCP77" s="91"/>
      <c r="MCQ77" s="91"/>
      <c r="MCR77" s="91"/>
      <c r="MCS77" s="91"/>
      <c r="MCT77" s="91"/>
      <c r="MCU77" s="91"/>
      <c r="MCV77" s="91"/>
      <c r="MCW77" s="91"/>
      <c r="MCX77" s="91"/>
      <c r="MCY77" s="91"/>
      <c r="MCZ77" s="91"/>
      <c r="MDA77" s="91"/>
      <c r="MDB77" s="91"/>
      <c r="MDC77" s="91"/>
      <c r="MDD77" s="91"/>
      <c r="MDE77" s="91"/>
      <c r="MDF77" s="91"/>
      <c r="MDG77" s="91"/>
      <c r="MDH77" s="91"/>
      <c r="MDI77" s="91"/>
      <c r="MDJ77" s="91"/>
      <c r="MDK77" s="91"/>
      <c r="MDL77" s="91"/>
      <c r="MDM77" s="91"/>
      <c r="MDN77" s="91"/>
      <c r="MDO77" s="91"/>
      <c r="MDP77" s="91"/>
      <c r="MDQ77" s="91"/>
      <c r="MDR77" s="91"/>
      <c r="MDS77" s="91"/>
      <c r="MDT77" s="91"/>
      <c r="MDU77" s="91"/>
      <c r="MDV77" s="91"/>
      <c r="MDW77" s="91"/>
      <c r="MDX77" s="91"/>
      <c r="MDY77" s="91"/>
      <c r="MDZ77" s="91"/>
      <c r="MEA77" s="91"/>
      <c r="MEB77" s="91"/>
      <c r="MEC77" s="91"/>
      <c r="MED77" s="91"/>
      <c r="MEE77" s="91"/>
      <c r="MEF77" s="91"/>
      <c r="MEG77" s="91"/>
      <c r="MEH77" s="91"/>
      <c r="MEI77" s="91"/>
      <c r="MEJ77" s="91"/>
      <c r="MEK77" s="91"/>
      <c r="MEL77" s="91"/>
      <c r="MEM77" s="91"/>
      <c r="MEN77" s="91"/>
      <c r="MEO77" s="91"/>
      <c r="MEP77" s="91"/>
      <c r="MEQ77" s="91"/>
      <c r="MER77" s="91"/>
      <c r="MES77" s="91"/>
      <c r="MET77" s="91"/>
      <c r="MEU77" s="91"/>
      <c r="MEV77" s="91"/>
      <c r="MEW77" s="91"/>
      <c r="MEX77" s="91"/>
      <c r="MEY77" s="91"/>
      <c r="MEZ77" s="91"/>
      <c r="MFA77" s="91"/>
      <c r="MFB77" s="91"/>
      <c r="MFC77" s="91"/>
      <c r="MFD77" s="91"/>
      <c r="MFE77" s="91"/>
      <c r="MFF77" s="91"/>
      <c r="MFG77" s="91"/>
      <c r="MFH77" s="91"/>
      <c r="MFI77" s="91"/>
      <c r="MFJ77" s="91"/>
      <c r="MFK77" s="91"/>
      <c r="MFL77" s="91"/>
      <c r="MFM77" s="91"/>
      <c r="MFN77" s="91"/>
      <c r="MFO77" s="91"/>
      <c r="MFP77" s="91"/>
      <c r="MFQ77" s="91"/>
      <c r="MFR77" s="91"/>
      <c r="MFS77" s="91"/>
      <c r="MFT77" s="91"/>
      <c r="MFU77" s="91"/>
      <c r="MFV77" s="91"/>
      <c r="MFW77" s="91"/>
      <c r="MFX77" s="91"/>
      <c r="MFY77" s="91"/>
      <c r="MFZ77" s="91"/>
      <c r="MGA77" s="91"/>
      <c r="MGB77" s="91"/>
      <c r="MGC77" s="91"/>
      <c r="MGD77" s="91"/>
      <c r="MGE77" s="91"/>
      <c r="MGF77" s="91"/>
      <c r="MGG77" s="91"/>
      <c r="MGH77" s="91"/>
      <c r="MGI77" s="91"/>
      <c r="MGJ77" s="91"/>
      <c r="MGK77" s="91"/>
      <c r="MGL77" s="91"/>
      <c r="MGM77" s="91"/>
      <c r="MGN77" s="91"/>
      <c r="MGO77" s="91"/>
      <c r="MGP77" s="91"/>
      <c r="MGQ77" s="91"/>
      <c r="MGR77" s="91"/>
      <c r="MGS77" s="91"/>
      <c r="MGT77" s="91"/>
      <c r="MGU77" s="91"/>
      <c r="MGV77" s="91"/>
      <c r="MGW77" s="91"/>
      <c r="MGX77" s="91"/>
      <c r="MGY77" s="91"/>
      <c r="MGZ77" s="91"/>
      <c r="MHA77" s="91"/>
      <c r="MHB77" s="91"/>
      <c r="MHC77" s="91"/>
      <c r="MHD77" s="91"/>
      <c r="MHE77" s="91"/>
      <c r="MHF77" s="91"/>
      <c r="MHG77" s="91"/>
      <c r="MHH77" s="91"/>
      <c r="MHI77" s="91"/>
      <c r="MHJ77" s="91"/>
      <c r="MHK77" s="91"/>
      <c r="MHL77" s="91"/>
      <c r="MHM77" s="91"/>
      <c r="MHN77" s="91"/>
      <c r="MHO77" s="91"/>
      <c r="MHP77" s="91"/>
      <c r="MHQ77" s="91"/>
      <c r="MHR77" s="91"/>
      <c r="MHS77" s="91"/>
      <c r="MHT77" s="91"/>
      <c r="MHU77" s="91"/>
      <c r="MHV77" s="91"/>
      <c r="MHW77" s="91"/>
      <c r="MHX77" s="91"/>
      <c r="MHY77" s="91"/>
      <c r="MHZ77" s="91"/>
      <c r="MIA77" s="91"/>
      <c r="MIB77" s="91"/>
      <c r="MIC77" s="91"/>
      <c r="MID77" s="91"/>
      <c r="MIE77" s="91"/>
      <c r="MIF77" s="91"/>
      <c r="MIG77" s="91"/>
      <c r="MIH77" s="91"/>
      <c r="MII77" s="91"/>
      <c r="MIJ77" s="91"/>
      <c r="MIK77" s="91"/>
      <c r="MIL77" s="91"/>
      <c r="MIM77" s="91"/>
      <c r="MIN77" s="91"/>
      <c r="MIO77" s="91"/>
      <c r="MIP77" s="91"/>
      <c r="MIQ77" s="91"/>
      <c r="MIR77" s="91"/>
      <c r="MIS77" s="91"/>
      <c r="MIT77" s="91"/>
      <c r="MIU77" s="91"/>
      <c r="MIV77" s="91"/>
      <c r="MIW77" s="91"/>
      <c r="MIX77" s="91"/>
      <c r="MIY77" s="91"/>
      <c r="MIZ77" s="91"/>
      <c r="MJA77" s="91"/>
      <c r="MJB77" s="91"/>
      <c r="MJC77" s="91"/>
      <c r="MJD77" s="91"/>
      <c r="MJE77" s="91"/>
      <c r="MJF77" s="91"/>
      <c r="MJG77" s="91"/>
      <c r="MJH77" s="91"/>
      <c r="MJI77" s="91"/>
      <c r="MJJ77" s="91"/>
      <c r="MJK77" s="91"/>
      <c r="MJL77" s="91"/>
      <c r="MJM77" s="91"/>
      <c r="MJN77" s="91"/>
      <c r="MJO77" s="91"/>
      <c r="MJP77" s="91"/>
      <c r="MJQ77" s="91"/>
      <c r="MJR77" s="91"/>
      <c r="MJS77" s="91"/>
      <c r="MJT77" s="91"/>
      <c r="MJU77" s="91"/>
      <c r="MJV77" s="91"/>
      <c r="MJW77" s="91"/>
      <c r="MJX77" s="91"/>
      <c r="MJY77" s="91"/>
      <c r="MJZ77" s="91"/>
      <c r="MKA77" s="91"/>
      <c r="MKB77" s="91"/>
      <c r="MKC77" s="91"/>
      <c r="MKD77" s="91"/>
      <c r="MKE77" s="91"/>
      <c r="MKF77" s="91"/>
      <c r="MKG77" s="91"/>
      <c r="MKH77" s="91"/>
      <c r="MKI77" s="91"/>
      <c r="MKJ77" s="91"/>
      <c r="MKK77" s="91"/>
      <c r="MKL77" s="91"/>
      <c r="MKM77" s="91"/>
      <c r="MKN77" s="91"/>
      <c r="MKO77" s="91"/>
      <c r="MKP77" s="91"/>
      <c r="MKQ77" s="91"/>
      <c r="MKR77" s="91"/>
      <c r="MKS77" s="91"/>
      <c r="MKT77" s="91"/>
      <c r="MKU77" s="91"/>
      <c r="MKV77" s="91"/>
      <c r="MKW77" s="91"/>
      <c r="MKX77" s="91"/>
      <c r="MKY77" s="91"/>
      <c r="MKZ77" s="91"/>
      <c r="MLA77" s="91"/>
      <c r="MLB77" s="91"/>
      <c r="MLC77" s="91"/>
      <c r="MLD77" s="91"/>
      <c r="MLE77" s="91"/>
      <c r="MLF77" s="91"/>
      <c r="MLG77" s="91"/>
      <c r="MLH77" s="91"/>
      <c r="MLI77" s="91"/>
      <c r="MLJ77" s="91"/>
      <c r="MLK77" s="91"/>
      <c r="MLL77" s="91"/>
      <c r="MLM77" s="91"/>
      <c r="MLN77" s="91"/>
      <c r="MLO77" s="91"/>
      <c r="MLP77" s="91"/>
      <c r="MLQ77" s="91"/>
      <c r="MLR77" s="91"/>
      <c r="MLS77" s="91"/>
      <c r="MLT77" s="91"/>
      <c r="MLU77" s="91"/>
      <c r="MLV77" s="91"/>
      <c r="MLW77" s="91"/>
      <c r="MLX77" s="91"/>
      <c r="MLY77" s="91"/>
      <c r="MLZ77" s="91"/>
      <c r="MMA77" s="91"/>
      <c r="MMB77" s="91"/>
      <c r="MMC77" s="91"/>
      <c r="MMD77" s="91"/>
      <c r="MME77" s="91"/>
      <c r="MMF77" s="91"/>
      <c r="MMG77" s="91"/>
      <c r="MMH77" s="91"/>
      <c r="MMI77" s="91"/>
      <c r="MMJ77" s="91"/>
      <c r="MMK77" s="91"/>
      <c r="MML77" s="91"/>
      <c r="MMM77" s="91"/>
      <c r="MMN77" s="91"/>
      <c r="MMO77" s="91"/>
      <c r="MMP77" s="91"/>
      <c r="MMQ77" s="91"/>
      <c r="MMR77" s="91"/>
      <c r="MMS77" s="91"/>
      <c r="MMT77" s="91"/>
      <c r="MMU77" s="91"/>
      <c r="MMV77" s="91"/>
      <c r="MMW77" s="91"/>
      <c r="MMX77" s="91"/>
      <c r="MMY77" s="91"/>
      <c r="MMZ77" s="91"/>
      <c r="MNA77" s="91"/>
      <c r="MNB77" s="91"/>
      <c r="MNC77" s="91"/>
      <c r="MND77" s="91"/>
      <c r="MNE77" s="91"/>
      <c r="MNF77" s="91"/>
      <c r="MNG77" s="91"/>
      <c r="MNH77" s="91"/>
      <c r="MNI77" s="91"/>
      <c r="MNJ77" s="91"/>
      <c r="MNK77" s="91"/>
      <c r="MNL77" s="91"/>
      <c r="MNM77" s="91"/>
      <c r="MNN77" s="91"/>
      <c r="MNO77" s="91"/>
      <c r="MNP77" s="91"/>
      <c r="MNQ77" s="91"/>
      <c r="MNR77" s="91"/>
      <c r="MNS77" s="91"/>
      <c r="MNT77" s="91"/>
      <c r="MNU77" s="91"/>
      <c r="MNV77" s="91"/>
      <c r="MNW77" s="91"/>
      <c r="MNX77" s="91"/>
      <c r="MNY77" s="91"/>
      <c r="MNZ77" s="91"/>
      <c r="MOA77" s="91"/>
      <c r="MOB77" s="91"/>
      <c r="MOC77" s="91"/>
      <c r="MOD77" s="91"/>
      <c r="MOE77" s="91"/>
      <c r="MOF77" s="91"/>
      <c r="MOG77" s="91"/>
      <c r="MOH77" s="91"/>
      <c r="MOI77" s="91"/>
      <c r="MOJ77" s="91"/>
      <c r="MOK77" s="91"/>
      <c r="MOL77" s="91"/>
      <c r="MOM77" s="91"/>
      <c r="MON77" s="91"/>
      <c r="MOO77" s="91"/>
      <c r="MOP77" s="91"/>
      <c r="MOQ77" s="91"/>
      <c r="MOR77" s="91"/>
      <c r="MOS77" s="91"/>
      <c r="MOT77" s="91"/>
      <c r="MOU77" s="91"/>
      <c r="MOV77" s="91"/>
      <c r="MOW77" s="91"/>
      <c r="MOX77" s="91"/>
      <c r="MOY77" s="91"/>
      <c r="MOZ77" s="91"/>
      <c r="MPA77" s="91"/>
      <c r="MPB77" s="91"/>
      <c r="MPC77" s="91"/>
      <c r="MPD77" s="91"/>
      <c r="MPE77" s="91"/>
      <c r="MPF77" s="91"/>
      <c r="MPG77" s="91"/>
      <c r="MPH77" s="91"/>
      <c r="MPI77" s="91"/>
      <c r="MPJ77" s="91"/>
      <c r="MPK77" s="91"/>
      <c r="MPL77" s="91"/>
      <c r="MPM77" s="91"/>
      <c r="MPN77" s="91"/>
      <c r="MPO77" s="91"/>
      <c r="MPP77" s="91"/>
      <c r="MPQ77" s="91"/>
      <c r="MPR77" s="91"/>
      <c r="MPS77" s="91"/>
      <c r="MPT77" s="91"/>
      <c r="MPU77" s="91"/>
      <c r="MPV77" s="91"/>
      <c r="MPW77" s="91"/>
      <c r="MPX77" s="91"/>
      <c r="MPY77" s="91"/>
      <c r="MPZ77" s="91"/>
      <c r="MQA77" s="91"/>
      <c r="MQB77" s="91"/>
      <c r="MQC77" s="91"/>
      <c r="MQD77" s="91"/>
      <c r="MQE77" s="91"/>
      <c r="MQF77" s="91"/>
      <c r="MQG77" s="91"/>
      <c r="MQH77" s="91"/>
      <c r="MQI77" s="91"/>
      <c r="MQJ77" s="91"/>
      <c r="MQK77" s="91"/>
      <c r="MQL77" s="91"/>
      <c r="MQM77" s="91"/>
      <c r="MQN77" s="91"/>
      <c r="MQO77" s="91"/>
      <c r="MQP77" s="91"/>
      <c r="MQQ77" s="91"/>
      <c r="MQR77" s="91"/>
      <c r="MQS77" s="91"/>
      <c r="MQT77" s="91"/>
      <c r="MQU77" s="91"/>
      <c r="MQV77" s="91"/>
      <c r="MQW77" s="91"/>
      <c r="MQX77" s="91"/>
      <c r="MQY77" s="91"/>
      <c r="MQZ77" s="91"/>
      <c r="MRA77" s="91"/>
      <c r="MRB77" s="91"/>
      <c r="MRC77" s="91"/>
      <c r="MRD77" s="91"/>
      <c r="MRE77" s="91"/>
      <c r="MRF77" s="91"/>
      <c r="MRG77" s="91"/>
      <c r="MRH77" s="91"/>
      <c r="MRI77" s="91"/>
      <c r="MRJ77" s="91"/>
      <c r="MRK77" s="91"/>
      <c r="MRL77" s="91"/>
      <c r="MRM77" s="91"/>
      <c r="MRN77" s="91"/>
      <c r="MRO77" s="91"/>
      <c r="MRP77" s="91"/>
      <c r="MRQ77" s="91"/>
      <c r="MRR77" s="91"/>
      <c r="MRS77" s="91"/>
      <c r="MRT77" s="91"/>
      <c r="MRU77" s="91"/>
      <c r="MRV77" s="91"/>
      <c r="MRW77" s="91"/>
      <c r="MRX77" s="91"/>
      <c r="MRY77" s="91"/>
      <c r="MRZ77" s="91"/>
      <c r="MSA77" s="91"/>
      <c r="MSB77" s="91"/>
      <c r="MSC77" s="91"/>
      <c r="MSD77" s="91"/>
      <c r="MSE77" s="91"/>
      <c r="MSF77" s="91"/>
      <c r="MSG77" s="91"/>
      <c r="MSH77" s="91"/>
      <c r="MSI77" s="91"/>
      <c r="MSJ77" s="91"/>
      <c r="MSK77" s="91"/>
      <c r="MSL77" s="91"/>
      <c r="MSM77" s="91"/>
      <c r="MSN77" s="91"/>
      <c r="MSO77" s="91"/>
      <c r="MSP77" s="91"/>
      <c r="MSQ77" s="91"/>
      <c r="MSR77" s="91"/>
      <c r="MSS77" s="91"/>
      <c r="MST77" s="91"/>
      <c r="MSU77" s="91"/>
      <c r="MSV77" s="91"/>
      <c r="MSW77" s="91"/>
      <c r="MSX77" s="91"/>
      <c r="MSY77" s="91"/>
      <c r="MSZ77" s="91"/>
      <c r="MTA77" s="91"/>
      <c r="MTB77" s="91"/>
      <c r="MTC77" s="91"/>
      <c r="MTD77" s="91"/>
      <c r="MTE77" s="91"/>
      <c r="MTF77" s="91"/>
      <c r="MTG77" s="91"/>
      <c r="MTH77" s="91"/>
      <c r="MTI77" s="91"/>
      <c r="MTJ77" s="91"/>
      <c r="MTK77" s="91"/>
      <c r="MTL77" s="91"/>
      <c r="MTM77" s="91"/>
      <c r="MTN77" s="91"/>
      <c r="MTO77" s="91"/>
      <c r="MTP77" s="91"/>
      <c r="MTQ77" s="91"/>
      <c r="MTR77" s="91"/>
      <c r="MTS77" s="91"/>
      <c r="MTT77" s="91"/>
      <c r="MTU77" s="91"/>
      <c r="MTV77" s="91"/>
      <c r="MTW77" s="91"/>
      <c r="MTX77" s="91"/>
      <c r="MTY77" s="91"/>
      <c r="MTZ77" s="91"/>
      <c r="MUA77" s="91"/>
      <c r="MUB77" s="91"/>
      <c r="MUC77" s="91"/>
      <c r="MUD77" s="91"/>
      <c r="MUE77" s="91"/>
      <c r="MUF77" s="91"/>
      <c r="MUG77" s="91"/>
      <c r="MUH77" s="91"/>
      <c r="MUI77" s="91"/>
      <c r="MUJ77" s="91"/>
      <c r="MUK77" s="91"/>
      <c r="MUL77" s="91"/>
      <c r="MUM77" s="91"/>
      <c r="MUN77" s="91"/>
      <c r="MUO77" s="91"/>
      <c r="MUP77" s="91"/>
      <c r="MUQ77" s="91"/>
      <c r="MUR77" s="91"/>
      <c r="MUS77" s="91"/>
      <c r="MUT77" s="91"/>
      <c r="MUU77" s="91"/>
      <c r="MUV77" s="91"/>
      <c r="MUW77" s="91"/>
      <c r="MUX77" s="91"/>
      <c r="MUY77" s="91"/>
      <c r="MUZ77" s="91"/>
      <c r="MVA77" s="91"/>
      <c r="MVB77" s="91"/>
      <c r="MVC77" s="91"/>
      <c r="MVD77" s="91"/>
      <c r="MVE77" s="91"/>
      <c r="MVF77" s="91"/>
      <c r="MVG77" s="91"/>
      <c r="MVH77" s="91"/>
      <c r="MVI77" s="91"/>
      <c r="MVJ77" s="91"/>
      <c r="MVK77" s="91"/>
      <c r="MVL77" s="91"/>
      <c r="MVM77" s="91"/>
      <c r="MVN77" s="91"/>
      <c r="MVO77" s="91"/>
      <c r="MVP77" s="91"/>
      <c r="MVQ77" s="91"/>
      <c r="MVR77" s="91"/>
      <c r="MVS77" s="91"/>
      <c r="MVT77" s="91"/>
      <c r="MVU77" s="91"/>
      <c r="MVV77" s="91"/>
      <c r="MVW77" s="91"/>
      <c r="MVX77" s="91"/>
      <c r="MVY77" s="91"/>
      <c r="MVZ77" s="91"/>
      <c r="MWA77" s="91"/>
      <c r="MWB77" s="91"/>
      <c r="MWC77" s="91"/>
      <c r="MWD77" s="91"/>
      <c r="MWE77" s="91"/>
      <c r="MWF77" s="91"/>
      <c r="MWG77" s="91"/>
      <c r="MWH77" s="91"/>
      <c r="MWI77" s="91"/>
      <c r="MWJ77" s="91"/>
      <c r="MWK77" s="91"/>
      <c r="MWL77" s="91"/>
      <c r="MWM77" s="91"/>
      <c r="MWN77" s="91"/>
      <c r="MWO77" s="91"/>
      <c r="MWP77" s="91"/>
      <c r="MWQ77" s="91"/>
      <c r="MWR77" s="91"/>
      <c r="MWS77" s="91"/>
      <c r="MWT77" s="91"/>
      <c r="MWU77" s="91"/>
      <c r="MWV77" s="91"/>
      <c r="MWW77" s="91"/>
      <c r="MWX77" s="91"/>
      <c r="MWY77" s="91"/>
      <c r="MWZ77" s="91"/>
      <c r="MXA77" s="91"/>
      <c r="MXB77" s="91"/>
      <c r="MXC77" s="91"/>
      <c r="MXD77" s="91"/>
      <c r="MXE77" s="91"/>
      <c r="MXF77" s="91"/>
      <c r="MXG77" s="91"/>
      <c r="MXH77" s="91"/>
      <c r="MXI77" s="91"/>
      <c r="MXJ77" s="91"/>
      <c r="MXK77" s="91"/>
      <c r="MXL77" s="91"/>
      <c r="MXM77" s="91"/>
      <c r="MXN77" s="91"/>
      <c r="MXO77" s="91"/>
      <c r="MXP77" s="91"/>
      <c r="MXQ77" s="91"/>
      <c r="MXR77" s="91"/>
      <c r="MXS77" s="91"/>
      <c r="MXT77" s="91"/>
      <c r="MXU77" s="91"/>
      <c r="MXV77" s="91"/>
      <c r="MXW77" s="91"/>
      <c r="MXX77" s="91"/>
      <c r="MXY77" s="91"/>
      <c r="MXZ77" s="91"/>
      <c r="MYA77" s="91"/>
      <c r="MYB77" s="91"/>
      <c r="MYC77" s="91"/>
      <c r="MYD77" s="91"/>
      <c r="MYE77" s="91"/>
      <c r="MYF77" s="91"/>
      <c r="MYG77" s="91"/>
      <c r="MYH77" s="91"/>
      <c r="MYI77" s="91"/>
      <c r="MYJ77" s="91"/>
      <c r="MYK77" s="91"/>
      <c r="MYL77" s="91"/>
      <c r="MYM77" s="91"/>
      <c r="MYN77" s="91"/>
      <c r="MYO77" s="91"/>
      <c r="MYP77" s="91"/>
      <c r="MYQ77" s="91"/>
      <c r="MYR77" s="91"/>
      <c r="MYS77" s="91"/>
      <c r="MYT77" s="91"/>
      <c r="MYU77" s="91"/>
      <c r="MYV77" s="91"/>
      <c r="MYW77" s="91"/>
      <c r="MYX77" s="91"/>
      <c r="MYY77" s="91"/>
      <c r="MYZ77" s="91"/>
      <c r="MZA77" s="91"/>
      <c r="MZB77" s="91"/>
      <c r="MZC77" s="91"/>
      <c r="MZD77" s="91"/>
      <c r="MZE77" s="91"/>
      <c r="MZF77" s="91"/>
      <c r="MZG77" s="91"/>
      <c r="MZH77" s="91"/>
      <c r="MZI77" s="91"/>
      <c r="MZJ77" s="91"/>
      <c r="MZK77" s="91"/>
      <c r="MZL77" s="91"/>
      <c r="MZM77" s="91"/>
      <c r="MZN77" s="91"/>
      <c r="MZO77" s="91"/>
      <c r="MZP77" s="91"/>
      <c r="MZQ77" s="91"/>
      <c r="MZR77" s="91"/>
      <c r="MZS77" s="91"/>
      <c r="MZT77" s="91"/>
      <c r="MZU77" s="91"/>
      <c r="MZV77" s="91"/>
      <c r="MZW77" s="91"/>
      <c r="MZX77" s="91"/>
      <c r="MZY77" s="91"/>
      <c r="MZZ77" s="91"/>
      <c r="NAA77" s="91"/>
      <c r="NAB77" s="91"/>
      <c r="NAC77" s="91"/>
      <c r="NAD77" s="91"/>
      <c r="NAE77" s="91"/>
      <c r="NAF77" s="91"/>
      <c r="NAG77" s="91"/>
      <c r="NAH77" s="91"/>
      <c r="NAI77" s="91"/>
      <c r="NAJ77" s="91"/>
      <c r="NAK77" s="91"/>
      <c r="NAL77" s="91"/>
      <c r="NAM77" s="91"/>
      <c r="NAN77" s="91"/>
      <c r="NAO77" s="91"/>
      <c r="NAP77" s="91"/>
      <c r="NAQ77" s="91"/>
      <c r="NAR77" s="91"/>
      <c r="NAS77" s="91"/>
      <c r="NAT77" s="91"/>
      <c r="NAU77" s="91"/>
      <c r="NAV77" s="91"/>
      <c r="NAW77" s="91"/>
      <c r="NAX77" s="91"/>
      <c r="NAY77" s="91"/>
      <c r="NAZ77" s="91"/>
      <c r="NBA77" s="91"/>
      <c r="NBB77" s="91"/>
      <c r="NBC77" s="91"/>
      <c r="NBD77" s="91"/>
      <c r="NBE77" s="91"/>
      <c r="NBF77" s="91"/>
      <c r="NBG77" s="91"/>
      <c r="NBH77" s="91"/>
      <c r="NBI77" s="91"/>
      <c r="NBJ77" s="91"/>
      <c r="NBK77" s="91"/>
      <c r="NBL77" s="91"/>
      <c r="NBM77" s="91"/>
      <c r="NBN77" s="91"/>
      <c r="NBO77" s="91"/>
      <c r="NBP77" s="91"/>
      <c r="NBQ77" s="91"/>
      <c r="NBR77" s="91"/>
      <c r="NBS77" s="91"/>
      <c r="NBT77" s="91"/>
      <c r="NBU77" s="91"/>
      <c r="NBV77" s="91"/>
      <c r="NBW77" s="91"/>
      <c r="NBX77" s="91"/>
      <c r="NBY77" s="91"/>
      <c r="NBZ77" s="91"/>
      <c r="NCA77" s="91"/>
      <c r="NCB77" s="91"/>
      <c r="NCC77" s="91"/>
      <c r="NCD77" s="91"/>
      <c r="NCE77" s="91"/>
      <c r="NCF77" s="91"/>
      <c r="NCG77" s="91"/>
      <c r="NCH77" s="91"/>
      <c r="NCI77" s="91"/>
      <c r="NCJ77" s="91"/>
      <c r="NCK77" s="91"/>
      <c r="NCL77" s="91"/>
      <c r="NCM77" s="91"/>
      <c r="NCN77" s="91"/>
      <c r="NCO77" s="91"/>
      <c r="NCP77" s="91"/>
      <c r="NCQ77" s="91"/>
      <c r="NCR77" s="91"/>
      <c r="NCS77" s="91"/>
      <c r="NCT77" s="91"/>
      <c r="NCU77" s="91"/>
      <c r="NCV77" s="91"/>
      <c r="NCW77" s="91"/>
      <c r="NCX77" s="91"/>
      <c r="NCY77" s="91"/>
      <c r="NCZ77" s="91"/>
      <c r="NDA77" s="91"/>
      <c r="NDB77" s="91"/>
      <c r="NDC77" s="91"/>
      <c r="NDD77" s="91"/>
      <c r="NDE77" s="91"/>
      <c r="NDF77" s="91"/>
      <c r="NDG77" s="91"/>
      <c r="NDH77" s="91"/>
      <c r="NDI77" s="91"/>
      <c r="NDJ77" s="91"/>
      <c r="NDK77" s="91"/>
      <c r="NDL77" s="91"/>
      <c r="NDM77" s="91"/>
      <c r="NDN77" s="91"/>
      <c r="NDO77" s="91"/>
      <c r="NDP77" s="91"/>
      <c r="NDQ77" s="91"/>
      <c r="NDR77" s="91"/>
      <c r="NDS77" s="91"/>
      <c r="NDT77" s="91"/>
      <c r="NDU77" s="91"/>
      <c r="NDV77" s="91"/>
      <c r="NDW77" s="91"/>
      <c r="NDX77" s="91"/>
      <c r="NDY77" s="91"/>
      <c r="NDZ77" s="91"/>
      <c r="NEA77" s="91"/>
      <c r="NEB77" s="91"/>
      <c r="NEC77" s="91"/>
      <c r="NED77" s="91"/>
      <c r="NEE77" s="91"/>
      <c r="NEF77" s="91"/>
      <c r="NEG77" s="91"/>
      <c r="NEH77" s="91"/>
      <c r="NEI77" s="91"/>
      <c r="NEJ77" s="91"/>
      <c r="NEK77" s="91"/>
      <c r="NEL77" s="91"/>
      <c r="NEM77" s="91"/>
      <c r="NEN77" s="91"/>
      <c r="NEO77" s="91"/>
      <c r="NEP77" s="91"/>
      <c r="NEQ77" s="91"/>
      <c r="NER77" s="91"/>
      <c r="NES77" s="91"/>
      <c r="NET77" s="91"/>
      <c r="NEU77" s="91"/>
      <c r="NEV77" s="91"/>
      <c r="NEW77" s="91"/>
      <c r="NEX77" s="91"/>
      <c r="NEY77" s="91"/>
      <c r="NEZ77" s="91"/>
      <c r="NFA77" s="91"/>
      <c r="NFB77" s="91"/>
      <c r="NFC77" s="91"/>
      <c r="NFD77" s="91"/>
      <c r="NFE77" s="91"/>
      <c r="NFF77" s="91"/>
      <c r="NFG77" s="91"/>
      <c r="NFH77" s="91"/>
      <c r="NFI77" s="91"/>
      <c r="NFJ77" s="91"/>
      <c r="NFK77" s="91"/>
      <c r="NFL77" s="91"/>
      <c r="NFM77" s="91"/>
      <c r="NFN77" s="91"/>
      <c r="NFO77" s="91"/>
      <c r="NFP77" s="91"/>
      <c r="NFQ77" s="91"/>
      <c r="NFR77" s="91"/>
      <c r="NFS77" s="91"/>
      <c r="NFT77" s="91"/>
      <c r="NFU77" s="91"/>
      <c r="NFV77" s="91"/>
      <c r="NFW77" s="91"/>
      <c r="NFX77" s="91"/>
      <c r="NFY77" s="91"/>
      <c r="NFZ77" s="91"/>
      <c r="NGA77" s="91"/>
      <c r="NGB77" s="91"/>
      <c r="NGC77" s="91"/>
      <c r="NGD77" s="91"/>
      <c r="NGE77" s="91"/>
      <c r="NGF77" s="91"/>
      <c r="NGG77" s="91"/>
      <c r="NGH77" s="91"/>
      <c r="NGI77" s="91"/>
      <c r="NGJ77" s="91"/>
      <c r="NGK77" s="91"/>
      <c r="NGL77" s="91"/>
      <c r="NGM77" s="91"/>
      <c r="NGN77" s="91"/>
      <c r="NGO77" s="91"/>
      <c r="NGP77" s="91"/>
      <c r="NGQ77" s="91"/>
      <c r="NGR77" s="91"/>
      <c r="NGS77" s="91"/>
      <c r="NGT77" s="91"/>
      <c r="NGU77" s="91"/>
      <c r="NGV77" s="91"/>
      <c r="NGW77" s="91"/>
      <c r="NGX77" s="91"/>
      <c r="NGY77" s="91"/>
      <c r="NGZ77" s="91"/>
      <c r="NHA77" s="91"/>
      <c r="NHB77" s="91"/>
      <c r="NHC77" s="91"/>
      <c r="NHD77" s="91"/>
      <c r="NHE77" s="91"/>
      <c r="NHF77" s="91"/>
      <c r="NHG77" s="91"/>
      <c r="NHH77" s="91"/>
      <c r="NHI77" s="91"/>
      <c r="NHJ77" s="91"/>
      <c r="NHK77" s="91"/>
      <c r="NHL77" s="91"/>
      <c r="NHM77" s="91"/>
      <c r="NHN77" s="91"/>
      <c r="NHO77" s="91"/>
      <c r="NHP77" s="91"/>
      <c r="NHQ77" s="91"/>
      <c r="NHR77" s="91"/>
      <c r="NHS77" s="91"/>
      <c r="NHT77" s="91"/>
      <c r="NHU77" s="91"/>
      <c r="NHV77" s="91"/>
      <c r="NHW77" s="91"/>
      <c r="NHX77" s="91"/>
      <c r="NHY77" s="91"/>
      <c r="NHZ77" s="91"/>
      <c r="NIA77" s="91"/>
      <c r="NIB77" s="91"/>
      <c r="NIC77" s="91"/>
      <c r="NID77" s="91"/>
      <c r="NIE77" s="91"/>
      <c r="NIF77" s="91"/>
      <c r="NIG77" s="91"/>
      <c r="NIH77" s="91"/>
      <c r="NII77" s="91"/>
      <c r="NIJ77" s="91"/>
      <c r="NIK77" s="91"/>
      <c r="NIL77" s="91"/>
      <c r="NIM77" s="91"/>
      <c r="NIN77" s="91"/>
      <c r="NIO77" s="91"/>
      <c r="NIP77" s="91"/>
      <c r="NIQ77" s="91"/>
      <c r="NIR77" s="91"/>
      <c r="NIS77" s="91"/>
      <c r="NIT77" s="91"/>
      <c r="NIU77" s="91"/>
      <c r="NIV77" s="91"/>
      <c r="NIW77" s="91"/>
      <c r="NIX77" s="91"/>
      <c r="NIY77" s="91"/>
      <c r="NIZ77" s="91"/>
      <c r="NJA77" s="91"/>
      <c r="NJB77" s="91"/>
      <c r="NJC77" s="91"/>
      <c r="NJD77" s="91"/>
      <c r="NJE77" s="91"/>
      <c r="NJF77" s="91"/>
      <c r="NJG77" s="91"/>
      <c r="NJH77" s="91"/>
      <c r="NJI77" s="91"/>
      <c r="NJJ77" s="91"/>
      <c r="NJK77" s="91"/>
      <c r="NJL77" s="91"/>
      <c r="NJM77" s="91"/>
      <c r="NJN77" s="91"/>
      <c r="NJO77" s="91"/>
      <c r="NJP77" s="91"/>
      <c r="NJQ77" s="91"/>
      <c r="NJR77" s="91"/>
      <c r="NJS77" s="91"/>
      <c r="NJT77" s="91"/>
      <c r="NJU77" s="91"/>
      <c r="NJV77" s="91"/>
      <c r="NJW77" s="91"/>
      <c r="NJX77" s="91"/>
      <c r="NJY77" s="91"/>
      <c r="NJZ77" s="91"/>
      <c r="NKA77" s="91"/>
      <c r="NKB77" s="91"/>
      <c r="NKC77" s="91"/>
      <c r="NKD77" s="91"/>
      <c r="NKE77" s="91"/>
      <c r="NKF77" s="91"/>
      <c r="NKG77" s="91"/>
      <c r="NKH77" s="91"/>
      <c r="NKI77" s="91"/>
      <c r="NKJ77" s="91"/>
      <c r="NKK77" s="91"/>
      <c r="NKL77" s="91"/>
      <c r="NKM77" s="91"/>
      <c r="NKN77" s="91"/>
      <c r="NKO77" s="91"/>
      <c r="NKP77" s="91"/>
      <c r="NKQ77" s="91"/>
      <c r="NKR77" s="91"/>
      <c r="NKS77" s="91"/>
      <c r="NKT77" s="91"/>
      <c r="NKU77" s="91"/>
      <c r="NKV77" s="91"/>
      <c r="NKW77" s="91"/>
      <c r="NKX77" s="91"/>
      <c r="NKY77" s="91"/>
      <c r="NKZ77" s="91"/>
      <c r="NLA77" s="91"/>
      <c r="NLB77" s="91"/>
      <c r="NLC77" s="91"/>
      <c r="NLD77" s="91"/>
      <c r="NLE77" s="91"/>
      <c r="NLF77" s="91"/>
      <c r="NLG77" s="91"/>
      <c r="NLH77" s="91"/>
      <c r="NLI77" s="91"/>
      <c r="NLJ77" s="91"/>
      <c r="NLK77" s="91"/>
      <c r="NLL77" s="91"/>
      <c r="NLM77" s="91"/>
      <c r="NLN77" s="91"/>
      <c r="NLO77" s="91"/>
      <c r="NLP77" s="91"/>
      <c r="NLQ77" s="91"/>
      <c r="NLR77" s="91"/>
      <c r="NLS77" s="91"/>
      <c r="NLT77" s="91"/>
      <c r="NLU77" s="91"/>
      <c r="NLV77" s="91"/>
      <c r="NLW77" s="91"/>
      <c r="NLX77" s="91"/>
      <c r="NLY77" s="91"/>
      <c r="NLZ77" s="91"/>
      <c r="NMA77" s="91"/>
      <c r="NMB77" s="91"/>
      <c r="NMC77" s="91"/>
      <c r="NMD77" s="91"/>
      <c r="NME77" s="91"/>
      <c r="NMF77" s="91"/>
      <c r="NMG77" s="91"/>
      <c r="NMH77" s="91"/>
      <c r="NMI77" s="91"/>
      <c r="NMJ77" s="91"/>
      <c r="NMK77" s="91"/>
      <c r="NML77" s="91"/>
      <c r="NMM77" s="91"/>
      <c r="NMN77" s="91"/>
      <c r="NMO77" s="91"/>
      <c r="NMP77" s="91"/>
      <c r="NMQ77" s="91"/>
      <c r="NMR77" s="91"/>
      <c r="NMS77" s="91"/>
      <c r="NMT77" s="91"/>
      <c r="NMU77" s="91"/>
      <c r="NMV77" s="91"/>
      <c r="NMW77" s="91"/>
      <c r="NMX77" s="91"/>
      <c r="NMY77" s="91"/>
      <c r="NMZ77" s="91"/>
      <c r="NNA77" s="91"/>
      <c r="NNB77" s="91"/>
      <c r="NNC77" s="91"/>
      <c r="NND77" s="91"/>
      <c r="NNE77" s="91"/>
      <c r="NNF77" s="91"/>
      <c r="NNG77" s="91"/>
      <c r="NNH77" s="91"/>
      <c r="NNI77" s="91"/>
      <c r="NNJ77" s="91"/>
      <c r="NNK77" s="91"/>
      <c r="NNL77" s="91"/>
      <c r="NNM77" s="91"/>
      <c r="NNN77" s="91"/>
      <c r="NNO77" s="91"/>
      <c r="NNP77" s="91"/>
      <c r="NNQ77" s="91"/>
      <c r="NNR77" s="91"/>
      <c r="NNS77" s="91"/>
      <c r="NNT77" s="91"/>
      <c r="NNU77" s="91"/>
      <c r="NNV77" s="91"/>
      <c r="NNW77" s="91"/>
      <c r="NNX77" s="91"/>
      <c r="NNY77" s="91"/>
      <c r="NNZ77" s="91"/>
      <c r="NOA77" s="91"/>
      <c r="NOB77" s="91"/>
      <c r="NOC77" s="91"/>
      <c r="NOD77" s="91"/>
      <c r="NOE77" s="91"/>
      <c r="NOF77" s="91"/>
      <c r="NOG77" s="91"/>
      <c r="NOH77" s="91"/>
      <c r="NOI77" s="91"/>
      <c r="NOJ77" s="91"/>
      <c r="NOK77" s="91"/>
      <c r="NOL77" s="91"/>
      <c r="NOM77" s="91"/>
      <c r="NON77" s="91"/>
      <c r="NOO77" s="91"/>
      <c r="NOP77" s="91"/>
      <c r="NOQ77" s="91"/>
      <c r="NOR77" s="91"/>
      <c r="NOS77" s="91"/>
      <c r="NOT77" s="91"/>
      <c r="NOU77" s="91"/>
      <c r="NOV77" s="91"/>
      <c r="NOW77" s="91"/>
      <c r="NOX77" s="91"/>
      <c r="NOY77" s="91"/>
      <c r="NOZ77" s="91"/>
      <c r="NPA77" s="91"/>
      <c r="NPB77" s="91"/>
      <c r="NPC77" s="91"/>
      <c r="NPD77" s="91"/>
      <c r="NPE77" s="91"/>
      <c r="NPF77" s="91"/>
      <c r="NPG77" s="91"/>
      <c r="NPH77" s="91"/>
      <c r="NPI77" s="91"/>
      <c r="NPJ77" s="91"/>
      <c r="NPK77" s="91"/>
      <c r="NPL77" s="91"/>
      <c r="NPM77" s="91"/>
      <c r="NPN77" s="91"/>
      <c r="NPO77" s="91"/>
      <c r="NPP77" s="91"/>
      <c r="NPQ77" s="91"/>
      <c r="NPR77" s="91"/>
      <c r="NPS77" s="91"/>
      <c r="NPT77" s="91"/>
      <c r="NPU77" s="91"/>
      <c r="NPV77" s="91"/>
      <c r="NPW77" s="91"/>
      <c r="NPX77" s="91"/>
      <c r="NPY77" s="91"/>
      <c r="NPZ77" s="91"/>
      <c r="NQA77" s="91"/>
      <c r="NQB77" s="91"/>
      <c r="NQC77" s="91"/>
      <c r="NQD77" s="91"/>
      <c r="NQE77" s="91"/>
      <c r="NQF77" s="91"/>
      <c r="NQG77" s="91"/>
      <c r="NQH77" s="91"/>
      <c r="NQI77" s="91"/>
      <c r="NQJ77" s="91"/>
      <c r="NQK77" s="91"/>
      <c r="NQL77" s="91"/>
      <c r="NQM77" s="91"/>
      <c r="NQN77" s="91"/>
      <c r="NQO77" s="91"/>
      <c r="NQP77" s="91"/>
      <c r="NQQ77" s="91"/>
      <c r="NQR77" s="91"/>
      <c r="NQS77" s="91"/>
      <c r="NQT77" s="91"/>
      <c r="NQU77" s="91"/>
      <c r="NQV77" s="91"/>
      <c r="NQW77" s="91"/>
      <c r="NQX77" s="91"/>
      <c r="NQY77" s="91"/>
      <c r="NQZ77" s="91"/>
      <c r="NRA77" s="91"/>
      <c r="NRB77" s="91"/>
      <c r="NRC77" s="91"/>
      <c r="NRD77" s="91"/>
      <c r="NRE77" s="91"/>
      <c r="NRF77" s="91"/>
      <c r="NRG77" s="91"/>
      <c r="NRH77" s="91"/>
      <c r="NRI77" s="91"/>
      <c r="NRJ77" s="91"/>
      <c r="NRK77" s="91"/>
      <c r="NRL77" s="91"/>
      <c r="NRM77" s="91"/>
      <c r="NRN77" s="91"/>
      <c r="NRO77" s="91"/>
      <c r="NRP77" s="91"/>
      <c r="NRQ77" s="91"/>
      <c r="NRR77" s="91"/>
      <c r="NRS77" s="91"/>
      <c r="NRT77" s="91"/>
      <c r="NRU77" s="91"/>
      <c r="NRV77" s="91"/>
      <c r="NRW77" s="91"/>
      <c r="NRX77" s="91"/>
      <c r="NRY77" s="91"/>
      <c r="NRZ77" s="91"/>
      <c r="NSA77" s="91"/>
      <c r="NSB77" s="91"/>
      <c r="NSC77" s="91"/>
      <c r="NSD77" s="91"/>
      <c r="NSE77" s="91"/>
      <c r="NSF77" s="91"/>
      <c r="NSG77" s="91"/>
      <c r="NSH77" s="91"/>
      <c r="NSI77" s="91"/>
      <c r="NSJ77" s="91"/>
      <c r="NSK77" s="91"/>
      <c r="NSL77" s="91"/>
      <c r="NSM77" s="91"/>
      <c r="NSN77" s="91"/>
      <c r="NSO77" s="91"/>
      <c r="NSP77" s="91"/>
      <c r="NSQ77" s="91"/>
      <c r="NSR77" s="91"/>
      <c r="NSS77" s="91"/>
      <c r="NST77" s="91"/>
      <c r="NSU77" s="91"/>
      <c r="NSV77" s="91"/>
      <c r="NSW77" s="91"/>
      <c r="NSX77" s="91"/>
      <c r="NSY77" s="91"/>
      <c r="NSZ77" s="91"/>
      <c r="NTA77" s="91"/>
      <c r="NTB77" s="91"/>
      <c r="NTC77" s="91"/>
      <c r="NTD77" s="91"/>
      <c r="NTE77" s="91"/>
      <c r="NTF77" s="91"/>
      <c r="NTG77" s="91"/>
      <c r="NTH77" s="91"/>
      <c r="NTI77" s="91"/>
      <c r="NTJ77" s="91"/>
      <c r="NTK77" s="91"/>
      <c r="NTL77" s="91"/>
      <c r="NTM77" s="91"/>
      <c r="NTN77" s="91"/>
      <c r="NTO77" s="91"/>
      <c r="NTP77" s="91"/>
      <c r="NTQ77" s="91"/>
      <c r="NTR77" s="91"/>
      <c r="NTS77" s="91"/>
      <c r="NTT77" s="91"/>
      <c r="NTU77" s="91"/>
      <c r="NTV77" s="91"/>
      <c r="NTW77" s="91"/>
      <c r="NTX77" s="91"/>
      <c r="NTY77" s="91"/>
      <c r="NTZ77" s="91"/>
      <c r="NUA77" s="91"/>
      <c r="NUB77" s="91"/>
      <c r="NUC77" s="91"/>
      <c r="NUD77" s="91"/>
      <c r="NUE77" s="91"/>
      <c r="NUF77" s="91"/>
      <c r="NUG77" s="91"/>
      <c r="NUH77" s="91"/>
      <c r="NUI77" s="91"/>
      <c r="NUJ77" s="91"/>
      <c r="NUK77" s="91"/>
      <c r="NUL77" s="91"/>
      <c r="NUM77" s="91"/>
      <c r="NUN77" s="91"/>
      <c r="NUO77" s="91"/>
      <c r="NUP77" s="91"/>
      <c r="NUQ77" s="91"/>
      <c r="NUR77" s="91"/>
      <c r="NUS77" s="91"/>
      <c r="NUT77" s="91"/>
      <c r="NUU77" s="91"/>
      <c r="NUV77" s="91"/>
      <c r="NUW77" s="91"/>
      <c r="NUX77" s="91"/>
      <c r="NUY77" s="91"/>
      <c r="NUZ77" s="91"/>
      <c r="NVA77" s="91"/>
      <c r="NVB77" s="91"/>
      <c r="NVC77" s="91"/>
      <c r="NVD77" s="91"/>
      <c r="NVE77" s="91"/>
      <c r="NVF77" s="91"/>
      <c r="NVG77" s="91"/>
      <c r="NVH77" s="91"/>
      <c r="NVI77" s="91"/>
      <c r="NVJ77" s="91"/>
      <c r="NVK77" s="91"/>
      <c r="NVL77" s="91"/>
      <c r="NVM77" s="91"/>
      <c r="NVN77" s="91"/>
      <c r="NVO77" s="91"/>
      <c r="NVP77" s="91"/>
      <c r="NVQ77" s="91"/>
      <c r="NVR77" s="91"/>
      <c r="NVS77" s="91"/>
      <c r="NVT77" s="91"/>
      <c r="NVU77" s="91"/>
      <c r="NVV77" s="91"/>
      <c r="NVW77" s="91"/>
      <c r="NVX77" s="91"/>
      <c r="NVY77" s="91"/>
      <c r="NVZ77" s="91"/>
      <c r="NWA77" s="91"/>
      <c r="NWB77" s="91"/>
      <c r="NWC77" s="91"/>
      <c r="NWD77" s="91"/>
      <c r="NWE77" s="91"/>
      <c r="NWF77" s="91"/>
      <c r="NWG77" s="91"/>
      <c r="NWH77" s="91"/>
      <c r="NWI77" s="91"/>
      <c r="NWJ77" s="91"/>
      <c r="NWK77" s="91"/>
      <c r="NWL77" s="91"/>
      <c r="NWM77" s="91"/>
      <c r="NWN77" s="91"/>
      <c r="NWO77" s="91"/>
      <c r="NWP77" s="91"/>
      <c r="NWQ77" s="91"/>
      <c r="NWR77" s="91"/>
      <c r="NWS77" s="91"/>
      <c r="NWT77" s="91"/>
      <c r="NWU77" s="91"/>
      <c r="NWV77" s="91"/>
      <c r="NWW77" s="91"/>
      <c r="NWX77" s="91"/>
      <c r="NWY77" s="91"/>
      <c r="NWZ77" s="91"/>
      <c r="NXA77" s="91"/>
      <c r="NXB77" s="91"/>
      <c r="NXC77" s="91"/>
      <c r="NXD77" s="91"/>
      <c r="NXE77" s="91"/>
      <c r="NXF77" s="91"/>
      <c r="NXG77" s="91"/>
      <c r="NXH77" s="91"/>
      <c r="NXI77" s="91"/>
      <c r="NXJ77" s="91"/>
      <c r="NXK77" s="91"/>
      <c r="NXL77" s="91"/>
      <c r="NXM77" s="91"/>
      <c r="NXN77" s="91"/>
      <c r="NXO77" s="91"/>
      <c r="NXP77" s="91"/>
      <c r="NXQ77" s="91"/>
      <c r="NXR77" s="91"/>
      <c r="NXS77" s="91"/>
      <c r="NXT77" s="91"/>
      <c r="NXU77" s="91"/>
      <c r="NXV77" s="91"/>
      <c r="NXW77" s="91"/>
      <c r="NXX77" s="91"/>
      <c r="NXY77" s="91"/>
      <c r="NXZ77" s="91"/>
      <c r="NYA77" s="91"/>
      <c r="NYB77" s="91"/>
      <c r="NYC77" s="91"/>
      <c r="NYD77" s="91"/>
      <c r="NYE77" s="91"/>
      <c r="NYF77" s="91"/>
      <c r="NYG77" s="91"/>
      <c r="NYH77" s="91"/>
      <c r="NYI77" s="91"/>
      <c r="NYJ77" s="91"/>
      <c r="NYK77" s="91"/>
      <c r="NYL77" s="91"/>
      <c r="NYM77" s="91"/>
      <c r="NYN77" s="91"/>
      <c r="NYO77" s="91"/>
      <c r="NYP77" s="91"/>
      <c r="NYQ77" s="91"/>
      <c r="NYR77" s="91"/>
      <c r="NYS77" s="91"/>
      <c r="NYT77" s="91"/>
      <c r="NYU77" s="91"/>
      <c r="NYV77" s="91"/>
      <c r="NYW77" s="91"/>
      <c r="NYX77" s="91"/>
      <c r="NYY77" s="91"/>
      <c r="NYZ77" s="91"/>
      <c r="NZA77" s="91"/>
      <c r="NZB77" s="91"/>
      <c r="NZC77" s="91"/>
      <c r="NZD77" s="91"/>
      <c r="NZE77" s="91"/>
      <c r="NZF77" s="91"/>
      <c r="NZG77" s="91"/>
      <c r="NZH77" s="91"/>
      <c r="NZI77" s="91"/>
      <c r="NZJ77" s="91"/>
      <c r="NZK77" s="91"/>
      <c r="NZL77" s="91"/>
      <c r="NZM77" s="91"/>
      <c r="NZN77" s="91"/>
      <c r="NZO77" s="91"/>
      <c r="NZP77" s="91"/>
      <c r="NZQ77" s="91"/>
      <c r="NZR77" s="91"/>
      <c r="NZS77" s="91"/>
      <c r="NZT77" s="91"/>
      <c r="NZU77" s="91"/>
      <c r="NZV77" s="91"/>
      <c r="NZW77" s="91"/>
      <c r="NZX77" s="91"/>
      <c r="NZY77" s="91"/>
      <c r="NZZ77" s="91"/>
      <c r="OAA77" s="91"/>
      <c r="OAB77" s="91"/>
      <c r="OAC77" s="91"/>
      <c r="OAD77" s="91"/>
      <c r="OAE77" s="91"/>
      <c r="OAF77" s="91"/>
      <c r="OAG77" s="91"/>
      <c r="OAH77" s="91"/>
      <c r="OAI77" s="91"/>
      <c r="OAJ77" s="91"/>
      <c r="OAK77" s="91"/>
      <c r="OAL77" s="91"/>
      <c r="OAM77" s="91"/>
      <c r="OAN77" s="91"/>
      <c r="OAO77" s="91"/>
      <c r="OAP77" s="91"/>
      <c r="OAQ77" s="91"/>
      <c r="OAR77" s="91"/>
      <c r="OAS77" s="91"/>
      <c r="OAT77" s="91"/>
      <c r="OAU77" s="91"/>
      <c r="OAV77" s="91"/>
      <c r="OAW77" s="91"/>
      <c r="OAX77" s="91"/>
      <c r="OAY77" s="91"/>
      <c r="OAZ77" s="91"/>
      <c r="OBA77" s="91"/>
      <c r="OBB77" s="91"/>
      <c r="OBC77" s="91"/>
      <c r="OBD77" s="91"/>
      <c r="OBE77" s="91"/>
      <c r="OBF77" s="91"/>
      <c r="OBG77" s="91"/>
      <c r="OBH77" s="91"/>
      <c r="OBI77" s="91"/>
      <c r="OBJ77" s="91"/>
      <c r="OBK77" s="91"/>
      <c r="OBL77" s="91"/>
      <c r="OBM77" s="91"/>
      <c r="OBN77" s="91"/>
      <c r="OBO77" s="91"/>
      <c r="OBP77" s="91"/>
      <c r="OBQ77" s="91"/>
      <c r="OBR77" s="91"/>
      <c r="OBS77" s="91"/>
      <c r="OBT77" s="91"/>
      <c r="OBU77" s="91"/>
      <c r="OBV77" s="91"/>
      <c r="OBW77" s="91"/>
      <c r="OBX77" s="91"/>
      <c r="OBY77" s="91"/>
      <c r="OBZ77" s="91"/>
      <c r="OCA77" s="91"/>
      <c r="OCB77" s="91"/>
      <c r="OCC77" s="91"/>
      <c r="OCD77" s="91"/>
      <c r="OCE77" s="91"/>
      <c r="OCF77" s="91"/>
      <c r="OCG77" s="91"/>
      <c r="OCH77" s="91"/>
      <c r="OCI77" s="91"/>
      <c r="OCJ77" s="91"/>
      <c r="OCK77" s="91"/>
      <c r="OCL77" s="91"/>
      <c r="OCM77" s="91"/>
      <c r="OCN77" s="91"/>
      <c r="OCO77" s="91"/>
      <c r="OCP77" s="91"/>
      <c r="OCQ77" s="91"/>
      <c r="OCR77" s="91"/>
      <c r="OCS77" s="91"/>
      <c r="OCT77" s="91"/>
      <c r="OCU77" s="91"/>
      <c r="OCV77" s="91"/>
      <c r="OCW77" s="91"/>
      <c r="OCX77" s="91"/>
      <c r="OCY77" s="91"/>
      <c r="OCZ77" s="91"/>
      <c r="ODA77" s="91"/>
      <c r="ODB77" s="91"/>
      <c r="ODC77" s="91"/>
      <c r="ODD77" s="91"/>
      <c r="ODE77" s="91"/>
      <c r="ODF77" s="91"/>
      <c r="ODG77" s="91"/>
      <c r="ODH77" s="91"/>
      <c r="ODI77" s="91"/>
      <c r="ODJ77" s="91"/>
      <c r="ODK77" s="91"/>
      <c r="ODL77" s="91"/>
      <c r="ODM77" s="91"/>
      <c r="ODN77" s="91"/>
      <c r="ODO77" s="91"/>
      <c r="ODP77" s="91"/>
      <c r="ODQ77" s="91"/>
      <c r="ODR77" s="91"/>
      <c r="ODS77" s="91"/>
      <c r="ODT77" s="91"/>
      <c r="ODU77" s="91"/>
      <c r="ODV77" s="91"/>
      <c r="ODW77" s="91"/>
      <c r="ODX77" s="91"/>
      <c r="ODY77" s="91"/>
      <c r="ODZ77" s="91"/>
      <c r="OEA77" s="91"/>
      <c r="OEB77" s="91"/>
      <c r="OEC77" s="91"/>
      <c r="OED77" s="91"/>
      <c r="OEE77" s="91"/>
      <c r="OEF77" s="91"/>
      <c r="OEG77" s="91"/>
      <c r="OEH77" s="91"/>
      <c r="OEI77" s="91"/>
      <c r="OEJ77" s="91"/>
      <c r="OEK77" s="91"/>
      <c r="OEL77" s="91"/>
      <c r="OEM77" s="91"/>
      <c r="OEN77" s="91"/>
      <c r="OEO77" s="91"/>
      <c r="OEP77" s="91"/>
      <c r="OEQ77" s="91"/>
      <c r="OER77" s="91"/>
      <c r="OES77" s="91"/>
      <c r="OET77" s="91"/>
      <c r="OEU77" s="91"/>
      <c r="OEV77" s="91"/>
      <c r="OEW77" s="91"/>
      <c r="OEX77" s="91"/>
      <c r="OEY77" s="91"/>
      <c r="OEZ77" s="91"/>
      <c r="OFA77" s="91"/>
      <c r="OFB77" s="91"/>
      <c r="OFC77" s="91"/>
      <c r="OFD77" s="91"/>
      <c r="OFE77" s="91"/>
      <c r="OFF77" s="91"/>
      <c r="OFG77" s="91"/>
      <c r="OFH77" s="91"/>
      <c r="OFI77" s="91"/>
      <c r="OFJ77" s="91"/>
      <c r="OFK77" s="91"/>
      <c r="OFL77" s="91"/>
      <c r="OFM77" s="91"/>
      <c r="OFN77" s="91"/>
      <c r="OFO77" s="91"/>
      <c r="OFP77" s="91"/>
      <c r="OFQ77" s="91"/>
      <c r="OFR77" s="91"/>
      <c r="OFS77" s="91"/>
      <c r="OFT77" s="91"/>
      <c r="OFU77" s="91"/>
      <c r="OFV77" s="91"/>
      <c r="OFW77" s="91"/>
      <c r="OFX77" s="91"/>
      <c r="OFY77" s="91"/>
      <c r="OFZ77" s="91"/>
      <c r="OGA77" s="91"/>
      <c r="OGB77" s="91"/>
      <c r="OGC77" s="91"/>
      <c r="OGD77" s="91"/>
      <c r="OGE77" s="91"/>
      <c r="OGF77" s="91"/>
      <c r="OGG77" s="91"/>
      <c r="OGH77" s="91"/>
      <c r="OGI77" s="91"/>
      <c r="OGJ77" s="91"/>
      <c r="OGK77" s="91"/>
      <c r="OGL77" s="91"/>
      <c r="OGM77" s="91"/>
      <c r="OGN77" s="91"/>
      <c r="OGO77" s="91"/>
      <c r="OGP77" s="91"/>
      <c r="OGQ77" s="91"/>
      <c r="OGR77" s="91"/>
      <c r="OGS77" s="91"/>
      <c r="OGT77" s="91"/>
      <c r="OGU77" s="91"/>
      <c r="OGV77" s="91"/>
      <c r="OGW77" s="91"/>
      <c r="OGX77" s="91"/>
      <c r="OGY77" s="91"/>
      <c r="OGZ77" s="91"/>
      <c r="OHA77" s="91"/>
      <c r="OHB77" s="91"/>
      <c r="OHC77" s="91"/>
      <c r="OHD77" s="91"/>
      <c r="OHE77" s="91"/>
      <c r="OHF77" s="91"/>
      <c r="OHG77" s="91"/>
      <c r="OHH77" s="91"/>
      <c r="OHI77" s="91"/>
      <c r="OHJ77" s="91"/>
      <c r="OHK77" s="91"/>
      <c r="OHL77" s="91"/>
      <c r="OHM77" s="91"/>
      <c r="OHN77" s="91"/>
      <c r="OHO77" s="91"/>
      <c r="OHP77" s="91"/>
      <c r="OHQ77" s="91"/>
      <c r="OHR77" s="91"/>
      <c r="OHS77" s="91"/>
      <c r="OHT77" s="91"/>
      <c r="OHU77" s="91"/>
      <c r="OHV77" s="91"/>
      <c r="OHW77" s="91"/>
      <c r="OHX77" s="91"/>
      <c r="OHY77" s="91"/>
      <c r="OHZ77" s="91"/>
      <c r="OIA77" s="91"/>
      <c r="OIB77" s="91"/>
      <c r="OIC77" s="91"/>
      <c r="OID77" s="91"/>
      <c r="OIE77" s="91"/>
      <c r="OIF77" s="91"/>
      <c r="OIG77" s="91"/>
      <c r="OIH77" s="91"/>
      <c r="OII77" s="91"/>
      <c r="OIJ77" s="91"/>
      <c r="OIK77" s="91"/>
      <c r="OIL77" s="91"/>
      <c r="OIM77" s="91"/>
      <c r="OIN77" s="91"/>
      <c r="OIO77" s="91"/>
      <c r="OIP77" s="91"/>
      <c r="OIQ77" s="91"/>
      <c r="OIR77" s="91"/>
      <c r="OIS77" s="91"/>
      <c r="OIT77" s="91"/>
      <c r="OIU77" s="91"/>
      <c r="OIV77" s="91"/>
      <c r="OIW77" s="91"/>
      <c r="OIX77" s="91"/>
      <c r="OIY77" s="91"/>
      <c r="OIZ77" s="91"/>
      <c r="OJA77" s="91"/>
      <c r="OJB77" s="91"/>
      <c r="OJC77" s="91"/>
      <c r="OJD77" s="91"/>
      <c r="OJE77" s="91"/>
      <c r="OJF77" s="91"/>
      <c r="OJG77" s="91"/>
      <c r="OJH77" s="91"/>
      <c r="OJI77" s="91"/>
      <c r="OJJ77" s="91"/>
      <c r="OJK77" s="91"/>
      <c r="OJL77" s="91"/>
      <c r="OJM77" s="91"/>
      <c r="OJN77" s="91"/>
      <c r="OJO77" s="91"/>
      <c r="OJP77" s="91"/>
      <c r="OJQ77" s="91"/>
      <c r="OJR77" s="91"/>
      <c r="OJS77" s="91"/>
      <c r="OJT77" s="91"/>
      <c r="OJU77" s="91"/>
      <c r="OJV77" s="91"/>
      <c r="OJW77" s="91"/>
      <c r="OJX77" s="91"/>
      <c r="OJY77" s="91"/>
      <c r="OJZ77" s="91"/>
      <c r="OKA77" s="91"/>
      <c r="OKB77" s="91"/>
      <c r="OKC77" s="91"/>
      <c r="OKD77" s="91"/>
      <c r="OKE77" s="91"/>
      <c r="OKF77" s="91"/>
      <c r="OKG77" s="91"/>
      <c r="OKH77" s="91"/>
      <c r="OKI77" s="91"/>
      <c r="OKJ77" s="91"/>
      <c r="OKK77" s="91"/>
      <c r="OKL77" s="91"/>
      <c r="OKM77" s="91"/>
      <c r="OKN77" s="91"/>
      <c r="OKO77" s="91"/>
      <c r="OKP77" s="91"/>
      <c r="OKQ77" s="91"/>
      <c r="OKR77" s="91"/>
      <c r="OKS77" s="91"/>
      <c r="OKT77" s="91"/>
      <c r="OKU77" s="91"/>
      <c r="OKV77" s="91"/>
      <c r="OKW77" s="91"/>
      <c r="OKX77" s="91"/>
      <c r="OKY77" s="91"/>
      <c r="OKZ77" s="91"/>
      <c r="OLA77" s="91"/>
      <c r="OLB77" s="91"/>
      <c r="OLC77" s="91"/>
      <c r="OLD77" s="91"/>
      <c r="OLE77" s="91"/>
      <c r="OLF77" s="91"/>
      <c r="OLG77" s="91"/>
      <c r="OLH77" s="91"/>
      <c r="OLI77" s="91"/>
      <c r="OLJ77" s="91"/>
      <c r="OLK77" s="91"/>
      <c r="OLL77" s="91"/>
      <c r="OLM77" s="91"/>
      <c r="OLN77" s="91"/>
      <c r="OLO77" s="91"/>
      <c r="OLP77" s="91"/>
      <c r="OLQ77" s="91"/>
      <c r="OLR77" s="91"/>
      <c r="OLS77" s="91"/>
      <c r="OLT77" s="91"/>
      <c r="OLU77" s="91"/>
      <c r="OLV77" s="91"/>
      <c r="OLW77" s="91"/>
      <c r="OLX77" s="91"/>
      <c r="OLY77" s="91"/>
      <c r="OLZ77" s="91"/>
      <c r="OMA77" s="91"/>
      <c r="OMB77" s="91"/>
      <c r="OMC77" s="91"/>
      <c r="OMD77" s="91"/>
      <c r="OME77" s="91"/>
      <c r="OMF77" s="91"/>
      <c r="OMG77" s="91"/>
      <c r="OMH77" s="91"/>
      <c r="OMI77" s="91"/>
      <c r="OMJ77" s="91"/>
      <c r="OMK77" s="91"/>
      <c r="OML77" s="91"/>
      <c r="OMM77" s="91"/>
      <c r="OMN77" s="91"/>
      <c r="OMO77" s="91"/>
      <c r="OMP77" s="91"/>
      <c r="OMQ77" s="91"/>
      <c r="OMR77" s="91"/>
      <c r="OMS77" s="91"/>
      <c r="OMT77" s="91"/>
      <c r="OMU77" s="91"/>
      <c r="OMV77" s="91"/>
      <c r="OMW77" s="91"/>
      <c r="OMX77" s="91"/>
      <c r="OMY77" s="91"/>
      <c r="OMZ77" s="91"/>
      <c r="ONA77" s="91"/>
      <c r="ONB77" s="91"/>
      <c r="ONC77" s="91"/>
      <c r="OND77" s="91"/>
      <c r="ONE77" s="91"/>
      <c r="ONF77" s="91"/>
      <c r="ONG77" s="91"/>
      <c r="ONH77" s="91"/>
      <c r="ONI77" s="91"/>
      <c r="ONJ77" s="91"/>
      <c r="ONK77" s="91"/>
      <c r="ONL77" s="91"/>
      <c r="ONM77" s="91"/>
      <c r="ONN77" s="91"/>
      <c r="ONO77" s="91"/>
      <c r="ONP77" s="91"/>
      <c r="ONQ77" s="91"/>
      <c r="ONR77" s="91"/>
      <c r="ONS77" s="91"/>
      <c r="ONT77" s="91"/>
      <c r="ONU77" s="91"/>
      <c r="ONV77" s="91"/>
      <c r="ONW77" s="91"/>
      <c r="ONX77" s="91"/>
      <c r="ONY77" s="91"/>
      <c r="ONZ77" s="91"/>
      <c r="OOA77" s="91"/>
      <c r="OOB77" s="91"/>
      <c r="OOC77" s="91"/>
      <c r="OOD77" s="91"/>
      <c r="OOE77" s="91"/>
      <c r="OOF77" s="91"/>
      <c r="OOG77" s="91"/>
      <c r="OOH77" s="91"/>
      <c r="OOI77" s="91"/>
      <c r="OOJ77" s="91"/>
      <c r="OOK77" s="91"/>
      <c r="OOL77" s="91"/>
      <c r="OOM77" s="91"/>
      <c r="OON77" s="91"/>
      <c r="OOO77" s="91"/>
      <c r="OOP77" s="91"/>
      <c r="OOQ77" s="91"/>
      <c r="OOR77" s="91"/>
      <c r="OOS77" s="91"/>
      <c r="OOT77" s="91"/>
      <c r="OOU77" s="91"/>
      <c r="OOV77" s="91"/>
      <c r="OOW77" s="91"/>
      <c r="OOX77" s="91"/>
      <c r="OOY77" s="91"/>
      <c r="OOZ77" s="91"/>
      <c r="OPA77" s="91"/>
      <c r="OPB77" s="91"/>
      <c r="OPC77" s="91"/>
      <c r="OPD77" s="91"/>
      <c r="OPE77" s="91"/>
      <c r="OPF77" s="91"/>
      <c r="OPG77" s="91"/>
      <c r="OPH77" s="91"/>
      <c r="OPI77" s="91"/>
      <c r="OPJ77" s="91"/>
      <c r="OPK77" s="91"/>
      <c r="OPL77" s="91"/>
      <c r="OPM77" s="91"/>
      <c r="OPN77" s="91"/>
      <c r="OPO77" s="91"/>
      <c r="OPP77" s="91"/>
      <c r="OPQ77" s="91"/>
      <c r="OPR77" s="91"/>
      <c r="OPS77" s="91"/>
      <c r="OPT77" s="91"/>
      <c r="OPU77" s="91"/>
      <c r="OPV77" s="91"/>
      <c r="OPW77" s="91"/>
      <c r="OPX77" s="91"/>
      <c r="OPY77" s="91"/>
      <c r="OPZ77" s="91"/>
      <c r="OQA77" s="91"/>
      <c r="OQB77" s="91"/>
      <c r="OQC77" s="91"/>
      <c r="OQD77" s="91"/>
      <c r="OQE77" s="91"/>
      <c r="OQF77" s="91"/>
      <c r="OQG77" s="91"/>
      <c r="OQH77" s="91"/>
      <c r="OQI77" s="91"/>
      <c r="OQJ77" s="91"/>
      <c r="OQK77" s="91"/>
      <c r="OQL77" s="91"/>
      <c r="OQM77" s="91"/>
      <c r="OQN77" s="91"/>
      <c r="OQO77" s="91"/>
      <c r="OQP77" s="91"/>
      <c r="OQQ77" s="91"/>
      <c r="OQR77" s="91"/>
      <c r="OQS77" s="91"/>
      <c r="OQT77" s="91"/>
      <c r="OQU77" s="91"/>
      <c r="OQV77" s="91"/>
      <c r="OQW77" s="91"/>
      <c r="OQX77" s="91"/>
      <c r="OQY77" s="91"/>
      <c r="OQZ77" s="91"/>
      <c r="ORA77" s="91"/>
      <c r="ORB77" s="91"/>
      <c r="ORC77" s="91"/>
      <c r="ORD77" s="91"/>
      <c r="ORE77" s="91"/>
      <c r="ORF77" s="91"/>
      <c r="ORG77" s="91"/>
      <c r="ORH77" s="91"/>
      <c r="ORI77" s="91"/>
      <c r="ORJ77" s="91"/>
      <c r="ORK77" s="91"/>
      <c r="ORL77" s="91"/>
      <c r="ORM77" s="91"/>
      <c r="ORN77" s="91"/>
      <c r="ORO77" s="91"/>
      <c r="ORP77" s="91"/>
      <c r="ORQ77" s="91"/>
      <c r="ORR77" s="91"/>
      <c r="ORS77" s="91"/>
      <c r="ORT77" s="91"/>
      <c r="ORU77" s="91"/>
      <c r="ORV77" s="91"/>
      <c r="ORW77" s="91"/>
      <c r="ORX77" s="91"/>
      <c r="ORY77" s="91"/>
      <c r="ORZ77" s="91"/>
      <c r="OSA77" s="91"/>
      <c r="OSB77" s="91"/>
      <c r="OSC77" s="91"/>
      <c r="OSD77" s="91"/>
      <c r="OSE77" s="91"/>
      <c r="OSF77" s="91"/>
      <c r="OSG77" s="91"/>
      <c r="OSH77" s="91"/>
      <c r="OSI77" s="91"/>
      <c r="OSJ77" s="91"/>
      <c r="OSK77" s="91"/>
      <c r="OSL77" s="91"/>
      <c r="OSM77" s="91"/>
      <c r="OSN77" s="91"/>
      <c r="OSO77" s="91"/>
      <c r="OSP77" s="91"/>
      <c r="OSQ77" s="91"/>
      <c r="OSR77" s="91"/>
      <c r="OSS77" s="91"/>
      <c r="OST77" s="91"/>
      <c r="OSU77" s="91"/>
      <c r="OSV77" s="91"/>
      <c r="OSW77" s="91"/>
      <c r="OSX77" s="91"/>
      <c r="OSY77" s="91"/>
      <c r="OSZ77" s="91"/>
      <c r="OTA77" s="91"/>
      <c r="OTB77" s="91"/>
      <c r="OTC77" s="91"/>
      <c r="OTD77" s="91"/>
      <c r="OTE77" s="91"/>
      <c r="OTF77" s="91"/>
      <c r="OTG77" s="91"/>
      <c r="OTH77" s="91"/>
      <c r="OTI77" s="91"/>
      <c r="OTJ77" s="91"/>
      <c r="OTK77" s="91"/>
      <c r="OTL77" s="91"/>
      <c r="OTM77" s="91"/>
      <c r="OTN77" s="91"/>
      <c r="OTO77" s="91"/>
      <c r="OTP77" s="91"/>
      <c r="OTQ77" s="91"/>
      <c r="OTR77" s="91"/>
      <c r="OTS77" s="91"/>
      <c r="OTT77" s="91"/>
      <c r="OTU77" s="91"/>
      <c r="OTV77" s="91"/>
      <c r="OTW77" s="91"/>
      <c r="OTX77" s="91"/>
      <c r="OTY77" s="91"/>
      <c r="OTZ77" s="91"/>
      <c r="OUA77" s="91"/>
      <c r="OUB77" s="91"/>
      <c r="OUC77" s="91"/>
      <c r="OUD77" s="91"/>
      <c r="OUE77" s="91"/>
      <c r="OUF77" s="91"/>
      <c r="OUG77" s="91"/>
      <c r="OUH77" s="91"/>
      <c r="OUI77" s="91"/>
      <c r="OUJ77" s="91"/>
      <c r="OUK77" s="91"/>
      <c r="OUL77" s="91"/>
      <c r="OUM77" s="91"/>
      <c r="OUN77" s="91"/>
      <c r="OUO77" s="91"/>
      <c r="OUP77" s="91"/>
      <c r="OUQ77" s="91"/>
      <c r="OUR77" s="91"/>
      <c r="OUS77" s="91"/>
      <c r="OUT77" s="91"/>
      <c r="OUU77" s="91"/>
      <c r="OUV77" s="91"/>
      <c r="OUW77" s="91"/>
      <c r="OUX77" s="91"/>
      <c r="OUY77" s="91"/>
      <c r="OUZ77" s="91"/>
      <c r="OVA77" s="91"/>
      <c r="OVB77" s="91"/>
      <c r="OVC77" s="91"/>
      <c r="OVD77" s="91"/>
      <c r="OVE77" s="91"/>
      <c r="OVF77" s="91"/>
      <c r="OVG77" s="91"/>
      <c r="OVH77" s="91"/>
      <c r="OVI77" s="91"/>
      <c r="OVJ77" s="91"/>
      <c r="OVK77" s="91"/>
      <c r="OVL77" s="91"/>
      <c r="OVM77" s="91"/>
      <c r="OVN77" s="91"/>
      <c r="OVO77" s="91"/>
      <c r="OVP77" s="91"/>
      <c r="OVQ77" s="91"/>
      <c r="OVR77" s="91"/>
      <c r="OVS77" s="91"/>
      <c r="OVT77" s="91"/>
      <c r="OVU77" s="91"/>
      <c r="OVV77" s="91"/>
      <c r="OVW77" s="91"/>
      <c r="OVX77" s="91"/>
      <c r="OVY77" s="91"/>
      <c r="OVZ77" s="91"/>
      <c r="OWA77" s="91"/>
      <c r="OWB77" s="91"/>
      <c r="OWC77" s="91"/>
      <c r="OWD77" s="91"/>
      <c r="OWE77" s="91"/>
      <c r="OWF77" s="91"/>
      <c r="OWG77" s="91"/>
      <c r="OWH77" s="91"/>
      <c r="OWI77" s="91"/>
      <c r="OWJ77" s="91"/>
      <c r="OWK77" s="91"/>
      <c r="OWL77" s="91"/>
      <c r="OWM77" s="91"/>
      <c r="OWN77" s="91"/>
      <c r="OWO77" s="91"/>
      <c r="OWP77" s="91"/>
      <c r="OWQ77" s="91"/>
      <c r="OWR77" s="91"/>
      <c r="OWS77" s="91"/>
      <c r="OWT77" s="91"/>
      <c r="OWU77" s="91"/>
      <c r="OWV77" s="91"/>
      <c r="OWW77" s="91"/>
      <c r="OWX77" s="91"/>
      <c r="OWY77" s="91"/>
      <c r="OWZ77" s="91"/>
      <c r="OXA77" s="91"/>
      <c r="OXB77" s="91"/>
      <c r="OXC77" s="91"/>
      <c r="OXD77" s="91"/>
      <c r="OXE77" s="91"/>
      <c r="OXF77" s="91"/>
      <c r="OXG77" s="91"/>
      <c r="OXH77" s="91"/>
      <c r="OXI77" s="91"/>
      <c r="OXJ77" s="91"/>
      <c r="OXK77" s="91"/>
      <c r="OXL77" s="91"/>
      <c r="OXM77" s="91"/>
      <c r="OXN77" s="91"/>
      <c r="OXO77" s="91"/>
      <c r="OXP77" s="91"/>
      <c r="OXQ77" s="91"/>
      <c r="OXR77" s="91"/>
      <c r="OXS77" s="91"/>
      <c r="OXT77" s="91"/>
      <c r="OXU77" s="91"/>
      <c r="OXV77" s="91"/>
      <c r="OXW77" s="91"/>
      <c r="OXX77" s="91"/>
      <c r="OXY77" s="91"/>
      <c r="OXZ77" s="91"/>
      <c r="OYA77" s="91"/>
      <c r="OYB77" s="91"/>
      <c r="OYC77" s="91"/>
      <c r="OYD77" s="91"/>
      <c r="OYE77" s="91"/>
      <c r="OYF77" s="91"/>
      <c r="OYG77" s="91"/>
      <c r="OYH77" s="91"/>
      <c r="OYI77" s="91"/>
      <c r="OYJ77" s="91"/>
      <c r="OYK77" s="91"/>
      <c r="OYL77" s="91"/>
      <c r="OYM77" s="91"/>
      <c r="OYN77" s="91"/>
      <c r="OYO77" s="91"/>
      <c r="OYP77" s="91"/>
      <c r="OYQ77" s="91"/>
      <c r="OYR77" s="91"/>
      <c r="OYS77" s="91"/>
      <c r="OYT77" s="91"/>
      <c r="OYU77" s="91"/>
      <c r="OYV77" s="91"/>
      <c r="OYW77" s="91"/>
      <c r="OYX77" s="91"/>
      <c r="OYY77" s="91"/>
      <c r="OYZ77" s="91"/>
      <c r="OZA77" s="91"/>
      <c r="OZB77" s="91"/>
      <c r="OZC77" s="91"/>
      <c r="OZD77" s="91"/>
      <c r="OZE77" s="91"/>
      <c r="OZF77" s="91"/>
      <c r="OZG77" s="91"/>
      <c r="OZH77" s="91"/>
      <c r="OZI77" s="91"/>
      <c r="OZJ77" s="91"/>
      <c r="OZK77" s="91"/>
      <c r="OZL77" s="91"/>
      <c r="OZM77" s="91"/>
      <c r="OZN77" s="91"/>
      <c r="OZO77" s="91"/>
      <c r="OZP77" s="91"/>
      <c r="OZQ77" s="91"/>
      <c r="OZR77" s="91"/>
      <c r="OZS77" s="91"/>
      <c r="OZT77" s="91"/>
      <c r="OZU77" s="91"/>
      <c r="OZV77" s="91"/>
      <c r="OZW77" s="91"/>
      <c r="OZX77" s="91"/>
      <c r="OZY77" s="91"/>
      <c r="OZZ77" s="91"/>
      <c r="PAA77" s="91"/>
      <c r="PAB77" s="91"/>
      <c r="PAC77" s="91"/>
      <c r="PAD77" s="91"/>
      <c r="PAE77" s="91"/>
      <c r="PAF77" s="91"/>
      <c r="PAG77" s="91"/>
      <c r="PAH77" s="91"/>
      <c r="PAI77" s="91"/>
      <c r="PAJ77" s="91"/>
      <c r="PAK77" s="91"/>
      <c r="PAL77" s="91"/>
      <c r="PAM77" s="91"/>
      <c r="PAN77" s="91"/>
      <c r="PAO77" s="91"/>
      <c r="PAP77" s="91"/>
      <c r="PAQ77" s="91"/>
      <c r="PAR77" s="91"/>
      <c r="PAS77" s="91"/>
      <c r="PAT77" s="91"/>
      <c r="PAU77" s="91"/>
      <c r="PAV77" s="91"/>
      <c r="PAW77" s="91"/>
      <c r="PAX77" s="91"/>
      <c r="PAY77" s="91"/>
      <c r="PAZ77" s="91"/>
      <c r="PBA77" s="91"/>
      <c r="PBB77" s="91"/>
      <c r="PBC77" s="91"/>
      <c r="PBD77" s="91"/>
      <c r="PBE77" s="91"/>
      <c r="PBF77" s="91"/>
      <c r="PBG77" s="91"/>
      <c r="PBH77" s="91"/>
      <c r="PBI77" s="91"/>
      <c r="PBJ77" s="91"/>
      <c r="PBK77" s="91"/>
      <c r="PBL77" s="91"/>
      <c r="PBM77" s="91"/>
      <c r="PBN77" s="91"/>
      <c r="PBO77" s="91"/>
      <c r="PBP77" s="91"/>
      <c r="PBQ77" s="91"/>
      <c r="PBR77" s="91"/>
      <c r="PBS77" s="91"/>
      <c r="PBT77" s="91"/>
      <c r="PBU77" s="91"/>
      <c r="PBV77" s="91"/>
      <c r="PBW77" s="91"/>
      <c r="PBX77" s="91"/>
      <c r="PBY77" s="91"/>
      <c r="PBZ77" s="91"/>
      <c r="PCA77" s="91"/>
      <c r="PCB77" s="91"/>
      <c r="PCC77" s="91"/>
      <c r="PCD77" s="91"/>
      <c r="PCE77" s="91"/>
      <c r="PCF77" s="91"/>
      <c r="PCG77" s="91"/>
      <c r="PCH77" s="91"/>
      <c r="PCI77" s="91"/>
      <c r="PCJ77" s="91"/>
      <c r="PCK77" s="91"/>
      <c r="PCL77" s="91"/>
      <c r="PCM77" s="91"/>
      <c r="PCN77" s="91"/>
      <c r="PCO77" s="91"/>
      <c r="PCP77" s="91"/>
      <c r="PCQ77" s="91"/>
      <c r="PCR77" s="91"/>
      <c r="PCS77" s="91"/>
      <c r="PCT77" s="91"/>
      <c r="PCU77" s="91"/>
      <c r="PCV77" s="91"/>
      <c r="PCW77" s="91"/>
      <c r="PCX77" s="91"/>
      <c r="PCY77" s="91"/>
      <c r="PCZ77" s="91"/>
      <c r="PDA77" s="91"/>
      <c r="PDB77" s="91"/>
      <c r="PDC77" s="91"/>
      <c r="PDD77" s="91"/>
      <c r="PDE77" s="91"/>
      <c r="PDF77" s="91"/>
      <c r="PDG77" s="91"/>
      <c r="PDH77" s="91"/>
      <c r="PDI77" s="91"/>
      <c r="PDJ77" s="91"/>
      <c r="PDK77" s="91"/>
      <c r="PDL77" s="91"/>
      <c r="PDM77" s="91"/>
      <c r="PDN77" s="91"/>
      <c r="PDO77" s="91"/>
      <c r="PDP77" s="91"/>
      <c r="PDQ77" s="91"/>
      <c r="PDR77" s="91"/>
      <c r="PDS77" s="91"/>
      <c r="PDT77" s="91"/>
      <c r="PDU77" s="91"/>
      <c r="PDV77" s="91"/>
      <c r="PDW77" s="91"/>
      <c r="PDX77" s="91"/>
      <c r="PDY77" s="91"/>
      <c r="PDZ77" s="91"/>
      <c r="PEA77" s="91"/>
      <c r="PEB77" s="91"/>
      <c r="PEC77" s="91"/>
      <c r="PED77" s="91"/>
      <c r="PEE77" s="91"/>
      <c r="PEF77" s="91"/>
      <c r="PEG77" s="91"/>
      <c r="PEH77" s="91"/>
      <c r="PEI77" s="91"/>
      <c r="PEJ77" s="91"/>
      <c r="PEK77" s="91"/>
      <c r="PEL77" s="91"/>
      <c r="PEM77" s="91"/>
      <c r="PEN77" s="91"/>
      <c r="PEO77" s="91"/>
      <c r="PEP77" s="91"/>
      <c r="PEQ77" s="91"/>
      <c r="PER77" s="91"/>
      <c r="PES77" s="91"/>
      <c r="PET77" s="91"/>
      <c r="PEU77" s="91"/>
      <c r="PEV77" s="91"/>
      <c r="PEW77" s="91"/>
      <c r="PEX77" s="91"/>
      <c r="PEY77" s="91"/>
      <c r="PEZ77" s="91"/>
      <c r="PFA77" s="91"/>
      <c r="PFB77" s="91"/>
      <c r="PFC77" s="91"/>
      <c r="PFD77" s="91"/>
      <c r="PFE77" s="91"/>
      <c r="PFF77" s="91"/>
      <c r="PFG77" s="91"/>
      <c r="PFH77" s="91"/>
      <c r="PFI77" s="91"/>
      <c r="PFJ77" s="91"/>
      <c r="PFK77" s="91"/>
      <c r="PFL77" s="91"/>
      <c r="PFM77" s="91"/>
      <c r="PFN77" s="91"/>
      <c r="PFO77" s="91"/>
      <c r="PFP77" s="91"/>
      <c r="PFQ77" s="91"/>
      <c r="PFR77" s="91"/>
      <c r="PFS77" s="91"/>
      <c r="PFT77" s="91"/>
      <c r="PFU77" s="91"/>
      <c r="PFV77" s="91"/>
      <c r="PFW77" s="91"/>
      <c r="PFX77" s="91"/>
      <c r="PFY77" s="91"/>
      <c r="PFZ77" s="91"/>
      <c r="PGA77" s="91"/>
      <c r="PGB77" s="91"/>
      <c r="PGC77" s="91"/>
      <c r="PGD77" s="91"/>
      <c r="PGE77" s="91"/>
      <c r="PGF77" s="91"/>
      <c r="PGG77" s="91"/>
      <c r="PGH77" s="91"/>
      <c r="PGI77" s="91"/>
      <c r="PGJ77" s="91"/>
      <c r="PGK77" s="91"/>
      <c r="PGL77" s="91"/>
      <c r="PGM77" s="91"/>
      <c r="PGN77" s="91"/>
      <c r="PGO77" s="91"/>
      <c r="PGP77" s="91"/>
      <c r="PGQ77" s="91"/>
      <c r="PGR77" s="91"/>
      <c r="PGS77" s="91"/>
      <c r="PGT77" s="91"/>
      <c r="PGU77" s="91"/>
      <c r="PGV77" s="91"/>
      <c r="PGW77" s="91"/>
      <c r="PGX77" s="91"/>
      <c r="PGY77" s="91"/>
      <c r="PGZ77" s="91"/>
      <c r="PHA77" s="91"/>
      <c r="PHB77" s="91"/>
      <c r="PHC77" s="91"/>
      <c r="PHD77" s="91"/>
      <c r="PHE77" s="91"/>
      <c r="PHF77" s="91"/>
      <c r="PHG77" s="91"/>
      <c r="PHH77" s="91"/>
      <c r="PHI77" s="91"/>
      <c r="PHJ77" s="91"/>
      <c r="PHK77" s="91"/>
      <c r="PHL77" s="91"/>
      <c r="PHM77" s="91"/>
      <c r="PHN77" s="91"/>
      <c r="PHO77" s="91"/>
      <c r="PHP77" s="91"/>
      <c r="PHQ77" s="91"/>
      <c r="PHR77" s="91"/>
      <c r="PHS77" s="91"/>
      <c r="PHT77" s="91"/>
      <c r="PHU77" s="91"/>
      <c r="PHV77" s="91"/>
      <c r="PHW77" s="91"/>
      <c r="PHX77" s="91"/>
      <c r="PHY77" s="91"/>
      <c r="PHZ77" s="91"/>
      <c r="PIA77" s="91"/>
      <c r="PIB77" s="91"/>
      <c r="PIC77" s="91"/>
      <c r="PID77" s="91"/>
      <c r="PIE77" s="91"/>
      <c r="PIF77" s="91"/>
      <c r="PIG77" s="91"/>
      <c r="PIH77" s="91"/>
      <c r="PII77" s="91"/>
      <c r="PIJ77" s="91"/>
      <c r="PIK77" s="91"/>
      <c r="PIL77" s="91"/>
      <c r="PIM77" s="91"/>
      <c r="PIN77" s="91"/>
      <c r="PIO77" s="91"/>
      <c r="PIP77" s="91"/>
      <c r="PIQ77" s="91"/>
      <c r="PIR77" s="91"/>
      <c r="PIS77" s="91"/>
      <c r="PIT77" s="91"/>
      <c r="PIU77" s="91"/>
      <c r="PIV77" s="91"/>
      <c r="PIW77" s="91"/>
      <c r="PIX77" s="91"/>
      <c r="PIY77" s="91"/>
      <c r="PIZ77" s="91"/>
      <c r="PJA77" s="91"/>
      <c r="PJB77" s="91"/>
      <c r="PJC77" s="91"/>
      <c r="PJD77" s="91"/>
      <c r="PJE77" s="91"/>
      <c r="PJF77" s="91"/>
      <c r="PJG77" s="91"/>
      <c r="PJH77" s="91"/>
      <c r="PJI77" s="91"/>
      <c r="PJJ77" s="91"/>
      <c r="PJK77" s="91"/>
      <c r="PJL77" s="91"/>
      <c r="PJM77" s="91"/>
      <c r="PJN77" s="91"/>
      <c r="PJO77" s="91"/>
      <c r="PJP77" s="91"/>
      <c r="PJQ77" s="91"/>
      <c r="PJR77" s="91"/>
      <c r="PJS77" s="91"/>
      <c r="PJT77" s="91"/>
      <c r="PJU77" s="91"/>
      <c r="PJV77" s="91"/>
      <c r="PJW77" s="91"/>
      <c r="PJX77" s="91"/>
      <c r="PJY77" s="91"/>
      <c r="PJZ77" s="91"/>
      <c r="PKA77" s="91"/>
      <c r="PKB77" s="91"/>
      <c r="PKC77" s="91"/>
      <c r="PKD77" s="91"/>
      <c r="PKE77" s="91"/>
      <c r="PKF77" s="91"/>
      <c r="PKG77" s="91"/>
      <c r="PKH77" s="91"/>
      <c r="PKI77" s="91"/>
      <c r="PKJ77" s="91"/>
      <c r="PKK77" s="91"/>
      <c r="PKL77" s="91"/>
      <c r="PKM77" s="91"/>
      <c r="PKN77" s="91"/>
      <c r="PKO77" s="91"/>
      <c r="PKP77" s="91"/>
      <c r="PKQ77" s="91"/>
      <c r="PKR77" s="91"/>
      <c r="PKS77" s="91"/>
      <c r="PKT77" s="91"/>
      <c r="PKU77" s="91"/>
      <c r="PKV77" s="91"/>
      <c r="PKW77" s="91"/>
      <c r="PKX77" s="91"/>
      <c r="PKY77" s="91"/>
      <c r="PKZ77" s="91"/>
      <c r="PLA77" s="91"/>
      <c r="PLB77" s="91"/>
      <c r="PLC77" s="91"/>
      <c r="PLD77" s="91"/>
      <c r="PLE77" s="91"/>
      <c r="PLF77" s="91"/>
      <c r="PLG77" s="91"/>
      <c r="PLH77" s="91"/>
      <c r="PLI77" s="91"/>
      <c r="PLJ77" s="91"/>
      <c r="PLK77" s="91"/>
      <c r="PLL77" s="91"/>
      <c r="PLM77" s="91"/>
      <c r="PLN77" s="91"/>
      <c r="PLO77" s="91"/>
      <c r="PLP77" s="91"/>
      <c r="PLQ77" s="91"/>
      <c r="PLR77" s="91"/>
      <c r="PLS77" s="91"/>
      <c r="PLT77" s="91"/>
      <c r="PLU77" s="91"/>
      <c r="PLV77" s="91"/>
      <c r="PLW77" s="91"/>
      <c r="PLX77" s="91"/>
      <c r="PLY77" s="91"/>
      <c r="PLZ77" s="91"/>
      <c r="PMA77" s="91"/>
      <c r="PMB77" s="91"/>
      <c r="PMC77" s="91"/>
      <c r="PMD77" s="91"/>
      <c r="PME77" s="91"/>
      <c r="PMF77" s="91"/>
      <c r="PMG77" s="91"/>
      <c r="PMH77" s="91"/>
      <c r="PMI77" s="91"/>
      <c r="PMJ77" s="91"/>
      <c r="PMK77" s="91"/>
      <c r="PML77" s="91"/>
      <c r="PMM77" s="91"/>
      <c r="PMN77" s="91"/>
      <c r="PMO77" s="91"/>
      <c r="PMP77" s="91"/>
      <c r="PMQ77" s="91"/>
      <c r="PMR77" s="91"/>
      <c r="PMS77" s="91"/>
      <c r="PMT77" s="91"/>
      <c r="PMU77" s="91"/>
      <c r="PMV77" s="91"/>
      <c r="PMW77" s="91"/>
      <c r="PMX77" s="91"/>
      <c r="PMY77" s="91"/>
      <c r="PMZ77" s="91"/>
      <c r="PNA77" s="91"/>
      <c r="PNB77" s="91"/>
      <c r="PNC77" s="91"/>
      <c r="PND77" s="91"/>
      <c r="PNE77" s="91"/>
      <c r="PNF77" s="91"/>
      <c r="PNG77" s="91"/>
      <c r="PNH77" s="91"/>
      <c r="PNI77" s="91"/>
      <c r="PNJ77" s="91"/>
      <c r="PNK77" s="91"/>
      <c r="PNL77" s="91"/>
      <c r="PNM77" s="91"/>
      <c r="PNN77" s="91"/>
      <c r="PNO77" s="91"/>
      <c r="PNP77" s="91"/>
      <c r="PNQ77" s="91"/>
      <c r="PNR77" s="91"/>
      <c r="PNS77" s="91"/>
      <c r="PNT77" s="91"/>
      <c r="PNU77" s="91"/>
      <c r="PNV77" s="91"/>
      <c r="PNW77" s="91"/>
      <c r="PNX77" s="91"/>
      <c r="PNY77" s="91"/>
      <c r="PNZ77" s="91"/>
      <c r="POA77" s="91"/>
      <c r="POB77" s="91"/>
      <c r="POC77" s="91"/>
      <c r="POD77" s="91"/>
      <c r="POE77" s="91"/>
      <c r="POF77" s="91"/>
      <c r="POG77" s="91"/>
      <c r="POH77" s="91"/>
      <c r="POI77" s="91"/>
      <c r="POJ77" s="91"/>
      <c r="POK77" s="91"/>
      <c r="POL77" s="91"/>
      <c r="POM77" s="91"/>
      <c r="PON77" s="91"/>
      <c r="POO77" s="91"/>
      <c r="POP77" s="91"/>
      <c r="POQ77" s="91"/>
      <c r="POR77" s="91"/>
      <c r="POS77" s="91"/>
      <c r="POT77" s="91"/>
      <c r="POU77" s="91"/>
      <c r="POV77" s="91"/>
      <c r="POW77" s="91"/>
      <c r="POX77" s="91"/>
      <c r="POY77" s="91"/>
      <c r="POZ77" s="91"/>
      <c r="PPA77" s="91"/>
      <c r="PPB77" s="91"/>
      <c r="PPC77" s="91"/>
      <c r="PPD77" s="91"/>
      <c r="PPE77" s="91"/>
      <c r="PPF77" s="91"/>
      <c r="PPG77" s="91"/>
      <c r="PPH77" s="91"/>
      <c r="PPI77" s="91"/>
      <c r="PPJ77" s="91"/>
      <c r="PPK77" s="91"/>
      <c r="PPL77" s="91"/>
      <c r="PPM77" s="91"/>
      <c r="PPN77" s="91"/>
      <c r="PPO77" s="91"/>
      <c r="PPP77" s="91"/>
      <c r="PPQ77" s="91"/>
      <c r="PPR77" s="91"/>
      <c r="PPS77" s="91"/>
      <c r="PPT77" s="91"/>
      <c r="PPU77" s="91"/>
      <c r="PPV77" s="91"/>
      <c r="PPW77" s="91"/>
      <c r="PPX77" s="91"/>
      <c r="PPY77" s="91"/>
      <c r="PPZ77" s="91"/>
      <c r="PQA77" s="91"/>
      <c r="PQB77" s="91"/>
      <c r="PQC77" s="91"/>
      <c r="PQD77" s="91"/>
      <c r="PQE77" s="91"/>
      <c r="PQF77" s="91"/>
      <c r="PQG77" s="91"/>
      <c r="PQH77" s="91"/>
      <c r="PQI77" s="91"/>
      <c r="PQJ77" s="91"/>
      <c r="PQK77" s="91"/>
      <c r="PQL77" s="91"/>
      <c r="PQM77" s="91"/>
      <c r="PQN77" s="91"/>
      <c r="PQO77" s="91"/>
      <c r="PQP77" s="91"/>
      <c r="PQQ77" s="91"/>
      <c r="PQR77" s="91"/>
      <c r="PQS77" s="91"/>
      <c r="PQT77" s="91"/>
      <c r="PQU77" s="91"/>
      <c r="PQV77" s="91"/>
      <c r="PQW77" s="91"/>
      <c r="PQX77" s="91"/>
      <c r="PQY77" s="91"/>
      <c r="PQZ77" s="91"/>
      <c r="PRA77" s="91"/>
      <c r="PRB77" s="91"/>
      <c r="PRC77" s="91"/>
      <c r="PRD77" s="91"/>
      <c r="PRE77" s="91"/>
      <c r="PRF77" s="91"/>
      <c r="PRG77" s="91"/>
      <c r="PRH77" s="91"/>
      <c r="PRI77" s="91"/>
      <c r="PRJ77" s="91"/>
      <c r="PRK77" s="91"/>
      <c r="PRL77" s="91"/>
      <c r="PRM77" s="91"/>
      <c r="PRN77" s="91"/>
      <c r="PRO77" s="91"/>
      <c r="PRP77" s="91"/>
      <c r="PRQ77" s="91"/>
      <c r="PRR77" s="91"/>
      <c r="PRS77" s="91"/>
      <c r="PRT77" s="91"/>
      <c r="PRU77" s="91"/>
      <c r="PRV77" s="91"/>
      <c r="PRW77" s="91"/>
      <c r="PRX77" s="91"/>
      <c r="PRY77" s="91"/>
      <c r="PRZ77" s="91"/>
      <c r="PSA77" s="91"/>
      <c r="PSB77" s="91"/>
      <c r="PSC77" s="91"/>
      <c r="PSD77" s="91"/>
      <c r="PSE77" s="91"/>
      <c r="PSF77" s="91"/>
      <c r="PSG77" s="91"/>
      <c r="PSH77" s="91"/>
      <c r="PSI77" s="91"/>
      <c r="PSJ77" s="91"/>
      <c r="PSK77" s="91"/>
      <c r="PSL77" s="91"/>
      <c r="PSM77" s="91"/>
      <c r="PSN77" s="91"/>
      <c r="PSO77" s="91"/>
      <c r="PSP77" s="91"/>
      <c r="PSQ77" s="91"/>
      <c r="PSR77" s="91"/>
      <c r="PSS77" s="91"/>
      <c r="PST77" s="91"/>
      <c r="PSU77" s="91"/>
      <c r="PSV77" s="91"/>
      <c r="PSW77" s="91"/>
      <c r="PSX77" s="91"/>
      <c r="PSY77" s="91"/>
      <c r="PSZ77" s="91"/>
      <c r="PTA77" s="91"/>
      <c r="PTB77" s="91"/>
      <c r="PTC77" s="91"/>
      <c r="PTD77" s="91"/>
      <c r="PTE77" s="91"/>
      <c r="PTF77" s="91"/>
      <c r="PTG77" s="91"/>
      <c r="PTH77" s="91"/>
      <c r="PTI77" s="91"/>
      <c r="PTJ77" s="91"/>
      <c r="PTK77" s="91"/>
      <c r="PTL77" s="91"/>
      <c r="PTM77" s="91"/>
      <c r="PTN77" s="91"/>
      <c r="PTO77" s="91"/>
      <c r="PTP77" s="91"/>
      <c r="PTQ77" s="91"/>
      <c r="PTR77" s="91"/>
      <c r="PTS77" s="91"/>
      <c r="PTT77" s="91"/>
      <c r="PTU77" s="91"/>
      <c r="PTV77" s="91"/>
      <c r="PTW77" s="91"/>
      <c r="PTX77" s="91"/>
      <c r="PTY77" s="91"/>
      <c r="PTZ77" s="91"/>
      <c r="PUA77" s="91"/>
      <c r="PUB77" s="91"/>
      <c r="PUC77" s="91"/>
      <c r="PUD77" s="91"/>
      <c r="PUE77" s="91"/>
      <c r="PUF77" s="91"/>
      <c r="PUG77" s="91"/>
      <c r="PUH77" s="91"/>
      <c r="PUI77" s="91"/>
      <c r="PUJ77" s="91"/>
      <c r="PUK77" s="91"/>
      <c r="PUL77" s="91"/>
      <c r="PUM77" s="91"/>
      <c r="PUN77" s="91"/>
      <c r="PUO77" s="91"/>
      <c r="PUP77" s="91"/>
      <c r="PUQ77" s="91"/>
      <c r="PUR77" s="91"/>
      <c r="PUS77" s="91"/>
      <c r="PUT77" s="91"/>
      <c r="PUU77" s="91"/>
      <c r="PUV77" s="91"/>
      <c r="PUW77" s="91"/>
      <c r="PUX77" s="91"/>
      <c r="PUY77" s="91"/>
      <c r="PUZ77" s="91"/>
      <c r="PVA77" s="91"/>
      <c r="PVB77" s="91"/>
      <c r="PVC77" s="91"/>
      <c r="PVD77" s="91"/>
      <c r="PVE77" s="91"/>
      <c r="PVF77" s="91"/>
      <c r="PVG77" s="91"/>
      <c r="PVH77" s="91"/>
      <c r="PVI77" s="91"/>
      <c r="PVJ77" s="91"/>
      <c r="PVK77" s="91"/>
      <c r="PVL77" s="91"/>
      <c r="PVM77" s="91"/>
      <c r="PVN77" s="91"/>
      <c r="PVO77" s="91"/>
      <c r="PVP77" s="91"/>
      <c r="PVQ77" s="91"/>
      <c r="PVR77" s="91"/>
      <c r="PVS77" s="91"/>
      <c r="PVT77" s="91"/>
      <c r="PVU77" s="91"/>
      <c r="PVV77" s="91"/>
      <c r="PVW77" s="91"/>
      <c r="PVX77" s="91"/>
      <c r="PVY77" s="91"/>
      <c r="PVZ77" s="91"/>
      <c r="PWA77" s="91"/>
      <c r="PWB77" s="91"/>
      <c r="PWC77" s="91"/>
      <c r="PWD77" s="91"/>
      <c r="PWE77" s="91"/>
      <c r="PWF77" s="91"/>
      <c r="PWG77" s="91"/>
      <c r="PWH77" s="91"/>
      <c r="PWI77" s="91"/>
      <c r="PWJ77" s="91"/>
      <c r="PWK77" s="91"/>
      <c r="PWL77" s="91"/>
      <c r="PWM77" s="91"/>
      <c r="PWN77" s="91"/>
      <c r="PWO77" s="91"/>
      <c r="PWP77" s="91"/>
      <c r="PWQ77" s="91"/>
      <c r="PWR77" s="91"/>
      <c r="PWS77" s="91"/>
      <c r="PWT77" s="91"/>
      <c r="PWU77" s="91"/>
      <c r="PWV77" s="91"/>
      <c r="PWW77" s="91"/>
      <c r="PWX77" s="91"/>
      <c r="PWY77" s="91"/>
      <c r="PWZ77" s="91"/>
      <c r="PXA77" s="91"/>
      <c r="PXB77" s="91"/>
      <c r="PXC77" s="91"/>
      <c r="PXD77" s="91"/>
      <c r="PXE77" s="91"/>
      <c r="PXF77" s="91"/>
      <c r="PXG77" s="91"/>
      <c r="PXH77" s="91"/>
      <c r="PXI77" s="91"/>
      <c r="PXJ77" s="91"/>
      <c r="PXK77" s="91"/>
      <c r="PXL77" s="91"/>
      <c r="PXM77" s="91"/>
      <c r="PXN77" s="91"/>
      <c r="PXO77" s="91"/>
      <c r="PXP77" s="91"/>
      <c r="PXQ77" s="91"/>
      <c r="PXR77" s="91"/>
      <c r="PXS77" s="91"/>
      <c r="PXT77" s="91"/>
      <c r="PXU77" s="91"/>
      <c r="PXV77" s="91"/>
      <c r="PXW77" s="91"/>
      <c r="PXX77" s="91"/>
      <c r="PXY77" s="91"/>
      <c r="PXZ77" s="91"/>
      <c r="PYA77" s="91"/>
      <c r="PYB77" s="91"/>
      <c r="PYC77" s="91"/>
      <c r="PYD77" s="91"/>
      <c r="PYE77" s="91"/>
      <c r="PYF77" s="91"/>
      <c r="PYG77" s="91"/>
      <c r="PYH77" s="91"/>
      <c r="PYI77" s="91"/>
      <c r="PYJ77" s="91"/>
      <c r="PYK77" s="91"/>
      <c r="PYL77" s="91"/>
      <c r="PYM77" s="91"/>
      <c r="PYN77" s="91"/>
      <c r="PYO77" s="91"/>
      <c r="PYP77" s="91"/>
      <c r="PYQ77" s="91"/>
      <c r="PYR77" s="91"/>
      <c r="PYS77" s="91"/>
      <c r="PYT77" s="91"/>
      <c r="PYU77" s="91"/>
      <c r="PYV77" s="91"/>
      <c r="PYW77" s="91"/>
      <c r="PYX77" s="91"/>
      <c r="PYY77" s="91"/>
      <c r="PYZ77" s="91"/>
      <c r="PZA77" s="91"/>
      <c r="PZB77" s="91"/>
      <c r="PZC77" s="91"/>
      <c r="PZD77" s="91"/>
      <c r="PZE77" s="91"/>
      <c r="PZF77" s="91"/>
      <c r="PZG77" s="91"/>
      <c r="PZH77" s="91"/>
      <c r="PZI77" s="91"/>
      <c r="PZJ77" s="91"/>
      <c r="PZK77" s="91"/>
      <c r="PZL77" s="91"/>
      <c r="PZM77" s="91"/>
      <c r="PZN77" s="91"/>
      <c r="PZO77" s="91"/>
      <c r="PZP77" s="91"/>
      <c r="PZQ77" s="91"/>
      <c r="PZR77" s="91"/>
      <c r="PZS77" s="91"/>
      <c r="PZT77" s="91"/>
      <c r="PZU77" s="91"/>
      <c r="PZV77" s="91"/>
      <c r="PZW77" s="91"/>
      <c r="PZX77" s="91"/>
      <c r="PZY77" s="91"/>
      <c r="PZZ77" s="91"/>
      <c r="QAA77" s="91"/>
      <c r="QAB77" s="91"/>
      <c r="QAC77" s="91"/>
      <c r="QAD77" s="91"/>
      <c r="QAE77" s="91"/>
      <c r="QAF77" s="91"/>
      <c r="QAG77" s="91"/>
      <c r="QAH77" s="91"/>
      <c r="QAI77" s="91"/>
      <c r="QAJ77" s="91"/>
      <c r="QAK77" s="91"/>
      <c r="QAL77" s="91"/>
      <c r="QAM77" s="91"/>
      <c r="QAN77" s="91"/>
      <c r="QAO77" s="91"/>
      <c r="QAP77" s="91"/>
      <c r="QAQ77" s="91"/>
      <c r="QAR77" s="91"/>
      <c r="QAS77" s="91"/>
      <c r="QAT77" s="91"/>
      <c r="QAU77" s="91"/>
      <c r="QAV77" s="91"/>
      <c r="QAW77" s="91"/>
      <c r="QAX77" s="91"/>
      <c r="QAY77" s="91"/>
      <c r="QAZ77" s="91"/>
      <c r="QBA77" s="91"/>
      <c r="QBB77" s="91"/>
      <c r="QBC77" s="91"/>
      <c r="QBD77" s="91"/>
      <c r="QBE77" s="91"/>
      <c r="QBF77" s="91"/>
      <c r="QBG77" s="91"/>
      <c r="QBH77" s="91"/>
      <c r="QBI77" s="91"/>
      <c r="QBJ77" s="91"/>
      <c r="QBK77" s="91"/>
      <c r="QBL77" s="91"/>
      <c r="QBM77" s="91"/>
      <c r="QBN77" s="91"/>
      <c r="QBO77" s="91"/>
      <c r="QBP77" s="91"/>
      <c r="QBQ77" s="91"/>
      <c r="QBR77" s="91"/>
      <c r="QBS77" s="91"/>
      <c r="QBT77" s="91"/>
      <c r="QBU77" s="91"/>
      <c r="QBV77" s="91"/>
      <c r="QBW77" s="91"/>
      <c r="QBX77" s="91"/>
      <c r="QBY77" s="91"/>
      <c r="QBZ77" s="91"/>
      <c r="QCA77" s="91"/>
      <c r="QCB77" s="91"/>
      <c r="QCC77" s="91"/>
      <c r="QCD77" s="91"/>
      <c r="QCE77" s="91"/>
      <c r="QCF77" s="91"/>
      <c r="QCG77" s="91"/>
      <c r="QCH77" s="91"/>
      <c r="QCI77" s="91"/>
      <c r="QCJ77" s="91"/>
      <c r="QCK77" s="91"/>
      <c r="QCL77" s="91"/>
      <c r="QCM77" s="91"/>
      <c r="QCN77" s="91"/>
      <c r="QCO77" s="91"/>
      <c r="QCP77" s="91"/>
      <c r="QCQ77" s="91"/>
      <c r="QCR77" s="91"/>
      <c r="QCS77" s="91"/>
      <c r="QCT77" s="91"/>
      <c r="QCU77" s="91"/>
      <c r="QCV77" s="91"/>
      <c r="QCW77" s="91"/>
      <c r="QCX77" s="91"/>
      <c r="QCY77" s="91"/>
      <c r="QCZ77" s="91"/>
      <c r="QDA77" s="91"/>
      <c r="QDB77" s="91"/>
      <c r="QDC77" s="91"/>
      <c r="QDD77" s="91"/>
      <c r="QDE77" s="91"/>
      <c r="QDF77" s="91"/>
      <c r="QDG77" s="91"/>
      <c r="QDH77" s="91"/>
      <c r="QDI77" s="91"/>
      <c r="QDJ77" s="91"/>
      <c r="QDK77" s="91"/>
      <c r="QDL77" s="91"/>
      <c r="QDM77" s="91"/>
      <c r="QDN77" s="91"/>
      <c r="QDO77" s="91"/>
      <c r="QDP77" s="91"/>
      <c r="QDQ77" s="91"/>
      <c r="QDR77" s="91"/>
      <c r="QDS77" s="91"/>
      <c r="QDT77" s="91"/>
      <c r="QDU77" s="91"/>
      <c r="QDV77" s="91"/>
      <c r="QDW77" s="91"/>
      <c r="QDX77" s="91"/>
      <c r="QDY77" s="91"/>
      <c r="QDZ77" s="91"/>
      <c r="QEA77" s="91"/>
      <c r="QEB77" s="91"/>
      <c r="QEC77" s="91"/>
      <c r="QED77" s="91"/>
      <c r="QEE77" s="91"/>
      <c r="QEF77" s="91"/>
      <c r="QEG77" s="91"/>
      <c r="QEH77" s="91"/>
      <c r="QEI77" s="91"/>
      <c r="QEJ77" s="91"/>
      <c r="QEK77" s="91"/>
      <c r="QEL77" s="91"/>
      <c r="QEM77" s="91"/>
      <c r="QEN77" s="91"/>
      <c r="QEO77" s="91"/>
      <c r="QEP77" s="91"/>
      <c r="QEQ77" s="91"/>
      <c r="QER77" s="91"/>
      <c r="QES77" s="91"/>
      <c r="QET77" s="91"/>
      <c r="QEU77" s="91"/>
      <c r="QEV77" s="91"/>
      <c r="QEW77" s="91"/>
      <c r="QEX77" s="91"/>
      <c r="QEY77" s="91"/>
      <c r="QEZ77" s="91"/>
      <c r="QFA77" s="91"/>
      <c r="QFB77" s="91"/>
      <c r="QFC77" s="91"/>
      <c r="QFD77" s="91"/>
      <c r="QFE77" s="91"/>
      <c r="QFF77" s="91"/>
      <c r="QFG77" s="91"/>
      <c r="QFH77" s="91"/>
      <c r="QFI77" s="91"/>
      <c r="QFJ77" s="91"/>
      <c r="QFK77" s="91"/>
      <c r="QFL77" s="91"/>
      <c r="QFM77" s="91"/>
      <c r="QFN77" s="91"/>
      <c r="QFO77" s="91"/>
      <c r="QFP77" s="91"/>
      <c r="QFQ77" s="91"/>
      <c r="QFR77" s="91"/>
      <c r="QFS77" s="91"/>
      <c r="QFT77" s="91"/>
      <c r="QFU77" s="91"/>
      <c r="QFV77" s="91"/>
      <c r="QFW77" s="91"/>
      <c r="QFX77" s="91"/>
      <c r="QFY77" s="91"/>
      <c r="QFZ77" s="91"/>
      <c r="QGA77" s="91"/>
      <c r="QGB77" s="91"/>
      <c r="QGC77" s="91"/>
      <c r="QGD77" s="91"/>
      <c r="QGE77" s="91"/>
      <c r="QGF77" s="91"/>
      <c r="QGG77" s="91"/>
      <c r="QGH77" s="91"/>
      <c r="QGI77" s="91"/>
      <c r="QGJ77" s="91"/>
      <c r="QGK77" s="91"/>
      <c r="QGL77" s="91"/>
      <c r="QGM77" s="91"/>
      <c r="QGN77" s="91"/>
      <c r="QGO77" s="91"/>
      <c r="QGP77" s="91"/>
      <c r="QGQ77" s="91"/>
      <c r="QGR77" s="91"/>
      <c r="QGS77" s="91"/>
      <c r="QGT77" s="91"/>
      <c r="QGU77" s="91"/>
      <c r="QGV77" s="91"/>
      <c r="QGW77" s="91"/>
      <c r="QGX77" s="91"/>
      <c r="QGY77" s="91"/>
      <c r="QGZ77" s="91"/>
      <c r="QHA77" s="91"/>
      <c r="QHB77" s="91"/>
      <c r="QHC77" s="91"/>
      <c r="QHD77" s="91"/>
      <c r="QHE77" s="91"/>
      <c r="QHF77" s="91"/>
      <c r="QHG77" s="91"/>
      <c r="QHH77" s="91"/>
      <c r="QHI77" s="91"/>
      <c r="QHJ77" s="91"/>
      <c r="QHK77" s="91"/>
      <c r="QHL77" s="91"/>
      <c r="QHM77" s="91"/>
      <c r="QHN77" s="91"/>
      <c r="QHO77" s="91"/>
      <c r="QHP77" s="91"/>
      <c r="QHQ77" s="91"/>
      <c r="QHR77" s="91"/>
      <c r="QHS77" s="91"/>
      <c r="QHT77" s="91"/>
      <c r="QHU77" s="91"/>
      <c r="QHV77" s="91"/>
      <c r="QHW77" s="91"/>
      <c r="QHX77" s="91"/>
      <c r="QHY77" s="91"/>
      <c r="QHZ77" s="91"/>
      <c r="QIA77" s="91"/>
      <c r="QIB77" s="91"/>
      <c r="QIC77" s="91"/>
      <c r="QID77" s="91"/>
      <c r="QIE77" s="91"/>
      <c r="QIF77" s="91"/>
      <c r="QIG77" s="91"/>
      <c r="QIH77" s="91"/>
      <c r="QII77" s="91"/>
      <c r="QIJ77" s="91"/>
      <c r="QIK77" s="91"/>
      <c r="QIL77" s="91"/>
      <c r="QIM77" s="91"/>
      <c r="QIN77" s="91"/>
      <c r="QIO77" s="91"/>
      <c r="QIP77" s="91"/>
      <c r="QIQ77" s="91"/>
      <c r="QIR77" s="91"/>
      <c r="QIS77" s="91"/>
      <c r="QIT77" s="91"/>
      <c r="QIU77" s="91"/>
      <c r="QIV77" s="91"/>
      <c r="QIW77" s="91"/>
      <c r="QIX77" s="91"/>
      <c r="QIY77" s="91"/>
      <c r="QIZ77" s="91"/>
      <c r="QJA77" s="91"/>
      <c r="QJB77" s="91"/>
      <c r="QJC77" s="91"/>
      <c r="QJD77" s="91"/>
      <c r="QJE77" s="91"/>
      <c r="QJF77" s="91"/>
      <c r="QJG77" s="91"/>
      <c r="QJH77" s="91"/>
      <c r="QJI77" s="91"/>
      <c r="QJJ77" s="91"/>
      <c r="QJK77" s="91"/>
      <c r="QJL77" s="91"/>
      <c r="QJM77" s="91"/>
      <c r="QJN77" s="91"/>
      <c r="QJO77" s="91"/>
      <c r="QJP77" s="91"/>
      <c r="QJQ77" s="91"/>
      <c r="QJR77" s="91"/>
      <c r="QJS77" s="91"/>
      <c r="QJT77" s="91"/>
      <c r="QJU77" s="91"/>
      <c r="QJV77" s="91"/>
      <c r="QJW77" s="91"/>
      <c r="QJX77" s="91"/>
      <c r="QJY77" s="91"/>
      <c r="QJZ77" s="91"/>
      <c r="QKA77" s="91"/>
      <c r="QKB77" s="91"/>
      <c r="QKC77" s="91"/>
      <c r="QKD77" s="91"/>
      <c r="QKE77" s="91"/>
      <c r="QKF77" s="91"/>
      <c r="QKG77" s="91"/>
      <c r="QKH77" s="91"/>
      <c r="QKI77" s="91"/>
      <c r="QKJ77" s="91"/>
      <c r="QKK77" s="91"/>
      <c r="QKL77" s="91"/>
      <c r="QKM77" s="91"/>
      <c r="QKN77" s="91"/>
      <c r="QKO77" s="91"/>
      <c r="QKP77" s="91"/>
      <c r="QKQ77" s="91"/>
      <c r="QKR77" s="91"/>
      <c r="QKS77" s="91"/>
      <c r="QKT77" s="91"/>
      <c r="QKU77" s="91"/>
      <c r="QKV77" s="91"/>
      <c r="QKW77" s="91"/>
      <c r="QKX77" s="91"/>
      <c r="QKY77" s="91"/>
      <c r="QKZ77" s="91"/>
      <c r="QLA77" s="91"/>
      <c r="QLB77" s="91"/>
      <c r="QLC77" s="91"/>
      <c r="QLD77" s="91"/>
      <c r="QLE77" s="91"/>
      <c r="QLF77" s="91"/>
      <c r="QLG77" s="91"/>
      <c r="QLH77" s="91"/>
      <c r="QLI77" s="91"/>
      <c r="QLJ77" s="91"/>
      <c r="QLK77" s="91"/>
      <c r="QLL77" s="91"/>
      <c r="QLM77" s="91"/>
      <c r="QLN77" s="91"/>
      <c r="QLO77" s="91"/>
      <c r="QLP77" s="91"/>
      <c r="QLQ77" s="91"/>
      <c r="QLR77" s="91"/>
      <c r="QLS77" s="91"/>
      <c r="QLT77" s="91"/>
      <c r="QLU77" s="91"/>
      <c r="QLV77" s="91"/>
      <c r="QLW77" s="91"/>
      <c r="QLX77" s="91"/>
      <c r="QLY77" s="91"/>
      <c r="QLZ77" s="91"/>
      <c r="QMA77" s="91"/>
      <c r="QMB77" s="91"/>
      <c r="QMC77" s="91"/>
      <c r="QMD77" s="91"/>
      <c r="QME77" s="91"/>
      <c r="QMF77" s="91"/>
      <c r="QMG77" s="91"/>
      <c r="QMH77" s="91"/>
      <c r="QMI77" s="91"/>
      <c r="QMJ77" s="91"/>
      <c r="QMK77" s="91"/>
      <c r="QML77" s="91"/>
      <c r="QMM77" s="91"/>
      <c r="QMN77" s="91"/>
      <c r="QMO77" s="91"/>
      <c r="QMP77" s="91"/>
      <c r="QMQ77" s="91"/>
      <c r="QMR77" s="91"/>
      <c r="QMS77" s="91"/>
      <c r="QMT77" s="91"/>
      <c r="QMU77" s="91"/>
      <c r="QMV77" s="91"/>
      <c r="QMW77" s="91"/>
      <c r="QMX77" s="91"/>
      <c r="QMY77" s="91"/>
      <c r="QMZ77" s="91"/>
      <c r="QNA77" s="91"/>
      <c r="QNB77" s="91"/>
      <c r="QNC77" s="91"/>
      <c r="QND77" s="91"/>
      <c r="QNE77" s="91"/>
      <c r="QNF77" s="91"/>
      <c r="QNG77" s="91"/>
      <c r="QNH77" s="91"/>
      <c r="QNI77" s="91"/>
      <c r="QNJ77" s="91"/>
      <c r="QNK77" s="91"/>
      <c r="QNL77" s="91"/>
      <c r="QNM77" s="91"/>
      <c r="QNN77" s="91"/>
      <c r="QNO77" s="91"/>
      <c r="QNP77" s="91"/>
      <c r="QNQ77" s="91"/>
      <c r="QNR77" s="91"/>
      <c r="QNS77" s="91"/>
      <c r="QNT77" s="91"/>
      <c r="QNU77" s="91"/>
      <c r="QNV77" s="91"/>
      <c r="QNW77" s="91"/>
      <c r="QNX77" s="91"/>
      <c r="QNY77" s="91"/>
      <c r="QNZ77" s="91"/>
      <c r="QOA77" s="91"/>
      <c r="QOB77" s="91"/>
      <c r="QOC77" s="91"/>
      <c r="QOD77" s="91"/>
      <c r="QOE77" s="91"/>
      <c r="QOF77" s="91"/>
      <c r="QOG77" s="91"/>
      <c r="QOH77" s="91"/>
      <c r="QOI77" s="91"/>
      <c r="QOJ77" s="91"/>
      <c r="QOK77" s="91"/>
      <c r="QOL77" s="91"/>
      <c r="QOM77" s="91"/>
      <c r="QON77" s="91"/>
      <c r="QOO77" s="91"/>
      <c r="QOP77" s="91"/>
      <c r="QOQ77" s="91"/>
      <c r="QOR77" s="91"/>
      <c r="QOS77" s="91"/>
      <c r="QOT77" s="91"/>
      <c r="QOU77" s="91"/>
      <c r="QOV77" s="91"/>
      <c r="QOW77" s="91"/>
      <c r="QOX77" s="91"/>
      <c r="QOY77" s="91"/>
      <c r="QOZ77" s="91"/>
      <c r="QPA77" s="91"/>
      <c r="QPB77" s="91"/>
      <c r="QPC77" s="91"/>
      <c r="QPD77" s="91"/>
      <c r="QPE77" s="91"/>
      <c r="QPF77" s="91"/>
      <c r="QPG77" s="91"/>
      <c r="QPH77" s="91"/>
      <c r="QPI77" s="91"/>
      <c r="QPJ77" s="91"/>
      <c r="QPK77" s="91"/>
      <c r="QPL77" s="91"/>
      <c r="QPM77" s="91"/>
      <c r="QPN77" s="91"/>
      <c r="QPO77" s="91"/>
      <c r="QPP77" s="91"/>
      <c r="QPQ77" s="91"/>
      <c r="QPR77" s="91"/>
      <c r="QPS77" s="91"/>
      <c r="QPT77" s="91"/>
      <c r="QPU77" s="91"/>
      <c r="QPV77" s="91"/>
      <c r="QPW77" s="91"/>
      <c r="QPX77" s="91"/>
      <c r="QPY77" s="91"/>
      <c r="QPZ77" s="91"/>
      <c r="QQA77" s="91"/>
      <c r="QQB77" s="91"/>
      <c r="QQC77" s="91"/>
      <c r="QQD77" s="91"/>
      <c r="QQE77" s="91"/>
      <c r="QQF77" s="91"/>
      <c r="QQG77" s="91"/>
      <c r="QQH77" s="91"/>
      <c r="QQI77" s="91"/>
      <c r="QQJ77" s="91"/>
      <c r="QQK77" s="91"/>
      <c r="QQL77" s="91"/>
      <c r="QQM77" s="91"/>
      <c r="QQN77" s="91"/>
      <c r="QQO77" s="91"/>
      <c r="QQP77" s="91"/>
      <c r="QQQ77" s="91"/>
      <c r="QQR77" s="91"/>
      <c r="QQS77" s="91"/>
      <c r="QQT77" s="91"/>
      <c r="QQU77" s="91"/>
      <c r="QQV77" s="91"/>
      <c r="QQW77" s="91"/>
      <c r="QQX77" s="91"/>
      <c r="QQY77" s="91"/>
      <c r="QQZ77" s="91"/>
      <c r="QRA77" s="91"/>
      <c r="QRB77" s="91"/>
      <c r="QRC77" s="91"/>
      <c r="QRD77" s="91"/>
      <c r="QRE77" s="91"/>
      <c r="QRF77" s="91"/>
      <c r="QRG77" s="91"/>
      <c r="QRH77" s="91"/>
      <c r="QRI77" s="91"/>
      <c r="QRJ77" s="91"/>
      <c r="QRK77" s="91"/>
      <c r="QRL77" s="91"/>
      <c r="QRM77" s="91"/>
      <c r="QRN77" s="91"/>
      <c r="QRO77" s="91"/>
      <c r="QRP77" s="91"/>
      <c r="QRQ77" s="91"/>
      <c r="QRR77" s="91"/>
      <c r="QRS77" s="91"/>
      <c r="QRT77" s="91"/>
      <c r="QRU77" s="91"/>
      <c r="QRV77" s="91"/>
      <c r="QRW77" s="91"/>
      <c r="QRX77" s="91"/>
      <c r="QRY77" s="91"/>
      <c r="QRZ77" s="91"/>
      <c r="QSA77" s="91"/>
      <c r="QSB77" s="91"/>
      <c r="QSC77" s="91"/>
      <c r="QSD77" s="91"/>
      <c r="QSE77" s="91"/>
      <c r="QSF77" s="91"/>
      <c r="QSG77" s="91"/>
      <c r="QSH77" s="91"/>
      <c r="QSI77" s="91"/>
      <c r="QSJ77" s="91"/>
      <c r="QSK77" s="91"/>
      <c r="QSL77" s="91"/>
      <c r="QSM77" s="91"/>
      <c r="QSN77" s="91"/>
      <c r="QSO77" s="91"/>
      <c r="QSP77" s="91"/>
      <c r="QSQ77" s="91"/>
      <c r="QSR77" s="91"/>
      <c r="QSS77" s="91"/>
      <c r="QST77" s="91"/>
      <c r="QSU77" s="91"/>
      <c r="QSV77" s="91"/>
      <c r="QSW77" s="91"/>
      <c r="QSX77" s="91"/>
      <c r="QSY77" s="91"/>
      <c r="QSZ77" s="91"/>
      <c r="QTA77" s="91"/>
      <c r="QTB77" s="91"/>
      <c r="QTC77" s="91"/>
      <c r="QTD77" s="91"/>
      <c r="QTE77" s="91"/>
      <c r="QTF77" s="91"/>
      <c r="QTG77" s="91"/>
      <c r="QTH77" s="91"/>
      <c r="QTI77" s="91"/>
      <c r="QTJ77" s="91"/>
      <c r="QTK77" s="91"/>
      <c r="QTL77" s="91"/>
      <c r="QTM77" s="91"/>
      <c r="QTN77" s="91"/>
      <c r="QTO77" s="91"/>
      <c r="QTP77" s="91"/>
      <c r="QTQ77" s="91"/>
      <c r="QTR77" s="91"/>
      <c r="QTS77" s="91"/>
      <c r="QTT77" s="91"/>
      <c r="QTU77" s="91"/>
      <c r="QTV77" s="91"/>
      <c r="QTW77" s="91"/>
      <c r="QTX77" s="91"/>
      <c r="QTY77" s="91"/>
      <c r="QTZ77" s="91"/>
      <c r="QUA77" s="91"/>
      <c r="QUB77" s="91"/>
      <c r="QUC77" s="91"/>
      <c r="QUD77" s="91"/>
      <c r="QUE77" s="91"/>
      <c r="QUF77" s="91"/>
      <c r="QUG77" s="91"/>
      <c r="QUH77" s="91"/>
      <c r="QUI77" s="91"/>
      <c r="QUJ77" s="91"/>
      <c r="QUK77" s="91"/>
      <c r="QUL77" s="91"/>
      <c r="QUM77" s="91"/>
      <c r="QUN77" s="91"/>
      <c r="QUO77" s="91"/>
      <c r="QUP77" s="91"/>
      <c r="QUQ77" s="91"/>
      <c r="QUR77" s="91"/>
      <c r="QUS77" s="91"/>
      <c r="QUT77" s="91"/>
      <c r="QUU77" s="91"/>
      <c r="QUV77" s="91"/>
      <c r="QUW77" s="91"/>
      <c r="QUX77" s="91"/>
      <c r="QUY77" s="91"/>
      <c r="QUZ77" s="91"/>
      <c r="QVA77" s="91"/>
      <c r="QVB77" s="91"/>
      <c r="QVC77" s="91"/>
      <c r="QVD77" s="91"/>
      <c r="QVE77" s="91"/>
      <c r="QVF77" s="91"/>
      <c r="QVG77" s="91"/>
      <c r="QVH77" s="91"/>
      <c r="QVI77" s="91"/>
      <c r="QVJ77" s="91"/>
      <c r="QVK77" s="91"/>
      <c r="QVL77" s="91"/>
      <c r="QVM77" s="91"/>
      <c r="QVN77" s="91"/>
      <c r="QVO77" s="91"/>
      <c r="QVP77" s="91"/>
      <c r="QVQ77" s="91"/>
      <c r="QVR77" s="91"/>
      <c r="QVS77" s="91"/>
      <c r="QVT77" s="91"/>
      <c r="QVU77" s="91"/>
      <c r="QVV77" s="91"/>
      <c r="QVW77" s="91"/>
      <c r="QVX77" s="91"/>
      <c r="QVY77" s="91"/>
      <c r="QVZ77" s="91"/>
      <c r="QWA77" s="91"/>
      <c r="QWB77" s="91"/>
      <c r="QWC77" s="91"/>
      <c r="QWD77" s="91"/>
      <c r="QWE77" s="91"/>
      <c r="QWF77" s="91"/>
      <c r="QWG77" s="91"/>
      <c r="QWH77" s="91"/>
      <c r="QWI77" s="91"/>
      <c r="QWJ77" s="91"/>
      <c r="QWK77" s="91"/>
      <c r="QWL77" s="91"/>
      <c r="QWM77" s="91"/>
      <c r="QWN77" s="91"/>
      <c r="QWO77" s="91"/>
      <c r="QWP77" s="91"/>
      <c r="QWQ77" s="91"/>
      <c r="QWR77" s="91"/>
      <c r="QWS77" s="91"/>
      <c r="QWT77" s="91"/>
      <c r="QWU77" s="91"/>
      <c r="QWV77" s="91"/>
      <c r="QWW77" s="91"/>
      <c r="QWX77" s="91"/>
      <c r="QWY77" s="91"/>
      <c r="QWZ77" s="91"/>
      <c r="QXA77" s="91"/>
      <c r="QXB77" s="91"/>
      <c r="QXC77" s="91"/>
      <c r="QXD77" s="91"/>
      <c r="QXE77" s="91"/>
      <c r="QXF77" s="91"/>
      <c r="QXG77" s="91"/>
      <c r="QXH77" s="91"/>
      <c r="QXI77" s="91"/>
      <c r="QXJ77" s="91"/>
      <c r="QXK77" s="91"/>
      <c r="QXL77" s="91"/>
      <c r="QXM77" s="91"/>
      <c r="QXN77" s="91"/>
      <c r="QXO77" s="91"/>
      <c r="QXP77" s="91"/>
      <c r="QXQ77" s="91"/>
      <c r="QXR77" s="91"/>
      <c r="QXS77" s="91"/>
      <c r="QXT77" s="91"/>
      <c r="QXU77" s="91"/>
      <c r="QXV77" s="91"/>
      <c r="QXW77" s="91"/>
      <c r="QXX77" s="91"/>
      <c r="QXY77" s="91"/>
      <c r="QXZ77" s="91"/>
      <c r="QYA77" s="91"/>
      <c r="QYB77" s="91"/>
      <c r="QYC77" s="91"/>
      <c r="QYD77" s="91"/>
      <c r="QYE77" s="91"/>
      <c r="QYF77" s="91"/>
      <c r="QYG77" s="91"/>
      <c r="QYH77" s="91"/>
      <c r="QYI77" s="91"/>
      <c r="QYJ77" s="91"/>
      <c r="QYK77" s="91"/>
      <c r="QYL77" s="91"/>
      <c r="QYM77" s="91"/>
      <c r="QYN77" s="91"/>
      <c r="QYO77" s="91"/>
      <c r="QYP77" s="91"/>
      <c r="QYQ77" s="91"/>
      <c r="QYR77" s="91"/>
      <c r="QYS77" s="91"/>
      <c r="QYT77" s="91"/>
      <c r="QYU77" s="91"/>
      <c r="QYV77" s="91"/>
      <c r="QYW77" s="91"/>
      <c r="QYX77" s="91"/>
      <c r="QYY77" s="91"/>
      <c r="QYZ77" s="91"/>
      <c r="QZA77" s="91"/>
      <c r="QZB77" s="91"/>
      <c r="QZC77" s="91"/>
      <c r="QZD77" s="91"/>
      <c r="QZE77" s="91"/>
      <c r="QZF77" s="91"/>
      <c r="QZG77" s="91"/>
      <c r="QZH77" s="91"/>
      <c r="QZI77" s="91"/>
      <c r="QZJ77" s="91"/>
      <c r="QZK77" s="91"/>
      <c r="QZL77" s="91"/>
      <c r="QZM77" s="91"/>
      <c r="QZN77" s="91"/>
      <c r="QZO77" s="91"/>
      <c r="QZP77" s="91"/>
      <c r="QZQ77" s="91"/>
      <c r="QZR77" s="91"/>
      <c r="QZS77" s="91"/>
      <c r="QZT77" s="91"/>
      <c r="QZU77" s="91"/>
      <c r="QZV77" s="91"/>
      <c r="QZW77" s="91"/>
      <c r="QZX77" s="91"/>
      <c r="QZY77" s="91"/>
      <c r="QZZ77" s="91"/>
      <c r="RAA77" s="91"/>
      <c r="RAB77" s="91"/>
      <c r="RAC77" s="91"/>
      <c r="RAD77" s="91"/>
      <c r="RAE77" s="91"/>
      <c r="RAF77" s="91"/>
      <c r="RAG77" s="91"/>
      <c r="RAH77" s="91"/>
      <c r="RAI77" s="91"/>
      <c r="RAJ77" s="91"/>
      <c r="RAK77" s="91"/>
      <c r="RAL77" s="91"/>
      <c r="RAM77" s="91"/>
      <c r="RAN77" s="91"/>
      <c r="RAO77" s="91"/>
      <c r="RAP77" s="91"/>
      <c r="RAQ77" s="91"/>
      <c r="RAR77" s="91"/>
      <c r="RAS77" s="91"/>
      <c r="RAT77" s="91"/>
      <c r="RAU77" s="91"/>
      <c r="RAV77" s="91"/>
      <c r="RAW77" s="91"/>
      <c r="RAX77" s="91"/>
      <c r="RAY77" s="91"/>
      <c r="RAZ77" s="91"/>
      <c r="RBA77" s="91"/>
      <c r="RBB77" s="91"/>
      <c r="RBC77" s="91"/>
      <c r="RBD77" s="91"/>
      <c r="RBE77" s="91"/>
      <c r="RBF77" s="91"/>
      <c r="RBG77" s="91"/>
      <c r="RBH77" s="91"/>
      <c r="RBI77" s="91"/>
      <c r="RBJ77" s="91"/>
      <c r="RBK77" s="91"/>
      <c r="RBL77" s="91"/>
      <c r="RBM77" s="91"/>
      <c r="RBN77" s="91"/>
      <c r="RBO77" s="91"/>
      <c r="RBP77" s="91"/>
      <c r="RBQ77" s="91"/>
      <c r="RBR77" s="91"/>
      <c r="RBS77" s="91"/>
      <c r="RBT77" s="91"/>
      <c r="RBU77" s="91"/>
      <c r="RBV77" s="91"/>
      <c r="RBW77" s="91"/>
      <c r="RBX77" s="91"/>
      <c r="RBY77" s="91"/>
      <c r="RBZ77" s="91"/>
      <c r="RCA77" s="91"/>
      <c r="RCB77" s="91"/>
      <c r="RCC77" s="91"/>
      <c r="RCD77" s="91"/>
      <c r="RCE77" s="91"/>
      <c r="RCF77" s="91"/>
      <c r="RCG77" s="91"/>
      <c r="RCH77" s="91"/>
      <c r="RCI77" s="91"/>
      <c r="RCJ77" s="91"/>
      <c r="RCK77" s="91"/>
      <c r="RCL77" s="91"/>
      <c r="RCM77" s="91"/>
      <c r="RCN77" s="91"/>
      <c r="RCO77" s="91"/>
      <c r="RCP77" s="91"/>
      <c r="RCQ77" s="91"/>
      <c r="RCR77" s="91"/>
      <c r="RCS77" s="91"/>
      <c r="RCT77" s="91"/>
      <c r="RCU77" s="91"/>
      <c r="RCV77" s="91"/>
      <c r="RCW77" s="91"/>
      <c r="RCX77" s="91"/>
      <c r="RCY77" s="91"/>
      <c r="RCZ77" s="91"/>
      <c r="RDA77" s="91"/>
      <c r="RDB77" s="91"/>
      <c r="RDC77" s="91"/>
      <c r="RDD77" s="91"/>
      <c r="RDE77" s="91"/>
      <c r="RDF77" s="91"/>
      <c r="RDG77" s="91"/>
      <c r="RDH77" s="91"/>
      <c r="RDI77" s="91"/>
      <c r="RDJ77" s="91"/>
      <c r="RDK77" s="91"/>
      <c r="RDL77" s="91"/>
      <c r="RDM77" s="91"/>
      <c r="RDN77" s="91"/>
      <c r="RDO77" s="91"/>
      <c r="RDP77" s="91"/>
      <c r="RDQ77" s="91"/>
      <c r="RDR77" s="91"/>
      <c r="RDS77" s="91"/>
      <c r="RDT77" s="91"/>
      <c r="RDU77" s="91"/>
      <c r="RDV77" s="91"/>
      <c r="RDW77" s="91"/>
      <c r="RDX77" s="91"/>
      <c r="RDY77" s="91"/>
      <c r="RDZ77" s="91"/>
      <c r="REA77" s="91"/>
      <c r="REB77" s="91"/>
      <c r="REC77" s="91"/>
      <c r="RED77" s="91"/>
      <c r="REE77" s="91"/>
      <c r="REF77" s="91"/>
      <c r="REG77" s="91"/>
      <c r="REH77" s="91"/>
      <c r="REI77" s="91"/>
      <c r="REJ77" s="91"/>
      <c r="REK77" s="91"/>
      <c r="REL77" s="91"/>
      <c r="REM77" s="91"/>
      <c r="REN77" s="91"/>
      <c r="REO77" s="91"/>
      <c r="REP77" s="91"/>
      <c r="REQ77" s="91"/>
      <c r="RER77" s="91"/>
      <c r="RES77" s="91"/>
      <c r="RET77" s="91"/>
      <c r="REU77" s="91"/>
      <c r="REV77" s="91"/>
      <c r="REW77" s="91"/>
      <c r="REX77" s="91"/>
      <c r="REY77" s="91"/>
      <c r="REZ77" s="91"/>
      <c r="RFA77" s="91"/>
      <c r="RFB77" s="91"/>
      <c r="RFC77" s="91"/>
      <c r="RFD77" s="91"/>
      <c r="RFE77" s="91"/>
      <c r="RFF77" s="91"/>
      <c r="RFG77" s="91"/>
      <c r="RFH77" s="91"/>
      <c r="RFI77" s="91"/>
      <c r="RFJ77" s="91"/>
      <c r="RFK77" s="91"/>
      <c r="RFL77" s="91"/>
      <c r="RFM77" s="91"/>
      <c r="RFN77" s="91"/>
      <c r="RFO77" s="91"/>
      <c r="RFP77" s="91"/>
      <c r="RFQ77" s="91"/>
      <c r="RFR77" s="91"/>
      <c r="RFS77" s="91"/>
      <c r="RFT77" s="91"/>
      <c r="RFU77" s="91"/>
      <c r="RFV77" s="91"/>
      <c r="RFW77" s="91"/>
      <c r="RFX77" s="91"/>
      <c r="RFY77" s="91"/>
      <c r="RFZ77" s="91"/>
      <c r="RGA77" s="91"/>
      <c r="RGB77" s="91"/>
      <c r="RGC77" s="91"/>
      <c r="RGD77" s="91"/>
      <c r="RGE77" s="91"/>
      <c r="RGF77" s="91"/>
      <c r="RGG77" s="91"/>
      <c r="RGH77" s="91"/>
      <c r="RGI77" s="91"/>
      <c r="RGJ77" s="91"/>
      <c r="RGK77" s="91"/>
      <c r="RGL77" s="91"/>
      <c r="RGM77" s="91"/>
      <c r="RGN77" s="91"/>
      <c r="RGO77" s="91"/>
      <c r="RGP77" s="91"/>
      <c r="RGQ77" s="91"/>
      <c r="RGR77" s="91"/>
      <c r="RGS77" s="91"/>
      <c r="RGT77" s="91"/>
      <c r="RGU77" s="91"/>
      <c r="RGV77" s="91"/>
      <c r="RGW77" s="91"/>
      <c r="RGX77" s="91"/>
      <c r="RGY77" s="91"/>
      <c r="RGZ77" s="91"/>
      <c r="RHA77" s="91"/>
      <c r="RHB77" s="91"/>
      <c r="RHC77" s="91"/>
      <c r="RHD77" s="91"/>
      <c r="RHE77" s="91"/>
      <c r="RHF77" s="91"/>
      <c r="RHG77" s="91"/>
      <c r="RHH77" s="91"/>
      <c r="RHI77" s="91"/>
      <c r="RHJ77" s="91"/>
      <c r="RHK77" s="91"/>
      <c r="RHL77" s="91"/>
      <c r="RHM77" s="91"/>
      <c r="RHN77" s="91"/>
      <c r="RHO77" s="91"/>
      <c r="RHP77" s="91"/>
      <c r="RHQ77" s="91"/>
      <c r="RHR77" s="91"/>
      <c r="RHS77" s="91"/>
      <c r="RHT77" s="91"/>
      <c r="RHU77" s="91"/>
      <c r="RHV77" s="91"/>
      <c r="RHW77" s="91"/>
      <c r="RHX77" s="91"/>
      <c r="RHY77" s="91"/>
      <c r="RHZ77" s="91"/>
      <c r="RIA77" s="91"/>
      <c r="RIB77" s="91"/>
      <c r="RIC77" s="91"/>
      <c r="RID77" s="91"/>
      <c r="RIE77" s="91"/>
      <c r="RIF77" s="91"/>
      <c r="RIG77" s="91"/>
      <c r="RIH77" s="91"/>
      <c r="RII77" s="91"/>
      <c r="RIJ77" s="91"/>
      <c r="RIK77" s="91"/>
      <c r="RIL77" s="91"/>
      <c r="RIM77" s="91"/>
      <c r="RIN77" s="91"/>
      <c r="RIO77" s="91"/>
      <c r="RIP77" s="91"/>
      <c r="RIQ77" s="91"/>
      <c r="RIR77" s="91"/>
      <c r="RIS77" s="91"/>
      <c r="RIT77" s="91"/>
      <c r="RIU77" s="91"/>
      <c r="RIV77" s="91"/>
      <c r="RIW77" s="91"/>
      <c r="RIX77" s="91"/>
      <c r="RIY77" s="91"/>
      <c r="RIZ77" s="91"/>
      <c r="RJA77" s="91"/>
      <c r="RJB77" s="91"/>
      <c r="RJC77" s="91"/>
      <c r="RJD77" s="91"/>
      <c r="RJE77" s="91"/>
      <c r="RJF77" s="91"/>
      <c r="RJG77" s="91"/>
      <c r="RJH77" s="91"/>
      <c r="RJI77" s="91"/>
      <c r="RJJ77" s="91"/>
      <c r="RJK77" s="91"/>
      <c r="RJL77" s="91"/>
      <c r="RJM77" s="91"/>
      <c r="RJN77" s="91"/>
      <c r="RJO77" s="91"/>
      <c r="RJP77" s="91"/>
      <c r="RJQ77" s="91"/>
      <c r="RJR77" s="91"/>
      <c r="RJS77" s="91"/>
      <c r="RJT77" s="91"/>
      <c r="RJU77" s="91"/>
      <c r="RJV77" s="91"/>
      <c r="RJW77" s="91"/>
      <c r="RJX77" s="91"/>
      <c r="RJY77" s="91"/>
      <c r="RJZ77" s="91"/>
      <c r="RKA77" s="91"/>
      <c r="RKB77" s="91"/>
      <c r="RKC77" s="91"/>
      <c r="RKD77" s="91"/>
      <c r="RKE77" s="91"/>
      <c r="RKF77" s="91"/>
      <c r="RKG77" s="91"/>
      <c r="RKH77" s="91"/>
      <c r="RKI77" s="91"/>
      <c r="RKJ77" s="91"/>
      <c r="RKK77" s="91"/>
      <c r="RKL77" s="91"/>
      <c r="RKM77" s="91"/>
      <c r="RKN77" s="91"/>
      <c r="RKO77" s="91"/>
      <c r="RKP77" s="91"/>
      <c r="RKQ77" s="91"/>
      <c r="RKR77" s="91"/>
      <c r="RKS77" s="91"/>
      <c r="RKT77" s="91"/>
      <c r="RKU77" s="91"/>
      <c r="RKV77" s="91"/>
      <c r="RKW77" s="91"/>
      <c r="RKX77" s="91"/>
      <c r="RKY77" s="91"/>
      <c r="RKZ77" s="91"/>
      <c r="RLA77" s="91"/>
      <c r="RLB77" s="91"/>
      <c r="RLC77" s="91"/>
      <c r="RLD77" s="91"/>
      <c r="RLE77" s="91"/>
      <c r="RLF77" s="91"/>
      <c r="RLG77" s="91"/>
      <c r="RLH77" s="91"/>
      <c r="RLI77" s="91"/>
      <c r="RLJ77" s="91"/>
      <c r="RLK77" s="91"/>
      <c r="RLL77" s="91"/>
      <c r="RLM77" s="91"/>
      <c r="RLN77" s="91"/>
      <c r="RLO77" s="91"/>
      <c r="RLP77" s="91"/>
      <c r="RLQ77" s="91"/>
      <c r="RLR77" s="91"/>
      <c r="RLS77" s="91"/>
      <c r="RLT77" s="91"/>
      <c r="RLU77" s="91"/>
      <c r="RLV77" s="91"/>
      <c r="RLW77" s="91"/>
      <c r="RLX77" s="91"/>
      <c r="RLY77" s="91"/>
      <c r="RLZ77" s="91"/>
      <c r="RMA77" s="91"/>
      <c r="RMB77" s="91"/>
      <c r="RMC77" s="91"/>
      <c r="RMD77" s="91"/>
      <c r="RME77" s="91"/>
      <c r="RMF77" s="91"/>
      <c r="RMG77" s="91"/>
      <c r="RMH77" s="91"/>
      <c r="RMI77" s="91"/>
      <c r="RMJ77" s="91"/>
      <c r="RMK77" s="91"/>
      <c r="RML77" s="91"/>
      <c r="RMM77" s="91"/>
      <c r="RMN77" s="91"/>
      <c r="RMO77" s="91"/>
      <c r="RMP77" s="91"/>
      <c r="RMQ77" s="91"/>
      <c r="RMR77" s="91"/>
      <c r="RMS77" s="91"/>
      <c r="RMT77" s="91"/>
      <c r="RMU77" s="91"/>
      <c r="RMV77" s="91"/>
      <c r="RMW77" s="91"/>
      <c r="RMX77" s="91"/>
      <c r="RMY77" s="91"/>
      <c r="RMZ77" s="91"/>
      <c r="RNA77" s="91"/>
      <c r="RNB77" s="91"/>
      <c r="RNC77" s="91"/>
      <c r="RND77" s="91"/>
      <c r="RNE77" s="91"/>
      <c r="RNF77" s="91"/>
      <c r="RNG77" s="91"/>
      <c r="RNH77" s="91"/>
      <c r="RNI77" s="91"/>
      <c r="RNJ77" s="91"/>
      <c r="RNK77" s="91"/>
      <c r="RNL77" s="91"/>
      <c r="RNM77" s="91"/>
      <c r="RNN77" s="91"/>
      <c r="RNO77" s="91"/>
      <c r="RNP77" s="91"/>
      <c r="RNQ77" s="91"/>
      <c r="RNR77" s="91"/>
      <c r="RNS77" s="91"/>
      <c r="RNT77" s="91"/>
      <c r="RNU77" s="91"/>
      <c r="RNV77" s="91"/>
      <c r="RNW77" s="91"/>
      <c r="RNX77" s="91"/>
      <c r="RNY77" s="91"/>
      <c r="RNZ77" s="91"/>
      <c r="ROA77" s="91"/>
      <c r="ROB77" s="91"/>
      <c r="ROC77" s="91"/>
      <c r="ROD77" s="91"/>
      <c r="ROE77" s="91"/>
      <c r="ROF77" s="91"/>
      <c r="ROG77" s="91"/>
      <c r="ROH77" s="91"/>
      <c r="ROI77" s="91"/>
      <c r="ROJ77" s="91"/>
      <c r="ROK77" s="91"/>
      <c r="ROL77" s="91"/>
      <c r="ROM77" s="91"/>
      <c r="RON77" s="91"/>
      <c r="ROO77" s="91"/>
      <c r="ROP77" s="91"/>
      <c r="ROQ77" s="91"/>
      <c r="ROR77" s="91"/>
      <c r="ROS77" s="91"/>
      <c r="ROT77" s="91"/>
      <c r="ROU77" s="91"/>
      <c r="ROV77" s="91"/>
      <c r="ROW77" s="91"/>
      <c r="ROX77" s="91"/>
      <c r="ROY77" s="91"/>
      <c r="ROZ77" s="91"/>
      <c r="RPA77" s="91"/>
      <c r="RPB77" s="91"/>
      <c r="RPC77" s="91"/>
      <c r="RPD77" s="91"/>
      <c r="RPE77" s="91"/>
      <c r="RPF77" s="91"/>
      <c r="RPG77" s="91"/>
      <c r="RPH77" s="91"/>
      <c r="RPI77" s="91"/>
      <c r="RPJ77" s="91"/>
      <c r="RPK77" s="91"/>
      <c r="RPL77" s="91"/>
      <c r="RPM77" s="91"/>
      <c r="RPN77" s="91"/>
      <c r="RPO77" s="91"/>
      <c r="RPP77" s="91"/>
      <c r="RPQ77" s="91"/>
      <c r="RPR77" s="91"/>
      <c r="RPS77" s="91"/>
      <c r="RPT77" s="91"/>
      <c r="RPU77" s="91"/>
      <c r="RPV77" s="91"/>
      <c r="RPW77" s="91"/>
      <c r="RPX77" s="91"/>
      <c r="RPY77" s="91"/>
      <c r="RPZ77" s="91"/>
      <c r="RQA77" s="91"/>
      <c r="RQB77" s="91"/>
      <c r="RQC77" s="91"/>
      <c r="RQD77" s="91"/>
      <c r="RQE77" s="91"/>
      <c r="RQF77" s="91"/>
      <c r="RQG77" s="91"/>
      <c r="RQH77" s="91"/>
      <c r="RQI77" s="91"/>
      <c r="RQJ77" s="91"/>
      <c r="RQK77" s="91"/>
      <c r="RQL77" s="91"/>
      <c r="RQM77" s="91"/>
      <c r="RQN77" s="91"/>
      <c r="RQO77" s="91"/>
      <c r="RQP77" s="91"/>
      <c r="RQQ77" s="91"/>
      <c r="RQR77" s="91"/>
      <c r="RQS77" s="91"/>
      <c r="RQT77" s="91"/>
      <c r="RQU77" s="91"/>
      <c r="RQV77" s="91"/>
      <c r="RQW77" s="91"/>
      <c r="RQX77" s="91"/>
      <c r="RQY77" s="91"/>
      <c r="RQZ77" s="91"/>
      <c r="RRA77" s="91"/>
      <c r="RRB77" s="91"/>
      <c r="RRC77" s="91"/>
      <c r="RRD77" s="91"/>
      <c r="RRE77" s="91"/>
      <c r="RRF77" s="91"/>
      <c r="RRG77" s="91"/>
      <c r="RRH77" s="91"/>
      <c r="RRI77" s="91"/>
      <c r="RRJ77" s="91"/>
      <c r="RRK77" s="91"/>
      <c r="RRL77" s="91"/>
      <c r="RRM77" s="91"/>
      <c r="RRN77" s="91"/>
      <c r="RRO77" s="91"/>
      <c r="RRP77" s="91"/>
      <c r="RRQ77" s="91"/>
      <c r="RRR77" s="91"/>
      <c r="RRS77" s="91"/>
      <c r="RRT77" s="91"/>
      <c r="RRU77" s="91"/>
      <c r="RRV77" s="91"/>
      <c r="RRW77" s="91"/>
      <c r="RRX77" s="91"/>
      <c r="RRY77" s="91"/>
      <c r="RRZ77" s="91"/>
      <c r="RSA77" s="91"/>
      <c r="RSB77" s="91"/>
      <c r="RSC77" s="91"/>
      <c r="RSD77" s="91"/>
      <c r="RSE77" s="91"/>
      <c r="RSF77" s="91"/>
      <c r="RSG77" s="91"/>
      <c r="RSH77" s="91"/>
      <c r="RSI77" s="91"/>
      <c r="RSJ77" s="91"/>
      <c r="RSK77" s="91"/>
      <c r="RSL77" s="91"/>
      <c r="RSM77" s="91"/>
      <c r="RSN77" s="91"/>
      <c r="RSO77" s="91"/>
      <c r="RSP77" s="91"/>
      <c r="RSQ77" s="91"/>
      <c r="RSR77" s="91"/>
      <c r="RSS77" s="91"/>
      <c r="RST77" s="91"/>
      <c r="RSU77" s="91"/>
      <c r="RSV77" s="91"/>
      <c r="RSW77" s="91"/>
      <c r="RSX77" s="91"/>
      <c r="RSY77" s="91"/>
      <c r="RSZ77" s="91"/>
      <c r="RTA77" s="91"/>
      <c r="RTB77" s="91"/>
      <c r="RTC77" s="91"/>
      <c r="RTD77" s="91"/>
      <c r="RTE77" s="91"/>
      <c r="RTF77" s="91"/>
      <c r="RTG77" s="91"/>
      <c r="RTH77" s="91"/>
      <c r="RTI77" s="91"/>
      <c r="RTJ77" s="91"/>
      <c r="RTK77" s="91"/>
      <c r="RTL77" s="91"/>
      <c r="RTM77" s="91"/>
      <c r="RTN77" s="91"/>
      <c r="RTO77" s="91"/>
      <c r="RTP77" s="91"/>
      <c r="RTQ77" s="91"/>
      <c r="RTR77" s="91"/>
      <c r="RTS77" s="91"/>
      <c r="RTT77" s="91"/>
      <c r="RTU77" s="91"/>
      <c r="RTV77" s="91"/>
      <c r="RTW77" s="91"/>
      <c r="RTX77" s="91"/>
      <c r="RTY77" s="91"/>
      <c r="RTZ77" s="91"/>
      <c r="RUA77" s="91"/>
      <c r="RUB77" s="91"/>
      <c r="RUC77" s="91"/>
      <c r="RUD77" s="91"/>
      <c r="RUE77" s="91"/>
      <c r="RUF77" s="91"/>
      <c r="RUG77" s="91"/>
      <c r="RUH77" s="91"/>
      <c r="RUI77" s="91"/>
      <c r="RUJ77" s="91"/>
      <c r="RUK77" s="91"/>
      <c r="RUL77" s="91"/>
      <c r="RUM77" s="91"/>
      <c r="RUN77" s="91"/>
      <c r="RUO77" s="91"/>
      <c r="RUP77" s="91"/>
      <c r="RUQ77" s="91"/>
      <c r="RUR77" s="91"/>
      <c r="RUS77" s="91"/>
      <c r="RUT77" s="91"/>
      <c r="RUU77" s="91"/>
      <c r="RUV77" s="91"/>
      <c r="RUW77" s="91"/>
      <c r="RUX77" s="91"/>
      <c r="RUY77" s="91"/>
      <c r="RUZ77" s="91"/>
      <c r="RVA77" s="91"/>
      <c r="RVB77" s="91"/>
      <c r="RVC77" s="91"/>
      <c r="RVD77" s="91"/>
      <c r="RVE77" s="91"/>
      <c r="RVF77" s="91"/>
      <c r="RVG77" s="91"/>
      <c r="RVH77" s="91"/>
      <c r="RVI77" s="91"/>
      <c r="RVJ77" s="91"/>
      <c r="RVK77" s="91"/>
      <c r="RVL77" s="91"/>
      <c r="RVM77" s="91"/>
      <c r="RVN77" s="91"/>
      <c r="RVO77" s="91"/>
      <c r="RVP77" s="91"/>
      <c r="RVQ77" s="91"/>
      <c r="RVR77" s="91"/>
      <c r="RVS77" s="91"/>
      <c r="RVT77" s="91"/>
      <c r="RVU77" s="91"/>
      <c r="RVV77" s="91"/>
      <c r="RVW77" s="91"/>
      <c r="RVX77" s="91"/>
      <c r="RVY77" s="91"/>
      <c r="RVZ77" s="91"/>
      <c r="RWA77" s="91"/>
      <c r="RWB77" s="91"/>
      <c r="RWC77" s="91"/>
      <c r="RWD77" s="91"/>
      <c r="RWE77" s="91"/>
      <c r="RWF77" s="91"/>
      <c r="RWG77" s="91"/>
      <c r="RWH77" s="91"/>
      <c r="RWI77" s="91"/>
      <c r="RWJ77" s="91"/>
      <c r="RWK77" s="91"/>
      <c r="RWL77" s="91"/>
      <c r="RWM77" s="91"/>
      <c r="RWN77" s="91"/>
      <c r="RWO77" s="91"/>
      <c r="RWP77" s="91"/>
      <c r="RWQ77" s="91"/>
      <c r="RWR77" s="91"/>
      <c r="RWS77" s="91"/>
      <c r="RWT77" s="91"/>
      <c r="RWU77" s="91"/>
      <c r="RWV77" s="91"/>
      <c r="RWW77" s="91"/>
      <c r="RWX77" s="91"/>
      <c r="RWY77" s="91"/>
      <c r="RWZ77" s="91"/>
      <c r="RXA77" s="91"/>
      <c r="RXB77" s="91"/>
      <c r="RXC77" s="91"/>
      <c r="RXD77" s="91"/>
      <c r="RXE77" s="91"/>
      <c r="RXF77" s="91"/>
      <c r="RXG77" s="91"/>
      <c r="RXH77" s="91"/>
      <c r="RXI77" s="91"/>
      <c r="RXJ77" s="91"/>
      <c r="RXK77" s="91"/>
      <c r="RXL77" s="91"/>
      <c r="RXM77" s="91"/>
      <c r="RXN77" s="91"/>
      <c r="RXO77" s="91"/>
      <c r="RXP77" s="91"/>
      <c r="RXQ77" s="91"/>
      <c r="RXR77" s="91"/>
      <c r="RXS77" s="91"/>
      <c r="RXT77" s="91"/>
      <c r="RXU77" s="91"/>
      <c r="RXV77" s="91"/>
      <c r="RXW77" s="91"/>
      <c r="RXX77" s="91"/>
      <c r="RXY77" s="91"/>
      <c r="RXZ77" s="91"/>
      <c r="RYA77" s="91"/>
      <c r="RYB77" s="91"/>
      <c r="RYC77" s="91"/>
      <c r="RYD77" s="91"/>
      <c r="RYE77" s="91"/>
      <c r="RYF77" s="91"/>
      <c r="RYG77" s="91"/>
      <c r="RYH77" s="91"/>
      <c r="RYI77" s="91"/>
      <c r="RYJ77" s="91"/>
      <c r="RYK77" s="91"/>
      <c r="RYL77" s="91"/>
      <c r="RYM77" s="91"/>
      <c r="RYN77" s="91"/>
      <c r="RYO77" s="91"/>
      <c r="RYP77" s="91"/>
      <c r="RYQ77" s="91"/>
      <c r="RYR77" s="91"/>
      <c r="RYS77" s="91"/>
      <c r="RYT77" s="91"/>
      <c r="RYU77" s="91"/>
      <c r="RYV77" s="91"/>
      <c r="RYW77" s="91"/>
      <c r="RYX77" s="91"/>
      <c r="RYY77" s="91"/>
      <c r="RYZ77" s="91"/>
      <c r="RZA77" s="91"/>
      <c r="RZB77" s="91"/>
      <c r="RZC77" s="91"/>
      <c r="RZD77" s="91"/>
      <c r="RZE77" s="91"/>
      <c r="RZF77" s="91"/>
      <c r="RZG77" s="91"/>
      <c r="RZH77" s="91"/>
      <c r="RZI77" s="91"/>
      <c r="RZJ77" s="91"/>
      <c r="RZK77" s="91"/>
      <c r="RZL77" s="91"/>
      <c r="RZM77" s="91"/>
      <c r="RZN77" s="91"/>
      <c r="RZO77" s="91"/>
      <c r="RZP77" s="91"/>
      <c r="RZQ77" s="91"/>
      <c r="RZR77" s="91"/>
      <c r="RZS77" s="91"/>
      <c r="RZT77" s="91"/>
      <c r="RZU77" s="91"/>
      <c r="RZV77" s="91"/>
      <c r="RZW77" s="91"/>
      <c r="RZX77" s="91"/>
      <c r="RZY77" s="91"/>
      <c r="RZZ77" s="91"/>
      <c r="SAA77" s="91"/>
      <c r="SAB77" s="91"/>
      <c r="SAC77" s="91"/>
      <c r="SAD77" s="91"/>
      <c r="SAE77" s="91"/>
      <c r="SAF77" s="91"/>
      <c r="SAG77" s="91"/>
      <c r="SAH77" s="91"/>
      <c r="SAI77" s="91"/>
      <c r="SAJ77" s="91"/>
      <c r="SAK77" s="91"/>
      <c r="SAL77" s="91"/>
      <c r="SAM77" s="91"/>
      <c r="SAN77" s="91"/>
      <c r="SAO77" s="91"/>
      <c r="SAP77" s="91"/>
      <c r="SAQ77" s="91"/>
      <c r="SAR77" s="91"/>
      <c r="SAS77" s="91"/>
      <c r="SAT77" s="91"/>
      <c r="SAU77" s="91"/>
      <c r="SAV77" s="91"/>
      <c r="SAW77" s="91"/>
      <c r="SAX77" s="91"/>
      <c r="SAY77" s="91"/>
      <c r="SAZ77" s="91"/>
      <c r="SBA77" s="91"/>
      <c r="SBB77" s="91"/>
      <c r="SBC77" s="91"/>
      <c r="SBD77" s="91"/>
      <c r="SBE77" s="91"/>
      <c r="SBF77" s="91"/>
      <c r="SBG77" s="91"/>
      <c r="SBH77" s="91"/>
      <c r="SBI77" s="91"/>
      <c r="SBJ77" s="91"/>
      <c r="SBK77" s="91"/>
      <c r="SBL77" s="91"/>
      <c r="SBM77" s="91"/>
      <c r="SBN77" s="91"/>
      <c r="SBO77" s="91"/>
      <c r="SBP77" s="91"/>
      <c r="SBQ77" s="91"/>
      <c r="SBR77" s="91"/>
      <c r="SBS77" s="91"/>
      <c r="SBT77" s="91"/>
      <c r="SBU77" s="91"/>
      <c r="SBV77" s="91"/>
      <c r="SBW77" s="91"/>
      <c r="SBX77" s="91"/>
      <c r="SBY77" s="91"/>
      <c r="SBZ77" s="91"/>
      <c r="SCA77" s="91"/>
      <c r="SCB77" s="91"/>
      <c r="SCC77" s="91"/>
      <c r="SCD77" s="91"/>
      <c r="SCE77" s="91"/>
      <c r="SCF77" s="91"/>
      <c r="SCG77" s="91"/>
      <c r="SCH77" s="91"/>
      <c r="SCI77" s="91"/>
      <c r="SCJ77" s="91"/>
      <c r="SCK77" s="91"/>
      <c r="SCL77" s="91"/>
      <c r="SCM77" s="91"/>
      <c r="SCN77" s="91"/>
      <c r="SCO77" s="91"/>
      <c r="SCP77" s="91"/>
      <c r="SCQ77" s="91"/>
      <c r="SCR77" s="91"/>
      <c r="SCS77" s="91"/>
      <c r="SCT77" s="91"/>
      <c r="SCU77" s="91"/>
      <c r="SCV77" s="91"/>
      <c r="SCW77" s="91"/>
      <c r="SCX77" s="91"/>
      <c r="SCY77" s="91"/>
      <c r="SCZ77" s="91"/>
      <c r="SDA77" s="91"/>
      <c r="SDB77" s="91"/>
      <c r="SDC77" s="91"/>
      <c r="SDD77" s="91"/>
      <c r="SDE77" s="91"/>
      <c r="SDF77" s="91"/>
      <c r="SDG77" s="91"/>
      <c r="SDH77" s="91"/>
      <c r="SDI77" s="91"/>
      <c r="SDJ77" s="91"/>
      <c r="SDK77" s="91"/>
      <c r="SDL77" s="91"/>
      <c r="SDM77" s="91"/>
      <c r="SDN77" s="91"/>
      <c r="SDO77" s="91"/>
      <c r="SDP77" s="91"/>
      <c r="SDQ77" s="91"/>
      <c r="SDR77" s="91"/>
      <c r="SDS77" s="91"/>
      <c r="SDT77" s="91"/>
      <c r="SDU77" s="91"/>
      <c r="SDV77" s="91"/>
      <c r="SDW77" s="91"/>
      <c r="SDX77" s="91"/>
      <c r="SDY77" s="91"/>
      <c r="SDZ77" s="91"/>
      <c r="SEA77" s="91"/>
      <c r="SEB77" s="91"/>
      <c r="SEC77" s="91"/>
      <c r="SED77" s="91"/>
      <c r="SEE77" s="91"/>
      <c r="SEF77" s="91"/>
      <c r="SEG77" s="91"/>
      <c r="SEH77" s="91"/>
      <c r="SEI77" s="91"/>
      <c r="SEJ77" s="91"/>
      <c r="SEK77" s="91"/>
      <c r="SEL77" s="91"/>
      <c r="SEM77" s="91"/>
      <c r="SEN77" s="91"/>
      <c r="SEO77" s="91"/>
      <c r="SEP77" s="91"/>
      <c r="SEQ77" s="91"/>
      <c r="SER77" s="91"/>
      <c r="SES77" s="91"/>
      <c r="SET77" s="91"/>
      <c r="SEU77" s="91"/>
      <c r="SEV77" s="91"/>
      <c r="SEW77" s="91"/>
      <c r="SEX77" s="91"/>
      <c r="SEY77" s="91"/>
      <c r="SEZ77" s="91"/>
      <c r="SFA77" s="91"/>
      <c r="SFB77" s="91"/>
      <c r="SFC77" s="91"/>
      <c r="SFD77" s="91"/>
      <c r="SFE77" s="91"/>
      <c r="SFF77" s="91"/>
      <c r="SFG77" s="91"/>
      <c r="SFH77" s="91"/>
      <c r="SFI77" s="91"/>
      <c r="SFJ77" s="91"/>
      <c r="SFK77" s="91"/>
      <c r="SFL77" s="91"/>
      <c r="SFM77" s="91"/>
      <c r="SFN77" s="91"/>
      <c r="SFO77" s="91"/>
      <c r="SFP77" s="91"/>
      <c r="SFQ77" s="91"/>
      <c r="SFR77" s="91"/>
      <c r="SFS77" s="91"/>
      <c r="SFT77" s="91"/>
      <c r="SFU77" s="91"/>
      <c r="SFV77" s="91"/>
      <c r="SFW77" s="91"/>
      <c r="SFX77" s="91"/>
      <c r="SFY77" s="91"/>
      <c r="SFZ77" s="91"/>
      <c r="SGA77" s="91"/>
      <c r="SGB77" s="91"/>
      <c r="SGC77" s="91"/>
      <c r="SGD77" s="91"/>
      <c r="SGE77" s="91"/>
      <c r="SGF77" s="91"/>
      <c r="SGG77" s="91"/>
      <c r="SGH77" s="91"/>
      <c r="SGI77" s="91"/>
      <c r="SGJ77" s="91"/>
      <c r="SGK77" s="91"/>
      <c r="SGL77" s="91"/>
      <c r="SGM77" s="91"/>
      <c r="SGN77" s="91"/>
      <c r="SGO77" s="91"/>
      <c r="SGP77" s="91"/>
      <c r="SGQ77" s="91"/>
      <c r="SGR77" s="91"/>
      <c r="SGS77" s="91"/>
      <c r="SGT77" s="91"/>
      <c r="SGU77" s="91"/>
      <c r="SGV77" s="91"/>
      <c r="SGW77" s="91"/>
      <c r="SGX77" s="91"/>
      <c r="SGY77" s="91"/>
      <c r="SGZ77" s="91"/>
      <c r="SHA77" s="91"/>
      <c r="SHB77" s="91"/>
      <c r="SHC77" s="91"/>
      <c r="SHD77" s="91"/>
      <c r="SHE77" s="91"/>
      <c r="SHF77" s="91"/>
      <c r="SHG77" s="91"/>
      <c r="SHH77" s="91"/>
      <c r="SHI77" s="91"/>
      <c r="SHJ77" s="91"/>
      <c r="SHK77" s="91"/>
      <c r="SHL77" s="91"/>
      <c r="SHM77" s="91"/>
      <c r="SHN77" s="91"/>
      <c r="SHO77" s="91"/>
      <c r="SHP77" s="91"/>
      <c r="SHQ77" s="91"/>
      <c r="SHR77" s="91"/>
      <c r="SHS77" s="91"/>
      <c r="SHT77" s="91"/>
      <c r="SHU77" s="91"/>
      <c r="SHV77" s="91"/>
      <c r="SHW77" s="91"/>
      <c r="SHX77" s="91"/>
      <c r="SHY77" s="91"/>
      <c r="SHZ77" s="91"/>
      <c r="SIA77" s="91"/>
      <c r="SIB77" s="91"/>
      <c r="SIC77" s="91"/>
      <c r="SID77" s="91"/>
      <c r="SIE77" s="91"/>
      <c r="SIF77" s="91"/>
      <c r="SIG77" s="91"/>
      <c r="SIH77" s="91"/>
      <c r="SII77" s="91"/>
      <c r="SIJ77" s="91"/>
      <c r="SIK77" s="91"/>
      <c r="SIL77" s="91"/>
      <c r="SIM77" s="91"/>
      <c r="SIN77" s="91"/>
      <c r="SIO77" s="91"/>
      <c r="SIP77" s="91"/>
      <c r="SIQ77" s="91"/>
      <c r="SIR77" s="91"/>
      <c r="SIS77" s="91"/>
      <c r="SIT77" s="91"/>
      <c r="SIU77" s="91"/>
      <c r="SIV77" s="91"/>
      <c r="SIW77" s="91"/>
      <c r="SIX77" s="91"/>
      <c r="SIY77" s="91"/>
      <c r="SIZ77" s="91"/>
      <c r="SJA77" s="91"/>
      <c r="SJB77" s="91"/>
      <c r="SJC77" s="91"/>
      <c r="SJD77" s="91"/>
      <c r="SJE77" s="91"/>
      <c r="SJF77" s="91"/>
      <c r="SJG77" s="91"/>
      <c r="SJH77" s="91"/>
      <c r="SJI77" s="91"/>
      <c r="SJJ77" s="91"/>
      <c r="SJK77" s="91"/>
      <c r="SJL77" s="91"/>
      <c r="SJM77" s="91"/>
      <c r="SJN77" s="91"/>
      <c r="SJO77" s="91"/>
      <c r="SJP77" s="91"/>
      <c r="SJQ77" s="91"/>
      <c r="SJR77" s="91"/>
      <c r="SJS77" s="91"/>
      <c r="SJT77" s="91"/>
      <c r="SJU77" s="91"/>
      <c r="SJV77" s="91"/>
      <c r="SJW77" s="91"/>
      <c r="SJX77" s="91"/>
      <c r="SJY77" s="91"/>
      <c r="SJZ77" s="91"/>
      <c r="SKA77" s="91"/>
      <c r="SKB77" s="91"/>
      <c r="SKC77" s="91"/>
      <c r="SKD77" s="91"/>
      <c r="SKE77" s="91"/>
      <c r="SKF77" s="91"/>
      <c r="SKG77" s="91"/>
      <c r="SKH77" s="91"/>
      <c r="SKI77" s="91"/>
      <c r="SKJ77" s="91"/>
      <c r="SKK77" s="91"/>
      <c r="SKL77" s="91"/>
      <c r="SKM77" s="91"/>
      <c r="SKN77" s="91"/>
      <c r="SKO77" s="91"/>
      <c r="SKP77" s="91"/>
      <c r="SKQ77" s="91"/>
      <c r="SKR77" s="91"/>
      <c r="SKS77" s="91"/>
      <c r="SKT77" s="91"/>
      <c r="SKU77" s="91"/>
      <c r="SKV77" s="91"/>
      <c r="SKW77" s="91"/>
      <c r="SKX77" s="91"/>
      <c r="SKY77" s="91"/>
      <c r="SKZ77" s="91"/>
      <c r="SLA77" s="91"/>
      <c r="SLB77" s="91"/>
      <c r="SLC77" s="91"/>
      <c r="SLD77" s="91"/>
      <c r="SLE77" s="91"/>
      <c r="SLF77" s="91"/>
      <c r="SLG77" s="91"/>
      <c r="SLH77" s="91"/>
      <c r="SLI77" s="91"/>
      <c r="SLJ77" s="91"/>
      <c r="SLK77" s="91"/>
      <c r="SLL77" s="91"/>
      <c r="SLM77" s="91"/>
      <c r="SLN77" s="91"/>
      <c r="SLO77" s="91"/>
      <c r="SLP77" s="91"/>
      <c r="SLQ77" s="91"/>
      <c r="SLR77" s="91"/>
      <c r="SLS77" s="91"/>
      <c r="SLT77" s="91"/>
      <c r="SLU77" s="91"/>
      <c r="SLV77" s="91"/>
      <c r="SLW77" s="91"/>
      <c r="SLX77" s="91"/>
      <c r="SLY77" s="91"/>
      <c r="SLZ77" s="91"/>
      <c r="SMA77" s="91"/>
      <c r="SMB77" s="91"/>
      <c r="SMC77" s="91"/>
      <c r="SMD77" s="91"/>
      <c r="SME77" s="91"/>
      <c r="SMF77" s="91"/>
      <c r="SMG77" s="91"/>
      <c r="SMH77" s="91"/>
      <c r="SMI77" s="91"/>
      <c r="SMJ77" s="91"/>
      <c r="SMK77" s="91"/>
      <c r="SML77" s="91"/>
      <c r="SMM77" s="91"/>
      <c r="SMN77" s="91"/>
      <c r="SMO77" s="91"/>
      <c r="SMP77" s="91"/>
      <c r="SMQ77" s="91"/>
      <c r="SMR77" s="91"/>
      <c r="SMS77" s="91"/>
      <c r="SMT77" s="91"/>
      <c r="SMU77" s="91"/>
      <c r="SMV77" s="91"/>
      <c r="SMW77" s="91"/>
      <c r="SMX77" s="91"/>
      <c r="SMY77" s="91"/>
      <c r="SMZ77" s="91"/>
      <c r="SNA77" s="91"/>
      <c r="SNB77" s="91"/>
      <c r="SNC77" s="91"/>
      <c r="SND77" s="91"/>
      <c r="SNE77" s="91"/>
      <c r="SNF77" s="91"/>
      <c r="SNG77" s="91"/>
      <c r="SNH77" s="91"/>
      <c r="SNI77" s="91"/>
      <c r="SNJ77" s="91"/>
      <c r="SNK77" s="91"/>
      <c r="SNL77" s="91"/>
      <c r="SNM77" s="91"/>
      <c r="SNN77" s="91"/>
      <c r="SNO77" s="91"/>
      <c r="SNP77" s="91"/>
      <c r="SNQ77" s="91"/>
      <c r="SNR77" s="91"/>
      <c r="SNS77" s="91"/>
      <c r="SNT77" s="91"/>
      <c r="SNU77" s="91"/>
      <c r="SNV77" s="91"/>
      <c r="SNW77" s="91"/>
      <c r="SNX77" s="91"/>
      <c r="SNY77" s="91"/>
      <c r="SNZ77" s="91"/>
      <c r="SOA77" s="91"/>
      <c r="SOB77" s="91"/>
      <c r="SOC77" s="91"/>
      <c r="SOD77" s="91"/>
      <c r="SOE77" s="91"/>
      <c r="SOF77" s="91"/>
      <c r="SOG77" s="91"/>
      <c r="SOH77" s="91"/>
      <c r="SOI77" s="91"/>
      <c r="SOJ77" s="91"/>
      <c r="SOK77" s="91"/>
      <c r="SOL77" s="91"/>
      <c r="SOM77" s="91"/>
      <c r="SON77" s="91"/>
      <c r="SOO77" s="91"/>
      <c r="SOP77" s="91"/>
      <c r="SOQ77" s="91"/>
      <c r="SOR77" s="91"/>
      <c r="SOS77" s="91"/>
      <c r="SOT77" s="91"/>
      <c r="SOU77" s="91"/>
      <c r="SOV77" s="91"/>
      <c r="SOW77" s="91"/>
      <c r="SOX77" s="91"/>
      <c r="SOY77" s="91"/>
      <c r="SOZ77" s="91"/>
      <c r="SPA77" s="91"/>
      <c r="SPB77" s="91"/>
      <c r="SPC77" s="91"/>
      <c r="SPD77" s="91"/>
      <c r="SPE77" s="91"/>
      <c r="SPF77" s="91"/>
      <c r="SPG77" s="91"/>
      <c r="SPH77" s="91"/>
      <c r="SPI77" s="91"/>
      <c r="SPJ77" s="91"/>
      <c r="SPK77" s="91"/>
      <c r="SPL77" s="91"/>
      <c r="SPM77" s="91"/>
      <c r="SPN77" s="91"/>
      <c r="SPO77" s="91"/>
      <c r="SPP77" s="91"/>
      <c r="SPQ77" s="91"/>
      <c r="SPR77" s="91"/>
      <c r="SPS77" s="91"/>
      <c r="SPT77" s="91"/>
      <c r="SPU77" s="91"/>
      <c r="SPV77" s="91"/>
      <c r="SPW77" s="91"/>
      <c r="SPX77" s="91"/>
      <c r="SPY77" s="91"/>
      <c r="SPZ77" s="91"/>
      <c r="SQA77" s="91"/>
      <c r="SQB77" s="91"/>
      <c r="SQC77" s="91"/>
      <c r="SQD77" s="91"/>
      <c r="SQE77" s="91"/>
      <c r="SQF77" s="91"/>
      <c r="SQG77" s="91"/>
      <c r="SQH77" s="91"/>
      <c r="SQI77" s="91"/>
      <c r="SQJ77" s="91"/>
      <c r="SQK77" s="91"/>
      <c r="SQL77" s="91"/>
      <c r="SQM77" s="91"/>
      <c r="SQN77" s="91"/>
      <c r="SQO77" s="91"/>
      <c r="SQP77" s="91"/>
      <c r="SQQ77" s="91"/>
      <c r="SQR77" s="91"/>
      <c r="SQS77" s="91"/>
      <c r="SQT77" s="91"/>
      <c r="SQU77" s="91"/>
      <c r="SQV77" s="91"/>
      <c r="SQW77" s="91"/>
      <c r="SQX77" s="91"/>
      <c r="SQY77" s="91"/>
      <c r="SQZ77" s="91"/>
      <c r="SRA77" s="91"/>
      <c r="SRB77" s="91"/>
      <c r="SRC77" s="91"/>
      <c r="SRD77" s="91"/>
      <c r="SRE77" s="91"/>
      <c r="SRF77" s="91"/>
      <c r="SRG77" s="91"/>
      <c r="SRH77" s="91"/>
      <c r="SRI77" s="91"/>
      <c r="SRJ77" s="91"/>
      <c r="SRK77" s="91"/>
      <c r="SRL77" s="91"/>
      <c r="SRM77" s="91"/>
      <c r="SRN77" s="91"/>
      <c r="SRO77" s="91"/>
      <c r="SRP77" s="91"/>
      <c r="SRQ77" s="91"/>
      <c r="SRR77" s="91"/>
      <c r="SRS77" s="91"/>
      <c r="SRT77" s="91"/>
      <c r="SRU77" s="91"/>
      <c r="SRV77" s="91"/>
      <c r="SRW77" s="91"/>
      <c r="SRX77" s="91"/>
      <c r="SRY77" s="91"/>
      <c r="SRZ77" s="91"/>
      <c r="SSA77" s="91"/>
      <c r="SSB77" s="91"/>
      <c r="SSC77" s="91"/>
      <c r="SSD77" s="91"/>
      <c r="SSE77" s="91"/>
      <c r="SSF77" s="91"/>
      <c r="SSG77" s="91"/>
      <c r="SSH77" s="91"/>
      <c r="SSI77" s="91"/>
      <c r="SSJ77" s="91"/>
      <c r="SSK77" s="91"/>
      <c r="SSL77" s="91"/>
      <c r="SSM77" s="91"/>
      <c r="SSN77" s="91"/>
      <c r="SSO77" s="91"/>
      <c r="SSP77" s="91"/>
      <c r="SSQ77" s="91"/>
      <c r="SSR77" s="91"/>
      <c r="SSS77" s="91"/>
      <c r="SST77" s="91"/>
      <c r="SSU77" s="91"/>
      <c r="SSV77" s="91"/>
      <c r="SSW77" s="91"/>
      <c r="SSX77" s="91"/>
      <c r="SSY77" s="91"/>
      <c r="SSZ77" s="91"/>
      <c r="STA77" s="91"/>
      <c r="STB77" s="91"/>
      <c r="STC77" s="91"/>
      <c r="STD77" s="91"/>
      <c r="STE77" s="91"/>
      <c r="STF77" s="91"/>
      <c r="STG77" s="91"/>
      <c r="STH77" s="91"/>
      <c r="STI77" s="91"/>
      <c r="STJ77" s="91"/>
      <c r="STK77" s="91"/>
      <c r="STL77" s="91"/>
      <c r="STM77" s="91"/>
      <c r="STN77" s="91"/>
      <c r="STO77" s="91"/>
      <c r="STP77" s="91"/>
      <c r="STQ77" s="91"/>
      <c r="STR77" s="91"/>
      <c r="STS77" s="91"/>
      <c r="STT77" s="91"/>
      <c r="STU77" s="91"/>
      <c r="STV77" s="91"/>
      <c r="STW77" s="91"/>
      <c r="STX77" s="91"/>
      <c r="STY77" s="91"/>
      <c r="STZ77" s="91"/>
      <c r="SUA77" s="91"/>
      <c r="SUB77" s="91"/>
      <c r="SUC77" s="91"/>
      <c r="SUD77" s="91"/>
      <c r="SUE77" s="91"/>
      <c r="SUF77" s="91"/>
      <c r="SUG77" s="91"/>
      <c r="SUH77" s="91"/>
      <c r="SUI77" s="91"/>
      <c r="SUJ77" s="91"/>
      <c r="SUK77" s="91"/>
      <c r="SUL77" s="91"/>
      <c r="SUM77" s="91"/>
      <c r="SUN77" s="91"/>
      <c r="SUO77" s="91"/>
      <c r="SUP77" s="91"/>
      <c r="SUQ77" s="91"/>
      <c r="SUR77" s="91"/>
      <c r="SUS77" s="91"/>
      <c r="SUT77" s="91"/>
      <c r="SUU77" s="91"/>
      <c r="SUV77" s="91"/>
      <c r="SUW77" s="91"/>
      <c r="SUX77" s="91"/>
      <c r="SUY77" s="91"/>
      <c r="SUZ77" s="91"/>
      <c r="SVA77" s="91"/>
      <c r="SVB77" s="91"/>
      <c r="SVC77" s="91"/>
      <c r="SVD77" s="91"/>
      <c r="SVE77" s="91"/>
      <c r="SVF77" s="91"/>
      <c r="SVG77" s="91"/>
      <c r="SVH77" s="91"/>
      <c r="SVI77" s="91"/>
      <c r="SVJ77" s="91"/>
      <c r="SVK77" s="91"/>
      <c r="SVL77" s="91"/>
      <c r="SVM77" s="91"/>
      <c r="SVN77" s="91"/>
      <c r="SVO77" s="91"/>
      <c r="SVP77" s="91"/>
      <c r="SVQ77" s="91"/>
      <c r="SVR77" s="91"/>
      <c r="SVS77" s="91"/>
      <c r="SVT77" s="91"/>
      <c r="SVU77" s="91"/>
      <c r="SVV77" s="91"/>
      <c r="SVW77" s="91"/>
      <c r="SVX77" s="91"/>
      <c r="SVY77" s="91"/>
      <c r="SVZ77" s="91"/>
      <c r="SWA77" s="91"/>
      <c r="SWB77" s="91"/>
      <c r="SWC77" s="91"/>
      <c r="SWD77" s="91"/>
      <c r="SWE77" s="91"/>
      <c r="SWF77" s="91"/>
      <c r="SWG77" s="91"/>
      <c r="SWH77" s="91"/>
      <c r="SWI77" s="91"/>
      <c r="SWJ77" s="91"/>
      <c r="SWK77" s="91"/>
      <c r="SWL77" s="91"/>
      <c r="SWM77" s="91"/>
      <c r="SWN77" s="91"/>
      <c r="SWO77" s="91"/>
      <c r="SWP77" s="91"/>
      <c r="SWQ77" s="91"/>
      <c r="SWR77" s="91"/>
      <c r="SWS77" s="91"/>
      <c r="SWT77" s="91"/>
      <c r="SWU77" s="91"/>
      <c r="SWV77" s="91"/>
      <c r="SWW77" s="91"/>
      <c r="SWX77" s="91"/>
      <c r="SWY77" s="91"/>
      <c r="SWZ77" s="91"/>
      <c r="SXA77" s="91"/>
      <c r="SXB77" s="91"/>
      <c r="SXC77" s="91"/>
      <c r="SXD77" s="91"/>
      <c r="SXE77" s="91"/>
      <c r="SXF77" s="91"/>
      <c r="SXG77" s="91"/>
      <c r="SXH77" s="91"/>
      <c r="SXI77" s="91"/>
      <c r="SXJ77" s="91"/>
      <c r="SXK77" s="91"/>
      <c r="SXL77" s="91"/>
      <c r="SXM77" s="91"/>
      <c r="SXN77" s="91"/>
      <c r="SXO77" s="91"/>
      <c r="SXP77" s="91"/>
      <c r="SXQ77" s="91"/>
      <c r="SXR77" s="91"/>
      <c r="SXS77" s="91"/>
      <c r="SXT77" s="91"/>
      <c r="SXU77" s="91"/>
      <c r="SXV77" s="91"/>
      <c r="SXW77" s="91"/>
      <c r="SXX77" s="91"/>
      <c r="SXY77" s="91"/>
      <c r="SXZ77" s="91"/>
      <c r="SYA77" s="91"/>
      <c r="SYB77" s="91"/>
      <c r="SYC77" s="91"/>
      <c r="SYD77" s="91"/>
      <c r="SYE77" s="91"/>
      <c r="SYF77" s="91"/>
      <c r="SYG77" s="91"/>
      <c r="SYH77" s="91"/>
      <c r="SYI77" s="91"/>
      <c r="SYJ77" s="91"/>
      <c r="SYK77" s="91"/>
      <c r="SYL77" s="91"/>
      <c r="SYM77" s="91"/>
      <c r="SYN77" s="91"/>
      <c r="SYO77" s="91"/>
      <c r="SYP77" s="91"/>
      <c r="SYQ77" s="91"/>
      <c r="SYR77" s="91"/>
      <c r="SYS77" s="91"/>
      <c r="SYT77" s="91"/>
      <c r="SYU77" s="91"/>
      <c r="SYV77" s="91"/>
      <c r="SYW77" s="91"/>
      <c r="SYX77" s="91"/>
      <c r="SYY77" s="91"/>
      <c r="SYZ77" s="91"/>
      <c r="SZA77" s="91"/>
      <c r="SZB77" s="91"/>
      <c r="SZC77" s="91"/>
      <c r="SZD77" s="91"/>
      <c r="SZE77" s="91"/>
      <c r="SZF77" s="91"/>
      <c r="SZG77" s="91"/>
      <c r="SZH77" s="91"/>
      <c r="SZI77" s="91"/>
      <c r="SZJ77" s="91"/>
      <c r="SZK77" s="91"/>
      <c r="SZL77" s="91"/>
      <c r="SZM77" s="91"/>
      <c r="SZN77" s="91"/>
      <c r="SZO77" s="91"/>
      <c r="SZP77" s="91"/>
      <c r="SZQ77" s="91"/>
      <c r="SZR77" s="91"/>
      <c r="SZS77" s="91"/>
      <c r="SZT77" s="91"/>
      <c r="SZU77" s="91"/>
      <c r="SZV77" s="91"/>
      <c r="SZW77" s="91"/>
      <c r="SZX77" s="91"/>
      <c r="SZY77" s="91"/>
      <c r="SZZ77" s="91"/>
      <c r="TAA77" s="91"/>
      <c r="TAB77" s="91"/>
      <c r="TAC77" s="91"/>
      <c r="TAD77" s="91"/>
      <c r="TAE77" s="91"/>
      <c r="TAF77" s="91"/>
      <c r="TAG77" s="91"/>
      <c r="TAH77" s="91"/>
      <c r="TAI77" s="91"/>
      <c r="TAJ77" s="91"/>
      <c r="TAK77" s="91"/>
      <c r="TAL77" s="91"/>
      <c r="TAM77" s="91"/>
      <c r="TAN77" s="91"/>
      <c r="TAO77" s="91"/>
      <c r="TAP77" s="91"/>
      <c r="TAQ77" s="91"/>
      <c r="TAR77" s="91"/>
      <c r="TAS77" s="91"/>
      <c r="TAT77" s="91"/>
      <c r="TAU77" s="91"/>
      <c r="TAV77" s="91"/>
      <c r="TAW77" s="91"/>
      <c r="TAX77" s="91"/>
      <c r="TAY77" s="91"/>
      <c r="TAZ77" s="91"/>
      <c r="TBA77" s="91"/>
      <c r="TBB77" s="91"/>
      <c r="TBC77" s="91"/>
      <c r="TBD77" s="91"/>
      <c r="TBE77" s="91"/>
      <c r="TBF77" s="91"/>
      <c r="TBG77" s="91"/>
      <c r="TBH77" s="91"/>
      <c r="TBI77" s="91"/>
      <c r="TBJ77" s="91"/>
      <c r="TBK77" s="91"/>
      <c r="TBL77" s="91"/>
      <c r="TBM77" s="91"/>
      <c r="TBN77" s="91"/>
      <c r="TBO77" s="91"/>
      <c r="TBP77" s="91"/>
      <c r="TBQ77" s="91"/>
      <c r="TBR77" s="91"/>
      <c r="TBS77" s="91"/>
      <c r="TBT77" s="91"/>
      <c r="TBU77" s="91"/>
      <c r="TBV77" s="91"/>
      <c r="TBW77" s="91"/>
      <c r="TBX77" s="91"/>
      <c r="TBY77" s="91"/>
      <c r="TBZ77" s="91"/>
      <c r="TCA77" s="91"/>
      <c r="TCB77" s="91"/>
      <c r="TCC77" s="91"/>
      <c r="TCD77" s="91"/>
      <c r="TCE77" s="91"/>
      <c r="TCF77" s="91"/>
      <c r="TCG77" s="91"/>
      <c r="TCH77" s="91"/>
      <c r="TCI77" s="91"/>
      <c r="TCJ77" s="91"/>
      <c r="TCK77" s="91"/>
      <c r="TCL77" s="91"/>
      <c r="TCM77" s="91"/>
      <c r="TCN77" s="91"/>
      <c r="TCO77" s="91"/>
      <c r="TCP77" s="91"/>
      <c r="TCQ77" s="91"/>
      <c r="TCR77" s="91"/>
      <c r="TCS77" s="91"/>
      <c r="TCT77" s="91"/>
      <c r="TCU77" s="91"/>
      <c r="TCV77" s="91"/>
      <c r="TCW77" s="91"/>
      <c r="TCX77" s="91"/>
      <c r="TCY77" s="91"/>
      <c r="TCZ77" s="91"/>
      <c r="TDA77" s="91"/>
      <c r="TDB77" s="91"/>
      <c r="TDC77" s="91"/>
      <c r="TDD77" s="91"/>
      <c r="TDE77" s="91"/>
      <c r="TDF77" s="91"/>
      <c r="TDG77" s="91"/>
      <c r="TDH77" s="91"/>
      <c r="TDI77" s="91"/>
      <c r="TDJ77" s="91"/>
      <c r="TDK77" s="91"/>
      <c r="TDL77" s="91"/>
      <c r="TDM77" s="91"/>
      <c r="TDN77" s="91"/>
      <c r="TDO77" s="91"/>
      <c r="TDP77" s="91"/>
      <c r="TDQ77" s="91"/>
      <c r="TDR77" s="91"/>
      <c r="TDS77" s="91"/>
      <c r="TDT77" s="91"/>
      <c r="TDU77" s="91"/>
      <c r="TDV77" s="91"/>
      <c r="TDW77" s="91"/>
      <c r="TDX77" s="91"/>
      <c r="TDY77" s="91"/>
      <c r="TDZ77" s="91"/>
      <c r="TEA77" s="91"/>
      <c r="TEB77" s="91"/>
      <c r="TEC77" s="91"/>
      <c r="TED77" s="91"/>
      <c r="TEE77" s="91"/>
      <c r="TEF77" s="91"/>
      <c r="TEG77" s="91"/>
      <c r="TEH77" s="91"/>
      <c r="TEI77" s="91"/>
      <c r="TEJ77" s="91"/>
      <c r="TEK77" s="91"/>
      <c r="TEL77" s="91"/>
      <c r="TEM77" s="91"/>
      <c r="TEN77" s="91"/>
      <c r="TEO77" s="91"/>
      <c r="TEP77" s="91"/>
      <c r="TEQ77" s="91"/>
      <c r="TER77" s="91"/>
      <c r="TES77" s="91"/>
      <c r="TET77" s="91"/>
      <c r="TEU77" s="91"/>
      <c r="TEV77" s="91"/>
      <c r="TEW77" s="91"/>
      <c r="TEX77" s="91"/>
      <c r="TEY77" s="91"/>
      <c r="TEZ77" s="91"/>
      <c r="TFA77" s="91"/>
      <c r="TFB77" s="91"/>
      <c r="TFC77" s="91"/>
      <c r="TFD77" s="91"/>
      <c r="TFE77" s="91"/>
      <c r="TFF77" s="91"/>
      <c r="TFG77" s="91"/>
      <c r="TFH77" s="91"/>
      <c r="TFI77" s="91"/>
      <c r="TFJ77" s="91"/>
      <c r="TFK77" s="91"/>
      <c r="TFL77" s="91"/>
      <c r="TFM77" s="91"/>
      <c r="TFN77" s="91"/>
      <c r="TFO77" s="91"/>
      <c r="TFP77" s="91"/>
      <c r="TFQ77" s="91"/>
      <c r="TFR77" s="91"/>
      <c r="TFS77" s="91"/>
      <c r="TFT77" s="91"/>
      <c r="TFU77" s="91"/>
      <c r="TFV77" s="91"/>
      <c r="TFW77" s="91"/>
      <c r="TFX77" s="91"/>
      <c r="TFY77" s="91"/>
      <c r="TFZ77" s="91"/>
      <c r="TGA77" s="91"/>
      <c r="TGB77" s="91"/>
      <c r="TGC77" s="91"/>
      <c r="TGD77" s="91"/>
      <c r="TGE77" s="91"/>
      <c r="TGF77" s="91"/>
      <c r="TGG77" s="91"/>
      <c r="TGH77" s="91"/>
      <c r="TGI77" s="91"/>
      <c r="TGJ77" s="91"/>
      <c r="TGK77" s="91"/>
      <c r="TGL77" s="91"/>
      <c r="TGM77" s="91"/>
      <c r="TGN77" s="91"/>
      <c r="TGO77" s="91"/>
      <c r="TGP77" s="91"/>
      <c r="TGQ77" s="91"/>
      <c r="TGR77" s="91"/>
      <c r="TGS77" s="91"/>
      <c r="TGT77" s="91"/>
      <c r="TGU77" s="91"/>
      <c r="TGV77" s="91"/>
      <c r="TGW77" s="91"/>
      <c r="TGX77" s="91"/>
      <c r="TGY77" s="91"/>
      <c r="TGZ77" s="91"/>
      <c r="THA77" s="91"/>
      <c r="THB77" s="91"/>
      <c r="THC77" s="91"/>
      <c r="THD77" s="91"/>
      <c r="THE77" s="91"/>
      <c r="THF77" s="91"/>
      <c r="THG77" s="91"/>
      <c r="THH77" s="91"/>
      <c r="THI77" s="91"/>
      <c r="THJ77" s="91"/>
      <c r="THK77" s="91"/>
      <c r="THL77" s="91"/>
      <c r="THM77" s="91"/>
      <c r="THN77" s="91"/>
      <c r="THO77" s="91"/>
      <c r="THP77" s="91"/>
      <c r="THQ77" s="91"/>
      <c r="THR77" s="91"/>
      <c r="THS77" s="91"/>
      <c r="THT77" s="91"/>
      <c r="THU77" s="91"/>
      <c r="THV77" s="91"/>
      <c r="THW77" s="91"/>
      <c r="THX77" s="91"/>
      <c r="THY77" s="91"/>
      <c r="THZ77" s="91"/>
      <c r="TIA77" s="91"/>
      <c r="TIB77" s="91"/>
      <c r="TIC77" s="91"/>
      <c r="TID77" s="91"/>
      <c r="TIE77" s="91"/>
      <c r="TIF77" s="91"/>
      <c r="TIG77" s="91"/>
      <c r="TIH77" s="91"/>
      <c r="TII77" s="91"/>
      <c r="TIJ77" s="91"/>
      <c r="TIK77" s="91"/>
      <c r="TIL77" s="91"/>
      <c r="TIM77" s="91"/>
      <c r="TIN77" s="91"/>
      <c r="TIO77" s="91"/>
      <c r="TIP77" s="91"/>
      <c r="TIQ77" s="91"/>
      <c r="TIR77" s="91"/>
      <c r="TIS77" s="91"/>
      <c r="TIT77" s="91"/>
      <c r="TIU77" s="91"/>
      <c r="TIV77" s="91"/>
      <c r="TIW77" s="91"/>
      <c r="TIX77" s="91"/>
      <c r="TIY77" s="91"/>
      <c r="TIZ77" s="91"/>
      <c r="TJA77" s="91"/>
      <c r="TJB77" s="91"/>
      <c r="TJC77" s="91"/>
      <c r="TJD77" s="91"/>
      <c r="TJE77" s="91"/>
      <c r="TJF77" s="91"/>
      <c r="TJG77" s="91"/>
      <c r="TJH77" s="91"/>
      <c r="TJI77" s="91"/>
      <c r="TJJ77" s="91"/>
      <c r="TJK77" s="91"/>
      <c r="TJL77" s="91"/>
      <c r="TJM77" s="91"/>
      <c r="TJN77" s="91"/>
      <c r="TJO77" s="91"/>
      <c r="TJP77" s="91"/>
      <c r="TJQ77" s="91"/>
      <c r="TJR77" s="91"/>
      <c r="TJS77" s="91"/>
      <c r="TJT77" s="91"/>
      <c r="TJU77" s="91"/>
      <c r="TJV77" s="91"/>
      <c r="TJW77" s="91"/>
      <c r="TJX77" s="91"/>
      <c r="TJY77" s="91"/>
      <c r="TJZ77" s="91"/>
      <c r="TKA77" s="91"/>
      <c r="TKB77" s="91"/>
      <c r="TKC77" s="91"/>
      <c r="TKD77" s="91"/>
      <c r="TKE77" s="91"/>
      <c r="TKF77" s="91"/>
      <c r="TKG77" s="91"/>
      <c r="TKH77" s="91"/>
      <c r="TKI77" s="91"/>
      <c r="TKJ77" s="91"/>
      <c r="TKK77" s="91"/>
      <c r="TKL77" s="91"/>
      <c r="TKM77" s="91"/>
      <c r="TKN77" s="91"/>
      <c r="TKO77" s="91"/>
      <c r="TKP77" s="91"/>
      <c r="TKQ77" s="91"/>
      <c r="TKR77" s="91"/>
      <c r="TKS77" s="91"/>
      <c r="TKT77" s="91"/>
      <c r="TKU77" s="91"/>
      <c r="TKV77" s="91"/>
      <c r="TKW77" s="91"/>
      <c r="TKX77" s="91"/>
      <c r="TKY77" s="91"/>
      <c r="TKZ77" s="91"/>
      <c r="TLA77" s="91"/>
      <c r="TLB77" s="91"/>
      <c r="TLC77" s="91"/>
      <c r="TLD77" s="91"/>
      <c r="TLE77" s="91"/>
      <c r="TLF77" s="91"/>
      <c r="TLG77" s="91"/>
      <c r="TLH77" s="91"/>
      <c r="TLI77" s="91"/>
      <c r="TLJ77" s="91"/>
      <c r="TLK77" s="91"/>
      <c r="TLL77" s="91"/>
      <c r="TLM77" s="91"/>
      <c r="TLN77" s="91"/>
      <c r="TLO77" s="91"/>
      <c r="TLP77" s="91"/>
      <c r="TLQ77" s="91"/>
      <c r="TLR77" s="91"/>
      <c r="TLS77" s="91"/>
      <c r="TLT77" s="91"/>
      <c r="TLU77" s="91"/>
      <c r="TLV77" s="91"/>
      <c r="TLW77" s="91"/>
      <c r="TLX77" s="91"/>
      <c r="TLY77" s="91"/>
      <c r="TLZ77" s="91"/>
      <c r="TMA77" s="91"/>
      <c r="TMB77" s="91"/>
      <c r="TMC77" s="91"/>
      <c r="TMD77" s="91"/>
      <c r="TME77" s="91"/>
      <c r="TMF77" s="91"/>
      <c r="TMG77" s="91"/>
      <c r="TMH77" s="91"/>
      <c r="TMI77" s="91"/>
      <c r="TMJ77" s="91"/>
      <c r="TMK77" s="91"/>
      <c r="TML77" s="91"/>
      <c r="TMM77" s="91"/>
      <c r="TMN77" s="91"/>
      <c r="TMO77" s="91"/>
      <c r="TMP77" s="91"/>
      <c r="TMQ77" s="91"/>
      <c r="TMR77" s="91"/>
      <c r="TMS77" s="91"/>
      <c r="TMT77" s="91"/>
      <c r="TMU77" s="91"/>
      <c r="TMV77" s="91"/>
      <c r="TMW77" s="91"/>
      <c r="TMX77" s="91"/>
      <c r="TMY77" s="91"/>
      <c r="TMZ77" s="91"/>
      <c r="TNA77" s="91"/>
      <c r="TNB77" s="91"/>
      <c r="TNC77" s="91"/>
      <c r="TND77" s="91"/>
      <c r="TNE77" s="91"/>
      <c r="TNF77" s="91"/>
      <c r="TNG77" s="91"/>
      <c r="TNH77" s="91"/>
      <c r="TNI77" s="91"/>
      <c r="TNJ77" s="91"/>
      <c r="TNK77" s="91"/>
      <c r="TNL77" s="91"/>
      <c r="TNM77" s="91"/>
      <c r="TNN77" s="91"/>
      <c r="TNO77" s="91"/>
      <c r="TNP77" s="91"/>
      <c r="TNQ77" s="91"/>
      <c r="TNR77" s="91"/>
      <c r="TNS77" s="91"/>
      <c r="TNT77" s="91"/>
      <c r="TNU77" s="91"/>
      <c r="TNV77" s="91"/>
      <c r="TNW77" s="91"/>
      <c r="TNX77" s="91"/>
      <c r="TNY77" s="91"/>
      <c r="TNZ77" s="91"/>
      <c r="TOA77" s="91"/>
      <c r="TOB77" s="91"/>
      <c r="TOC77" s="91"/>
      <c r="TOD77" s="91"/>
      <c r="TOE77" s="91"/>
      <c r="TOF77" s="91"/>
      <c r="TOG77" s="91"/>
      <c r="TOH77" s="91"/>
      <c r="TOI77" s="91"/>
      <c r="TOJ77" s="91"/>
      <c r="TOK77" s="91"/>
      <c r="TOL77" s="91"/>
      <c r="TOM77" s="91"/>
      <c r="TON77" s="91"/>
      <c r="TOO77" s="91"/>
      <c r="TOP77" s="91"/>
      <c r="TOQ77" s="91"/>
      <c r="TOR77" s="91"/>
      <c r="TOS77" s="91"/>
      <c r="TOT77" s="91"/>
      <c r="TOU77" s="91"/>
      <c r="TOV77" s="91"/>
      <c r="TOW77" s="91"/>
      <c r="TOX77" s="91"/>
      <c r="TOY77" s="91"/>
      <c r="TOZ77" s="91"/>
      <c r="TPA77" s="91"/>
      <c r="TPB77" s="91"/>
      <c r="TPC77" s="91"/>
      <c r="TPD77" s="91"/>
      <c r="TPE77" s="91"/>
      <c r="TPF77" s="91"/>
      <c r="TPG77" s="91"/>
      <c r="TPH77" s="91"/>
      <c r="TPI77" s="91"/>
      <c r="TPJ77" s="91"/>
      <c r="TPK77" s="91"/>
      <c r="TPL77" s="91"/>
      <c r="TPM77" s="91"/>
      <c r="TPN77" s="91"/>
      <c r="TPO77" s="91"/>
      <c r="TPP77" s="91"/>
      <c r="TPQ77" s="91"/>
      <c r="TPR77" s="91"/>
      <c r="TPS77" s="91"/>
      <c r="TPT77" s="91"/>
      <c r="TPU77" s="91"/>
      <c r="TPV77" s="91"/>
      <c r="TPW77" s="91"/>
      <c r="TPX77" s="91"/>
      <c r="TPY77" s="91"/>
      <c r="TPZ77" s="91"/>
      <c r="TQA77" s="91"/>
      <c r="TQB77" s="91"/>
      <c r="TQC77" s="91"/>
      <c r="TQD77" s="91"/>
      <c r="TQE77" s="91"/>
      <c r="TQF77" s="91"/>
      <c r="TQG77" s="91"/>
      <c r="TQH77" s="91"/>
      <c r="TQI77" s="91"/>
      <c r="TQJ77" s="91"/>
      <c r="TQK77" s="91"/>
      <c r="TQL77" s="91"/>
      <c r="TQM77" s="91"/>
      <c r="TQN77" s="91"/>
      <c r="TQO77" s="91"/>
      <c r="TQP77" s="91"/>
      <c r="TQQ77" s="91"/>
      <c r="TQR77" s="91"/>
      <c r="TQS77" s="91"/>
      <c r="TQT77" s="91"/>
      <c r="TQU77" s="91"/>
      <c r="TQV77" s="91"/>
      <c r="TQW77" s="91"/>
      <c r="TQX77" s="91"/>
      <c r="TQY77" s="91"/>
      <c r="TQZ77" s="91"/>
      <c r="TRA77" s="91"/>
      <c r="TRB77" s="91"/>
      <c r="TRC77" s="91"/>
      <c r="TRD77" s="91"/>
      <c r="TRE77" s="91"/>
      <c r="TRF77" s="91"/>
      <c r="TRG77" s="91"/>
      <c r="TRH77" s="91"/>
      <c r="TRI77" s="91"/>
      <c r="TRJ77" s="91"/>
      <c r="TRK77" s="91"/>
      <c r="TRL77" s="91"/>
      <c r="TRM77" s="91"/>
      <c r="TRN77" s="91"/>
      <c r="TRO77" s="91"/>
      <c r="TRP77" s="91"/>
      <c r="TRQ77" s="91"/>
      <c r="TRR77" s="91"/>
      <c r="TRS77" s="91"/>
      <c r="TRT77" s="91"/>
      <c r="TRU77" s="91"/>
      <c r="TRV77" s="91"/>
      <c r="TRW77" s="91"/>
      <c r="TRX77" s="91"/>
      <c r="TRY77" s="91"/>
      <c r="TRZ77" s="91"/>
      <c r="TSA77" s="91"/>
      <c r="TSB77" s="91"/>
      <c r="TSC77" s="91"/>
      <c r="TSD77" s="91"/>
      <c r="TSE77" s="91"/>
      <c r="TSF77" s="91"/>
      <c r="TSG77" s="91"/>
      <c r="TSH77" s="91"/>
      <c r="TSI77" s="91"/>
      <c r="TSJ77" s="91"/>
      <c r="TSK77" s="91"/>
      <c r="TSL77" s="91"/>
      <c r="TSM77" s="91"/>
      <c r="TSN77" s="91"/>
      <c r="TSO77" s="91"/>
      <c r="TSP77" s="91"/>
      <c r="TSQ77" s="91"/>
      <c r="TSR77" s="91"/>
      <c r="TSS77" s="91"/>
      <c r="TST77" s="91"/>
      <c r="TSU77" s="91"/>
      <c r="TSV77" s="91"/>
      <c r="TSW77" s="91"/>
      <c r="TSX77" s="91"/>
      <c r="TSY77" s="91"/>
      <c r="TSZ77" s="91"/>
      <c r="TTA77" s="91"/>
      <c r="TTB77" s="91"/>
      <c r="TTC77" s="91"/>
      <c r="TTD77" s="91"/>
      <c r="TTE77" s="91"/>
      <c r="TTF77" s="91"/>
      <c r="TTG77" s="91"/>
      <c r="TTH77" s="91"/>
      <c r="TTI77" s="91"/>
      <c r="TTJ77" s="91"/>
      <c r="TTK77" s="91"/>
      <c r="TTL77" s="91"/>
      <c r="TTM77" s="91"/>
      <c r="TTN77" s="91"/>
      <c r="TTO77" s="91"/>
      <c r="TTP77" s="91"/>
      <c r="TTQ77" s="91"/>
      <c r="TTR77" s="91"/>
      <c r="TTS77" s="91"/>
      <c r="TTT77" s="91"/>
      <c r="TTU77" s="91"/>
      <c r="TTV77" s="91"/>
      <c r="TTW77" s="91"/>
      <c r="TTX77" s="91"/>
      <c r="TTY77" s="91"/>
      <c r="TTZ77" s="91"/>
      <c r="TUA77" s="91"/>
      <c r="TUB77" s="91"/>
      <c r="TUC77" s="91"/>
      <c r="TUD77" s="91"/>
      <c r="TUE77" s="91"/>
      <c r="TUF77" s="91"/>
      <c r="TUG77" s="91"/>
      <c r="TUH77" s="91"/>
      <c r="TUI77" s="91"/>
      <c r="TUJ77" s="91"/>
      <c r="TUK77" s="91"/>
      <c r="TUL77" s="91"/>
      <c r="TUM77" s="91"/>
      <c r="TUN77" s="91"/>
      <c r="TUO77" s="91"/>
      <c r="TUP77" s="91"/>
      <c r="TUQ77" s="91"/>
      <c r="TUR77" s="91"/>
      <c r="TUS77" s="91"/>
      <c r="TUT77" s="91"/>
      <c r="TUU77" s="91"/>
      <c r="TUV77" s="91"/>
      <c r="TUW77" s="91"/>
      <c r="TUX77" s="91"/>
      <c r="TUY77" s="91"/>
      <c r="TUZ77" s="91"/>
      <c r="TVA77" s="91"/>
      <c r="TVB77" s="91"/>
      <c r="TVC77" s="91"/>
      <c r="TVD77" s="91"/>
      <c r="TVE77" s="91"/>
      <c r="TVF77" s="91"/>
      <c r="TVG77" s="91"/>
      <c r="TVH77" s="91"/>
      <c r="TVI77" s="91"/>
      <c r="TVJ77" s="91"/>
      <c r="TVK77" s="91"/>
      <c r="TVL77" s="91"/>
      <c r="TVM77" s="91"/>
      <c r="TVN77" s="91"/>
      <c r="TVO77" s="91"/>
      <c r="TVP77" s="91"/>
      <c r="TVQ77" s="91"/>
      <c r="TVR77" s="91"/>
      <c r="TVS77" s="91"/>
      <c r="TVT77" s="91"/>
      <c r="TVU77" s="91"/>
      <c r="TVV77" s="91"/>
      <c r="TVW77" s="91"/>
      <c r="TVX77" s="91"/>
      <c r="TVY77" s="91"/>
      <c r="TVZ77" s="91"/>
      <c r="TWA77" s="91"/>
      <c r="TWB77" s="91"/>
      <c r="TWC77" s="91"/>
      <c r="TWD77" s="91"/>
      <c r="TWE77" s="91"/>
      <c r="TWF77" s="91"/>
      <c r="TWG77" s="91"/>
      <c r="TWH77" s="91"/>
      <c r="TWI77" s="91"/>
      <c r="TWJ77" s="91"/>
      <c r="TWK77" s="91"/>
      <c r="TWL77" s="91"/>
      <c r="TWM77" s="91"/>
      <c r="TWN77" s="91"/>
      <c r="TWO77" s="91"/>
      <c r="TWP77" s="91"/>
      <c r="TWQ77" s="91"/>
      <c r="TWR77" s="91"/>
      <c r="TWS77" s="91"/>
      <c r="TWT77" s="91"/>
      <c r="TWU77" s="91"/>
      <c r="TWV77" s="91"/>
      <c r="TWW77" s="91"/>
      <c r="TWX77" s="91"/>
      <c r="TWY77" s="91"/>
      <c r="TWZ77" s="91"/>
      <c r="TXA77" s="91"/>
      <c r="TXB77" s="91"/>
      <c r="TXC77" s="91"/>
      <c r="TXD77" s="91"/>
      <c r="TXE77" s="91"/>
      <c r="TXF77" s="91"/>
      <c r="TXG77" s="91"/>
      <c r="TXH77" s="91"/>
      <c r="TXI77" s="91"/>
      <c r="TXJ77" s="91"/>
      <c r="TXK77" s="91"/>
      <c r="TXL77" s="91"/>
      <c r="TXM77" s="91"/>
      <c r="TXN77" s="91"/>
      <c r="TXO77" s="91"/>
      <c r="TXP77" s="91"/>
      <c r="TXQ77" s="91"/>
      <c r="TXR77" s="91"/>
      <c r="TXS77" s="91"/>
      <c r="TXT77" s="91"/>
      <c r="TXU77" s="91"/>
      <c r="TXV77" s="91"/>
      <c r="TXW77" s="91"/>
      <c r="TXX77" s="91"/>
      <c r="TXY77" s="91"/>
      <c r="TXZ77" s="91"/>
      <c r="TYA77" s="91"/>
      <c r="TYB77" s="91"/>
      <c r="TYC77" s="91"/>
      <c r="TYD77" s="91"/>
      <c r="TYE77" s="91"/>
      <c r="TYF77" s="91"/>
      <c r="TYG77" s="91"/>
      <c r="TYH77" s="91"/>
      <c r="TYI77" s="91"/>
      <c r="TYJ77" s="91"/>
      <c r="TYK77" s="91"/>
      <c r="TYL77" s="91"/>
      <c r="TYM77" s="91"/>
      <c r="TYN77" s="91"/>
      <c r="TYO77" s="91"/>
      <c r="TYP77" s="91"/>
      <c r="TYQ77" s="91"/>
      <c r="TYR77" s="91"/>
      <c r="TYS77" s="91"/>
      <c r="TYT77" s="91"/>
      <c r="TYU77" s="91"/>
      <c r="TYV77" s="91"/>
      <c r="TYW77" s="91"/>
      <c r="TYX77" s="91"/>
      <c r="TYY77" s="91"/>
      <c r="TYZ77" s="91"/>
      <c r="TZA77" s="91"/>
      <c r="TZB77" s="91"/>
      <c r="TZC77" s="91"/>
      <c r="TZD77" s="91"/>
      <c r="TZE77" s="91"/>
      <c r="TZF77" s="91"/>
      <c r="TZG77" s="91"/>
      <c r="TZH77" s="91"/>
      <c r="TZI77" s="91"/>
      <c r="TZJ77" s="91"/>
      <c r="TZK77" s="91"/>
      <c r="TZL77" s="91"/>
      <c r="TZM77" s="91"/>
      <c r="TZN77" s="91"/>
      <c r="TZO77" s="91"/>
      <c r="TZP77" s="91"/>
      <c r="TZQ77" s="91"/>
      <c r="TZR77" s="91"/>
      <c r="TZS77" s="91"/>
      <c r="TZT77" s="91"/>
      <c r="TZU77" s="91"/>
      <c r="TZV77" s="91"/>
      <c r="TZW77" s="91"/>
      <c r="TZX77" s="91"/>
      <c r="TZY77" s="91"/>
      <c r="TZZ77" s="91"/>
      <c r="UAA77" s="91"/>
      <c r="UAB77" s="91"/>
      <c r="UAC77" s="91"/>
      <c r="UAD77" s="91"/>
      <c r="UAE77" s="91"/>
      <c r="UAF77" s="91"/>
      <c r="UAG77" s="91"/>
      <c r="UAH77" s="91"/>
      <c r="UAI77" s="91"/>
      <c r="UAJ77" s="91"/>
      <c r="UAK77" s="91"/>
      <c r="UAL77" s="91"/>
      <c r="UAM77" s="91"/>
      <c r="UAN77" s="91"/>
      <c r="UAO77" s="91"/>
      <c r="UAP77" s="91"/>
      <c r="UAQ77" s="91"/>
      <c r="UAR77" s="91"/>
      <c r="UAS77" s="91"/>
      <c r="UAT77" s="91"/>
      <c r="UAU77" s="91"/>
      <c r="UAV77" s="91"/>
      <c r="UAW77" s="91"/>
      <c r="UAX77" s="91"/>
      <c r="UAY77" s="91"/>
      <c r="UAZ77" s="91"/>
      <c r="UBA77" s="91"/>
      <c r="UBB77" s="91"/>
      <c r="UBC77" s="91"/>
      <c r="UBD77" s="91"/>
      <c r="UBE77" s="91"/>
      <c r="UBF77" s="91"/>
      <c r="UBG77" s="91"/>
      <c r="UBH77" s="91"/>
      <c r="UBI77" s="91"/>
      <c r="UBJ77" s="91"/>
      <c r="UBK77" s="91"/>
      <c r="UBL77" s="91"/>
      <c r="UBM77" s="91"/>
      <c r="UBN77" s="91"/>
      <c r="UBO77" s="91"/>
      <c r="UBP77" s="91"/>
      <c r="UBQ77" s="91"/>
      <c r="UBR77" s="91"/>
      <c r="UBS77" s="91"/>
      <c r="UBT77" s="91"/>
      <c r="UBU77" s="91"/>
      <c r="UBV77" s="91"/>
      <c r="UBW77" s="91"/>
      <c r="UBX77" s="91"/>
      <c r="UBY77" s="91"/>
      <c r="UBZ77" s="91"/>
      <c r="UCA77" s="91"/>
      <c r="UCB77" s="91"/>
      <c r="UCC77" s="91"/>
      <c r="UCD77" s="91"/>
      <c r="UCE77" s="91"/>
      <c r="UCF77" s="91"/>
      <c r="UCG77" s="91"/>
      <c r="UCH77" s="91"/>
      <c r="UCI77" s="91"/>
      <c r="UCJ77" s="91"/>
      <c r="UCK77" s="91"/>
      <c r="UCL77" s="91"/>
      <c r="UCM77" s="91"/>
      <c r="UCN77" s="91"/>
      <c r="UCO77" s="91"/>
      <c r="UCP77" s="91"/>
      <c r="UCQ77" s="91"/>
      <c r="UCR77" s="91"/>
      <c r="UCS77" s="91"/>
      <c r="UCT77" s="91"/>
      <c r="UCU77" s="91"/>
      <c r="UCV77" s="91"/>
      <c r="UCW77" s="91"/>
      <c r="UCX77" s="91"/>
      <c r="UCY77" s="91"/>
      <c r="UCZ77" s="91"/>
      <c r="UDA77" s="91"/>
      <c r="UDB77" s="91"/>
      <c r="UDC77" s="91"/>
      <c r="UDD77" s="91"/>
      <c r="UDE77" s="91"/>
      <c r="UDF77" s="91"/>
      <c r="UDG77" s="91"/>
      <c r="UDH77" s="91"/>
      <c r="UDI77" s="91"/>
      <c r="UDJ77" s="91"/>
      <c r="UDK77" s="91"/>
      <c r="UDL77" s="91"/>
      <c r="UDM77" s="91"/>
      <c r="UDN77" s="91"/>
      <c r="UDO77" s="91"/>
      <c r="UDP77" s="91"/>
      <c r="UDQ77" s="91"/>
      <c r="UDR77" s="91"/>
      <c r="UDS77" s="91"/>
      <c r="UDT77" s="91"/>
      <c r="UDU77" s="91"/>
      <c r="UDV77" s="91"/>
      <c r="UDW77" s="91"/>
      <c r="UDX77" s="91"/>
      <c r="UDY77" s="91"/>
      <c r="UDZ77" s="91"/>
      <c r="UEA77" s="91"/>
      <c r="UEB77" s="91"/>
      <c r="UEC77" s="91"/>
      <c r="UED77" s="91"/>
      <c r="UEE77" s="91"/>
      <c r="UEF77" s="91"/>
      <c r="UEG77" s="91"/>
      <c r="UEH77" s="91"/>
      <c r="UEI77" s="91"/>
      <c r="UEJ77" s="91"/>
      <c r="UEK77" s="91"/>
      <c r="UEL77" s="91"/>
      <c r="UEM77" s="91"/>
      <c r="UEN77" s="91"/>
      <c r="UEO77" s="91"/>
      <c r="UEP77" s="91"/>
      <c r="UEQ77" s="91"/>
      <c r="UER77" s="91"/>
      <c r="UES77" s="91"/>
      <c r="UET77" s="91"/>
      <c r="UEU77" s="91"/>
      <c r="UEV77" s="91"/>
      <c r="UEW77" s="91"/>
      <c r="UEX77" s="91"/>
      <c r="UEY77" s="91"/>
      <c r="UEZ77" s="91"/>
      <c r="UFA77" s="91"/>
      <c r="UFB77" s="91"/>
      <c r="UFC77" s="91"/>
      <c r="UFD77" s="91"/>
      <c r="UFE77" s="91"/>
      <c r="UFF77" s="91"/>
      <c r="UFG77" s="91"/>
      <c r="UFH77" s="91"/>
      <c r="UFI77" s="91"/>
      <c r="UFJ77" s="91"/>
      <c r="UFK77" s="91"/>
      <c r="UFL77" s="91"/>
      <c r="UFM77" s="91"/>
      <c r="UFN77" s="91"/>
      <c r="UFO77" s="91"/>
      <c r="UFP77" s="91"/>
      <c r="UFQ77" s="91"/>
      <c r="UFR77" s="91"/>
      <c r="UFS77" s="91"/>
      <c r="UFT77" s="91"/>
      <c r="UFU77" s="91"/>
      <c r="UFV77" s="91"/>
      <c r="UFW77" s="91"/>
      <c r="UFX77" s="91"/>
      <c r="UFY77" s="91"/>
      <c r="UFZ77" s="91"/>
      <c r="UGA77" s="91"/>
      <c r="UGB77" s="91"/>
      <c r="UGC77" s="91"/>
      <c r="UGD77" s="91"/>
      <c r="UGE77" s="91"/>
      <c r="UGF77" s="91"/>
      <c r="UGG77" s="91"/>
      <c r="UGH77" s="91"/>
      <c r="UGI77" s="91"/>
      <c r="UGJ77" s="91"/>
      <c r="UGK77" s="91"/>
      <c r="UGL77" s="91"/>
      <c r="UGM77" s="91"/>
      <c r="UGN77" s="91"/>
      <c r="UGO77" s="91"/>
      <c r="UGP77" s="91"/>
      <c r="UGQ77" s="91"/>
      <c r="UGR77" s="91"/>
      <c r="UGS77" s="91"/>
      <c r="UGT77" s="91"/>
      <c r="UGU77" s="91"/>
      <c r="UGV77" s="91"/>
      <c r="UGW77" s="91"/>
      <c r="UGX77" s="91"/>
      <c r="UGY77" s="91"/>
      <c r="UGZ77" s="91"/>
      <c r="UHA77" s="91"/>
      <c r="UHB77" s="91"/>
      <c r="UHC77" s="91"/>
      <c r="UHD77" s="91"/>
      <c r="UHE77" s="91"/>
      <c r="UHF77" s="91"/>
      <c r="UHG77" s="91"/>
      <c r="UHH77" s="91"/>
      <c r="UHI77" s="91"/>
      <c r="UHJ77" s="91"/>
      <c r="UHK77" s="91"/>
      <c r="UHL77" s="91"/>
      <c r="UHM77" s="91"/>
      <c r="UHN77" s="91"/>
      <c r="UHO77" s="91"/>
      <c r="UHP77" s="91"/>
      <c r="UHQ77" s="91"/>
      <c r="UHR77" s="91"/>
      <c r="UHS77" s="91"/>
      <c r="UHT77" s="91"/>
      <c r="UHU77" s="91"/>
      <c r="UHV77" s="91"/>
      <c r="UHW77" s="91"/>
      <c r="UHX77" s="91"/>
      <c r="UHY77" s="91"/>
      <c r="UHZ77" s="91"/>
      <c r="UIA77" s="91"/>
      <c r="UIB77" s="91"/>
      <c r="UIC77" s="91"/>
      <c r="UID77" s="91"/>
      <c r="UIE77" s="91"/>
      <c r="UIF77" s="91"/>
      <c r="UIG77" s="91"/>
      <c r="UIH77" s="91"/>
      <c r="UII77" s="91"/>
      <c r="UIJ77" s="91"/>
      <c r="UIK77" s="91"/>
      <c r="UIL77" s="91"/>
      <c r="UIM77" s="91"/>
      <c r="UIN77" s="91"/>
      <c r="UIO77" s="91"/>
      <c r="UIP77" s="91"/>
      <c r="UIQ77" s="91"/>
      <c r="UIR77" s="91"/>
      <c r="UIS77" s="91"/>
      <c r="UIT77" s="91"/>
      <c r="UIU77" s="91"/>
      <c r="UIV77" s="91"/>
      <c r="UIW77" s="91"/>
      <c r="UIX77" s="91"/>
      <c r="UIY77" s="91"/>
      <c r="UIZ77" s="91"/>
      <c r="UJA77" s="91"/>
      <c r="UJB77" s="91"/>
      <c r="UJC77" s="91"/>
      <c r="UJD77" s="91"/>
      <c r="UJE77" s="91"/>
      <c r="UJF77" s="91"/>
      <c r="UJG77" s="91"/>
      <c r="UJH77" s="91"/>
      <c r="UJI77" s="91"/>
      <c r="UJJ77" s="91"/>
      <c r="UJK77" s="91"/>
      <c r="UJL77" s="91"/>
      <c r="UJM77" s="91"/>
      <c r="UJN77" s="91"/>
      <c r="UJO77" s="91"/>
      <c r="UJP77" s="91"/>
      <c r="UJQ77" s="91"/>
      <c r="UJR77" s="91"/>
      <c r="UJS77" s="91"/>
      <c r="UJT77" s="91"/>
      <c r="UJU77" s="91"/>
      <c r="UJV77" s="91"/>
      <c r="UJW77" s="91"/>
      <c r="UJX77" s="91"/>
      <c r="UJY77" s="91"/>
      <c r="UJZ77" s="91"/>
      <c r="UKA77" s="91"/>
      <c r="UKB77" s="91"/>
      <c r="UKC77" s="91"/>
      <c r="UKD77" s="91"/>
      <c r="UKE77" s="91"/>
      <c r="UKF77" s="91"/>
      <c r="UKG77" s="91"/>
      <c r="UKH77" s="91"/>
      <c r="UKI77" s="91"/>
      <c r="UKJ77" s="91"/>
      <c r="UKK77" s="91"/>
      <c r="UKL77" s="91"/>
      <c r="UKM77" s="91"/>
      <c r="UKN77" s="91"/>
      <c r="UKO77" s="91"/>
      <c r="UKP77" s="91"/>
      <c r="UKQ77" s="91"/>
      <c r="UKR77" s="91"/>
      <c r="UKS77" s="91"/>
      <c r="UKT77" s="91"/>
      <c r="UKU77" s="91"/>
      <c r="UKV77" s="91"/>
      <c r="UKW77" s="91"/>
      <c r="UKX77" s="91"/>
      <c r="UKY77" s="91"/>
      <c r="UKZ77" s="91"/>
      <c r="ULA77" s="91"/>
      <c r="ULB77" s="91"/>
      <c r="ULC77" s="91"/>
      <c r="ULD77" s="91"/>
      <c r="ULE77" s="91"/>
      <c r="ULF77" s="91"/>
      <c r="ULG77" s="91"/>
      <c r="ULH77" s="91"/>
      <c r="ULI77" s="91"/>
      <c r="ULJ77" s="91"/>
      <c r="ULK77" s="91"/>
      <c r="ULL77" s="91"/>
      <c r="ULM77" s="91"/>
      <c r="ULN77" s="91"/>
      <c r="ULO77" s="91"/>
      <c r="ULP77" s="91"/>
      <c r="ULQ77" s="91"/>
      <c r="ULR77" s="91"/>
      <c r="ULS77" s="91"/>
      <c r="ULT77" s="91"/>
      <c r="ULU77" s="91"/>
      <c r="ULV77" s="91"/>
      <c r="ULW77" s="91"/>
      <c r="ULX77" s="91"/>
      <c r="ULY77" s="91"/>
      <c r="ULZ77" s="91"/>
      <c r="UMA77" s="91"/>
      <c r="UMB77" s="91"/>
      <c r="UMC77" s="91"/>
      <c r="UMD77" s="91"/>
      <c r="UME77" s="91"/>
      <c r="UMF77" s="91"/>
      <c r="UMG77" s="91"/>
      <c r="UMH77" s="91"/>
      <c r="UMI77" s="91"/>
      <c r="UMJ77" s="91"/>
      <c r="UMK77" s="91"/>
      <c r="UML77" s="91"/>
      <c r="UMM77" s="91"/>
      <c r="UMN77" s="91"/>
      <c r="UMO77" s="91"/>
      <c r="UMP77" s="91"/>
      <c r="UMQ77" s="91"/>
      <c r="UMR77" s="91"/>
      <c r="UMS77" s="91"/>
      <c r="UMT77" s="91"/>
      <c r="UMU77" s="91"/>
      <c r="UMV77" s="91"/>
      <c r="UMW77" s="91"/>
      <c r="UMX77" s="91"/>
      <c r="UMY77" s="91"/>
      <c r="UMZ77" s="91"/>
      <c r="UNA77" s="91"/>
      <c r="UNB77" s="91"/>
      <c r="UNC77" s="91"/>
      <c r="UND77" s="91"/>
      <c r="UNE77" s="91"/>
      <c r="UNF77" s="91"/>
      <c r="UNG77" s="91"/>
      <c r="UNH77" s="91"/>
      <c r="UNI77" s="91"/>
      <c r="UNJ77" s="91"/>
      <c r="UNK77" s="91"/>
      <c r="UNL77" s="91"/>
      <c r="UNM77" s="91"/>
      <c r="UNN77" s="91"/>
      <c r="UNO77" s="91"/>
      <c r="UNP77" s="91"/>
      <c r="UNQ77" s="91"/>
      <c r="UNR77" s="91"/>
      <c r="UNS77" s="91"/>
      <c r="UNT77" s="91"/>
      <c r="UNU77" s="91"/>
      <c r="UNV77" s="91"/>
      <c r="UNW77" s="91"/>
      <c r="UNX77" s="91"/>
      <c r="UNY77" s="91"/>
      <c r="UNZ77" s="91"/>
      <c r="UOA77" s="91"/>
      <c r="UOB77" s="91"/>
      <c r="UOC77" s="91"/>
      <c r="UOD77" s="91"/>
      <c r="UOE77" s="91"/>
      <c r="UOF77" s="91"/>
      <c r="UOG77" s="91"/>
      <c r="UOH77" s="91"/>
      <c r="UOI77" s="91"/>
      <c r="UOJ77" s="91"/>
      <c r="UOK77" s="91"/>
      <c r="UOL77" s="91"/>
      <c r="UOM77" s="91"/>
      <c r="UON77" s="91"/>
      <c r="UOO77" s="91"/>
      <c r="UOP77" s="91"/>
      <c r="UOQ77" s="91"/>
      <c r="UOR77" s="91"/>
      <c r="UOS77" s="91"/>
      <c r="UOT77" s="91"/>
      <c r="UOU77" s="91"/>
      <c r="UOV77" s="91"/>
      <c r="UOW77" s="91"/>
      <c r="UOX77" s="91"/>
      <c r="UOY77" s="91"/>
      <c r="UOZ77" s="91"/>
      <c r="UPA77" s="91"/>
      <c r="UPB77" s="91"/>
      <c r="UPC77" s="91"/>
      <c r="UPD77" s="91"/>
      <c r="UPE77" s="91"/>
      <c r="UPF77" s="91"/>
      <c r="UPG77" s="91"/>
      <c r="UPH77" s="91"/>
      <c r="UPI77" s="91"/>
      <c r="UPJ77" s="91"/>
      <c r="UPK77" s="91"/>
      <c r="UPL77" s="91"/>
      <c r="UPM77" s="91"/>
      <c r="UPN77" s="91"/>
      <c r="UPO77" s="91"/>
      <c r="UPP77" s="91"/>
      <c r="UPQ77" s="91"/>
      <c r="UPR77" s="91"/>
      <c r="UPS77" s="91"/>
      <c r="UPT77" s="91"/>
      <c r="UPU77" s="91"/>
      <c r="UPV77" s="91"/>
      <c r="UPW77" s="91"/>
      <c r="UPX77" s="91"/>
      <c r="UPY77" s="91"/>
      <c r="UPZ77" s="91"/>
      <c r="UQA77" s="91"/>
      <c r="UQB77" s="91"/>
      <c r="UQC77" s="91"/>
      <c r="UQD77" s="91"/>
      <c r="UQE77" s="91"/>
      <c r="UQF77" s="91"/>
      <c r="UQG77" s="91"/>
      <c r="UQH77" s="91"/>
      <c r="UQI77" s="91"/>
      <c r="UQJ77" s="91"/>
      <c r="UQK77" s="91"/>
      <c r="UQL77" s="91"/>
      <c r="UQM77" s="91"/>
      <c r="UQN77" s="91"/>
      <c r="UQO77" s="91"/>
      <c r="UQP77" s="91"/>
      <c r="UQQ77" s="91"/>
      <c r="UQR77" s="91"/>
      <c r="UQS77" s="91"/>
      <c r="UQT77" s="91"/>
      <c r="UQU77" s="91"/>
      <c r="UQV77" s="91"/>
      <c r="UQW77" s="91"/>
      <c r="UQX77" s="91"/>
      <c r="UQY77" s="91"/>
      <c r="UQZ77" s="91"/>
      <c r="URA77" s="91"/>
      <c r="URB77" s="91"/>
      <c r="URC77" s="91"/>
      <c r="URD77" s="91"/>
      <c r="URE77" s="91"/>
      <c r="URF77" s="91"/>
      <c r="URG77" s="91"/>
      <c r="URH77" s="91"/>
      <c r="URI77" s="91"/>
      <c r="URJ77" s="91"/>
      <c r="URK77" s="91"/>
      <c r="URL77" s="91"/>
      <c r="URM77" s="91"/>
      <c r="URN77" s="91"/>
      <c r="URO77" s="91"/>
      <c r="URP77" s="91"/>
      <c r="URQ77" s="91"/>
      <c r="URR77" s="91"/>
      <c r="URS77" s="91"/>
      <c r="URT77" s="91"/>
      <c r="URU77" s="91"/>
      <c r="URV77" s="91"/>
      <c r="URW77" s="91"/>
      <c r="URX77" s="91"/>
      <c r="URY77" s="91"/>
      <c r="URZ77" s="91"/>
      <c r="USA77" s="91"/>
      <c r="USB77" s="91"/>
      <c r="USC77" s="91"/>
      <c r="USD77" s="91"/>
      <c r="USE77" s="91"/>
      <c r="USF77" s="91"/>
      <c r="USG77" s="91"/>
      <c r="USH77" s="91"/>
      <c r="USI77" s="91"/>
      <c r="USJ77" s="91"/>
      <c r="USK77" s="91"/>
      <c r="USL77" s="91"/>
      <c r="USM77" s="91"/>
      <c r="USN77" s="91"/>
      <c r="USO77" s="91"/>
      <c r="USP77" s="91"/>
      <c r="USQ77" s="91"/>
      <c r="USR77" s="91"/>
      <c r="USS77" s="91"/>
      <c r="UST77" s="91"/>
      <c r="USU77" s="91"/>
      <c r="USV77" s="91"/>
      <c r="USW77" s="91"/>
      <c r="USX77" s="91"/>
      <c r="USY77" s="91"/>
      <c r="USZ77" s="91"/>
      <c r="UTA77" s="91"/>
      <c r="UTB77" s="91"/>
      <c r="UTC77" s="91"/>
      <c r="UTD77" s="91"/>
      <c r="UTE77" s="91"/>
      <c r="UTF77" s="91"/>
      <c r="UTG77" s="91"/>
      <c r="UTH77" s="91"/>
      <c r="UTI77" s="91"/>
      <c r="UTJ77" s="91"/>
      <c r="UTK77" s="91"/>
      <c r="UTL77" s="91"/>
      <c r="UTM77" s="91"/>
      <c r="UTN77" s="91"/>
      <c r="UTO77" s="91"/>
      <c r="UTP77" s="91"/>
      <c r="UTQ77" s="91"/>
      <c r="UTR77" s="91"/>
      <c r="UTS77" s="91"/>
      <c r="UTT77" s="91"/>
      <c r="UTU77" s="91"/>
      <c r="UTV77" s="91"/>
      <c r="UTW77" s="91"/>
      <c r="UTX77" s="91"/>
      <c r="UTY77" s="91"/>
      <c r="UTZ77" s="91"/>
      <c r="UUA77" s="91"/>
      <c r="UUB77" s="91"/>
      <c r="UUC77" s="91"/>
      <c r="UUD77" s="91"/>
      <c r="UUE77" s="91"/>
      <c r="UUF77" s="91"/>
      <c r="UUG77" s="91"/>
      <c r="UUH77" s="91"/>
      <c r="UUI77" s="91"/>
      <c r="UUJ77" s="91"/>
      <c r="UUK77" s="91"/>
      <c r="UUL77" s="91"/>
      <c r="UUM77" s="91"/>
      <c r="UUN77" s="91"/>
      <c r="UUO77" s="91"/>
      <c r="UUP77" s="91"/>
      <c r="UUQ77" s="91"/>
      <c r="UUR77" s="91"/>
      <c r="UUS77" s="91"/>
      <c r="UUT77" s="91"/>
      <c r="UUU77" s="91"/>
      <c r="UUV77" s="91"/>
      <c r="UUW77" s="91"/>
      <c r="UUX77" s="91"/>
      <c r="UUY77" s="91"/>
      <c r="UUZ77" s="91"/>
      <c r="UVA77" s="91"/>
      <c r="UVB77" s="91"/>
      <c r="UVC77" s="91"/>
      <c r="UVD77" s="91"/>
      <c r="UVE77" s="91"/>
      <c r="UVF77" s="91"/>
      <c r="UVG77" s="91"/>
      <c r="UVH77" s="91"/>
      <c r="UVI77" s="91"/>
      <c r="UVJ77" s="91"/>
      <c r="UVK77" s="91"/>
      <c r="UVL77" s="91"/>
      <c r="UVM77" s="91"/>
      <c r="UVN77" s="91"/>
      <c r="UVO77" s="91"/>
      <c r="UVP77" s="91"/>
      <c r="UVQ77" s="91"/>
      <c r="UVR77" s="91"/>
      <c r="UVS77" s="91"/>
      <c r="UVT77" s="91"/>
      <c r="UVU77" s="91"/>
      <c r="UVV77" s="91"/>
      <c r="UVW77" s="91"/>
      <c r="UVX77" s="91"/>
      <c r="UVY77" s="91"/>
      <c r="UVZ77" s="91"/>
      <c r="UWA77" s="91"/>
      <c r="UWB77" s="91"/>
      <c r="UWC77" s="91"/>
      <c r="UWD77" s="91"/>
      <c r="UWE77" s="91"/>
      <c r="UWF77" s="91"/>
      <c r="UWG77" s="91"/>
      <c r="UWH77" s="91"/>
      <c r="UWI77" s="91"/>
      <c r="UWJ77" s="91"/>
      <c r="UWK77" s="91"/>
      <c r="UWL77" s="91"/>
      <c r="UWM77" s="91"/>
      <c r="UWN77" s="91"/>
      <c r="UWO77" s="91"/>
      <c r="UWP77" s="91"/>
      <c r="UWQ77" s="91"/>
      <c r="UWR77" s="91"/>
      <c r="UWS77" s="91"/>
      <c r="UWT77" s="91"/>
      <c r="UWU77" s="91"/>
      <c r="UWV77" s="91"/>
      <c r="UWW77" s="91"/>
      <c r="UWX77" s="91"/>
      <c r="UWY77" s="91"/>
      <c r="UWZ77" s="91"/>
      <c r="UXA77" s="91"/>
      <c r="UXB77" s="91"/>
      <c r="UXC77" s="91"/>
      <c r="UXD77" s="91"/>
      <c r="UXE77" s="91"/>
      <c r="UXF77" s="91"/>
      <c r="UXG77" s="91"/>
      <c r="UXH77" s="91"/>
      <c r="UXI77" s="91"/>
      <c r="UXJ77" s="91"/>
      <c r="UXK77" s="91"/>
      <c r="UXL77" s="91"/>
      <c r="UXM77" s="91"/>
      <c r="UXN77" s="91"/>
      <c r="UXO77" s="91"/>
      <c r="UXP77" s="91"/>
      <c r="UXQ77" s="91"/>
      <c r="UXR77" s="91"/>
      <c r="UXS77" s="91"/>
      <c r="UXT77" s="91"/>
      <c r="UXU77" s="91"/>
      <c r="UXV77" s="91"/>
      <c r="UXW77" s="91"/>
      <c r="UXX77" s="91"/>
      <c r="UXY77" s="91"/>
      <c r="UXZ77" s="91"/>
      <c r="UYA77" s="91"/>
      <c r="UYB77" s="91"/>
      <c r="UYC77" s="91"/>
      <c r="UYD77" s="91"/>
      <c r="UYE77" s="91"/>
      <c r="UYF77" s="91"/>
      <c r="UYG77" s="91"/>
      <c r="UYH77" s="91"/>
      <c r="UYI77" s="91"/>
      <c r="UYJ77" s="91"/>
      <c r="UYK77" s="91"/>
      <c r="UYL77" s="91"/>
      <c r="UYM77" s="91"/>
      <c r="UYN77" s="91"/>
      <c r="UYO77" s="91"/>
      <c r="UYP77" s="91"/>
      <c r="UYQ77" s="91"/>
      <c r="UYR77" s="91"/>
      <c r="UYS77" s="91"/>
      <c r="UYT77" s="91"/>
      <c r="UYU77" s="91"/>
      <c r="UYV77" s="91"/>
      <c r="UYW77" s="91"/>
      <c r="UYX77" s="91"/>
      <c r="UYY77" s="91"/>
      <c r="UYZ77" s="91"/>
      <c r="UZA77" s="91"/>
      <c r="UZB77" s="91"/>
      <c r="UZC77" s="91"/>
      <c r="UZD77" s="91"/>
      <c r="UZE77" s="91"/>
      <c r="UZF77" s="91"/>
      <c r="UZG77" s="91"/>
      <c r="UZH77" s="91"/>
      <c r="UZI77" s="91"/>
      <c r="UZJ77" s="91"/>
      <c r="UZK77" s="91"/>
      <c r="UZL77" s="91"/>
      <c r="UZM77" s="91"/>
      <c r="UZN77" s="91"/>
      <c r="UZO77" s="91"/>
      <c r="UZP77" s="91"/>
      <c r="UZQ77" s="91"/>
      <c r="UZR77" s="91"/>
      <c r="UZS77" s="91"/>
      <c r="UZT77" s="91"/>
      <c r="UZU77" s="91"/>
      <c r="UZV77" s="91"/>
      <c r="UZW77" s="91"/>
      <c r="UZX77" s="91"/>
      <c r="UZY77" s="91"/>
      <c r="UZZ77" s="91"/>
      <c r="VAA77" s="91"/>
      <c r="VAB77" s="91"/>
      <c r="VAC77" s="91"/>
      <c r="VAD77" s="91"/>
      <c r="VAE77" s="91"/>
      <c r="VAF77" s="91"/>
      <c r="VAG77" s="91"/>
      <c r="VAH77" s="91"/>
      <c r="VAI77" s="91"/>
      <c r="VAJ77" s="91"/>
      <c r="VAK77" s="91"/>
      <c r="VAL77" s="91"/>
      <c r="VAM77" s="91"/>
      <c r="VAN77" s="91"/>
      <c r="VAO77" s="91"/>
      <c r="VAP77" s="91"/>
      <c r="VAQ77" s="91"/>
      <c r="VAR77" s="91"/>
      <c r="VAS77" s="91"/>
      <c r="VAT77" s="91"/>
      <c r="VAU77" s="91"/>
      <c r="VAV77" s="91"/>
      <c r="VAW77" s="91"/>
      <c r="VAX77" s="91"/>
      <c r="VAY77" s="91"/>
      <c r="VAZ77" s="91"/>
      <c r="VBA77" s="91"/>
      <c r="VBB77" s="91"/>
      <c r="VBC77" s="91"/>
      <c r="VBD77" s="91"/>
      <c r="VBE77" s="91"/>
      <c r="VBF77" s="91"/>
      <c r="VBG77" s="91"/>
      <c r="VBH77" s="91"/>
      <c r="VBI77" s="91"/>
      <c r="VBJ77" s="91"/>
      <c r="VBK77" s="91"/>
      <c r="VBL77" s="91"/>
      <c r="VBM77" s="91"/>
      <c r="VBN77" s="91"/>
      <c r="VBO77" s="91"/>
      <c r="VBP77" s="91"/>
      <c r="VBQ77" s="91"/>
      <c r="VBR77" s="91"/>
      <c r="VBS77" s="91"/>
      <c r="VBT77" s="91"/>
      <c r="VBU77" s="91"/>
      <c r="VBV77" s="91"/>
      <c r="VBW77" s="91"/>
      <c r="VBX77" s="91"/>
      <c r="VBY77" s="91"/>
      <c r="VBZ77" s="91"/>
      <c r="VCA77" s="91"/>
      <c r="VCB77" s="91"/>
      <c r="VCC77" s="91"/>
      <c r="VCD77" s="91"/>
      <c r="VCE77" s="91"/>
      <c r="VCF77" s="91"/>
      <c r="VCG77" s="91"/>
      <c r="VCH77" s="91"/>
      <c r="VCI77" s="91"/>
      <c r="VCJ77" s="91"/>
      <c r="VCK77" s="91"/>
      <c r="VCL77" s="91"/>
      <c r="VCM77" s="91"/>
      <c r="VCN77" s="91"/>
      <c r="VCO77" s="91"/>
      <c r="VCP77" s="91"/>
      <c r="VCQ77" s="91"/>
      <c r="VCR77" s="91"/>
      <c r="VCS77" s="91"/>
      <c r="VCT77" s="91"/>
      <c r="VCU77" s="91"/>
      <c r="VCV77" s="91"/>
      <c r="VCW77" s="91"/>
      <c r="VCX77" s="91"/>
      <c r="VCY77" s="91"/>
      <c r="VCZ77" s="91"/>
      <c r="VDA77" s="91"/>
      <c r="VDB77" s="91"/>
      <c r="VDC77" s="91"/>
      <c r="VDD77" s="91"/>
      <c r="VDE77" s="91"/>
      <c r="VDF77" s="91"/>
      <c r="VDG77" s="91"/>
      <c r="VDH77" s="91"/>
      <c r="VDI77" s="91"/>
      <c r="VDJ77" s="91"/>
      <c r="VDK77" s="91"/>
      <c r="VDL77" s="91"/>
      <c r="VDM77" s="91"/>
      <c r="VDN77" s="91"/>
      <c r="VDO77" s="91"/>
      <c r="VDP77" s="91"/>
      <c r="VDQ77" s="91"/>
      <c r="VDR77" s="91"/>
      <c r="VDS77" s="91"/>
      <c r="VDT77" s="91"/>
      <c r="VDU77" s="91"/>
      <c r="VDV77" s="91"/>
      <c r="VDW77" s="91"/>
      <c r="VDX77" s="91"/>
      <c r="VDY77" s="91"/>
      <c r="VDZ77" s="91"/>
      <c r="VEA77" s="91"/>
      <c r="VEB77" s="91"/>
      <c r="VEC77" s="91"/>
      <c r="VED77" s="91"/>
      <c r="VEE77" s="91"/>
      <c r="VEF77" s="91"/>
      <c r="VEG77" s="91"/>
      <c r="VEH77" s="91"/>
      <c r="VEI77" s="91"/>
      <c r="VEJ77" s="91"/>
      <c r="VEK77" s="91"/>
      <c r="VEL77" s="91"/>
      <c r="VEM77" s="91"/>
      <c r="VEN77" s="91"/>
      <c r="VEO77" s="91"/>
      <c r="VEP77" s="91"/>
      <c r="VEQ77" s="91"/>
      <c r="VER77" s="91"/>
      <c r="VES77" s="91"/>
      <c r="VET77" s="91"/>
      <c r="VEU77" s="91"/>
      <c r="VEV77" s="91"/>
      <c r="VEW77" s="91"/>
      <c r="VEX77" s="91"/>
      <c r="VEY77" s="91"/>
      <c r="VEZ77" s="91"/>
      <c r="VFA77" s="91"/>
      <c r="VFB77" s="91"/>
      <c r="VFC77" s="91"/>
      <c r="VFD77" s="91"/>
      <c r="VFE77" s="91"/>
      <c r="VFF77" s="91"/>
      <c r="VFG77" s="91"/>
      <c r="VFH77" s="91"/>
      <c r="VFI77" s="91"/>
      <c r="VFJ77" s="91"/>
      <c r="VFK77" s="91"/>
      <c r="VFL77" s="91"/>
      <c r="VFM77" s="91"/>
      <c r="VFN77" s="91"/>
      <c r="VFO77" s="91"/>
      <c r="VFP77" s="91"/>
      <c r="VFQ77" s="91"/>
      <c r="VFR77" s="91"/>
      <c r="VFS77" s="91"/>
      <c r="VFT77" s="91"/>
      <c r="VFU77" s="91"/>
      <c r="VFV77" s="91"/>
      <c r="VFW77" s="91"/>
      <c r="VFX77" s="91"/>
      <c r="VFY77" s="91"/>
      <c r="VFZ77" s="91"/>
      <c r="VGA77" s="91"/>
      <c r="VGB77" s="91"/>
      <c r="VGC77" s="91"/>
      <c r="VGD77" s="91"/>
      <c r="VGE77" s="91"/>
      <c r="VGF77" s="91"/>
      <c r="VGG77" s="91"/>
      <c r="VGH77" s="91"/>
      <c r="VGI77" s="91"/>
      <c r="VGJ77" s="91"/>
      <c r="VGK77" s="91"/>
      <c r="VGL77" s="91"/>
      <c r="VGM77" s="91"/>
      <c r="VGN77" s="91"/>
      <c r="VGO77" s="91"/>
      <c r="VGP77" s="91"/>
      <c r="VGQ77" s="91"/>
      <c r="VGR77" s="91"/>
      <c r="VGS77" s="91"/>
      <c r="VGT77" s="91"/>
      <c r="VGU77" s="91"/>
      <c r="VGV77" s="91"/>
      <c r="VGW77" s="91"/>
      <c r="VGX77" s="91"/>
      <c r="VGY77" s="91"/>
      <c r="VGZ77" s="91"/>
      <c r="VHA77" s="91"/>
      <c r="VHB77" s="91"/>
      <c r="VHC77" s="91"/>
      <c r="VHD77" s="91"/>
      <c r="VHE77" s="91"/>
      <c r="VHF77" s="91"/>
      <c r="VHG77" s="91"/>
      <c r="VHH77" s="91"/>
      <c r="VHI77" s="91"/>
      <c r="VHJ77" s="91"/>
      <c r="VHK77" s="91"/>
      <c r="VHL77" s="91"/>
      <c r="VHM77" s="91"/>
      <c r="VHN77" s="91"/>
      <c r="VHO77" s="91"/>
      <c r="VHP77" s="91"/>
      <c r="VHQ77" s="91"/>
      <c r="VHR77" s="91"/>
      <c r="VHS77" s="91"/>
      <c r="VHT77" s="91"/>
      <c r="VHU77" s="91"/>
      <c r="VHV77" s="91"/>
      <c r="VHW77" s="91"/>
      <c r="VHX77" s="91"/>
      <c r="VHY77" s="91"/>
      <c r="VHZ77" s="91"/>
      <c r="VIA77" s="91"/>
      <c r="VIB77" s="91"/>
      <c r="VIC77" s="91"/>
      <c r="VID77" s="91"/>
      <c r="VIE77" s="91"/>
      <c r="VIF77" s="91"/>
      <c r="VIG77" s="91"/>
      <c r="VIH77" s="91"/>
      <c r="VII77" s="91"/>
      <c r="VIJ77" s="91"/>
      <c r="VIK77" s="91"/>
      <c r="VIL77" s="91"/>
      <c r="VIM77" s="91"/>
      <c r="VIN77" s="91"/>
      <c r="VIO77" s="91"/>
      <c r="VIP77" s="91"/>
      <c r="VIQ77" s="91"/>
      <c r="VIR77" s="91"/>
      <c r="VIS77" s="91"/>
      <c r="VIT77" s="91"/>
      <c r="VIU77" s="91"/>
      <c r="VIV77" s="91"/>
      <c r="VIW77" s="91"/>
      <c r="VIX77" s="91"/>
      <c r="VIY77" s="91"/>
      <c r="VIZ77" s="91"/>
      <c r="VJA77" s="91"/>
      <c r="VJB77" s="91"/>
      <c r="VJC77" s="91"/>
      <c r="VJD77" s="91"/>
      <c r="VJE77" s="91"/>
      <c r="VJF77" s="91"/>
      <c r="VJG77" s="91"/>
      <c r="VJH77" s="91"/>
      <c r="VJI77" s="91"/>
      <c r="VJJ77" s="91"/>
      <c r="VJK77" s="91"/>
      <c r="VJL77" s="91"/>
      <c r="VJM77" s="91"/>
      <c r="VJN77" s="91"/>
      <c r="VJO77" s="91"/>
      <c r="VJP77" s="91"/>
      <c r="VJQ77" s="91"/>
      <c r="VJR77" s="91"/>
      <c r="VJS77" s="91"/>
      <c r="VJT77" s="91"/>
      <c r="VJU77" s="91"/>
      <c r="VJV77" s="91"/>
      <c r="VJW77" s="91"/>
      <c r="VJX77" s="91"/>
      <c r="VJY77" s="91"/>
      <c r="VJZ77" s="91"/>
      <c r="VKA77" s="91"/>
      <c r="VKB77" s="91"/>
      <c r="VKC77" s="91"/>
      <c r="VKD77" s="91"/>
      <c r="VKE77" s="91"/>
      <c r="VKF77" s="91"/>
      <c r="VKG77" s="91"/>
      <c r="VKH77" s="91"/>
      <c r="VKI77" s="91"/>
      <c r="VKJ77" s="91"/>
      <c r="VKK77" s="91"/>
      <c r="VKL77" s="91"/>
      <c r="VKM77" s="91"/>
      <c r="VKN77" s="91"/>
      <c r="VKO77" s="91"/>
      <c r="VKP77" s="91"/>
      <c r="VKQ77" s="91"/>
      <c r="VKR77" s="91"/>
      <c r="VKS77" s="91"/>
      <c r="VKT77" s="91"/>
      <c r="VKU77" s="91"/>
      <c r="VKV77" s="91"/>
      <c r="VKW77" s="91"/>
      <c r="VKX77" s="91"/>
      <c r="VKY77" s="91"/>
      <c r="VKZ77" s="91"/>
      <c r="VLA77" s="91"/>
      <c r="VLB77" s="91"/>
      <c r="VLC77" s="91"/>
      <c r="VLD77" s="91"/>
      <c r="VLE77" s="91"/>
      <c r="VLF77" s="91"/>
      <c r="VLG77" s="91"/>
      <c r="VLH77" s="91"/>
      <c r="VLI77" s="91"/>
      <c r="VLJ77" s="91"/>
      <c r="VLK77" s="91"/>
      <c r="VLL77" s="91"/>
      <c r="VLM77" s="91"/>
      <c r="VLN77" s="91"/>
      <c r="VLO77" s="91"/>
      <c r="VLP77" s="91"/>
      <c r="VLQ77" s="91"/>
      <c r="VLR77" s="91"/>
      <c r="VLS77" s="91"/>
      <c r="VLT77" s="91"/>
      <c r="VLU77" s="91"/>
      <c r="VLV77" s="91"/>
      <c r="VLW77" s="91"/>
      <c r="VLX77" s="91"/>
      <c r="VLY77" s="91"/>
      <c r="VLZ77" s="91"/>
      <c r="VMA77" s="91"/>
      <c r="VMB77" s="91"/>
      <c r="VMC77" s="91"/>
      <c r="VMD77" s="91"/>
      <c r="VME77" s="91"/>
      <c r="VMF77" s="91"/>
      <c r="VMG77" s="91"/>
      <c r="VMH77" s="91"/>
      <c r="VMI77" s="91"/>
      <c r="VMJ77" s="91"/>
      <c r="VMK77" s="91"/>
      <c r="VML77" s="91"/>
      <c r="VMM77" s="91"/>
      <c r="VMN77" s="91"/>
      <c r="VMO77" s="91"/>
      <c r="VMP77" s="91"/>
      <c r="VMQ77" s="91"/>
      <c r="VMR77" s="91"/>
      <c r="VMS77" s="91"/>
      <c r="VMT77" s="91"/>
      <c r="VMU77" s="91"/>
      <c r="VMV77" s="91"/>
      <c r="VMW77" s="91"/>
      <c r="VMX77" s="91"/>
      <c r="VMY77" s="91"/>
      <c r="VMZ77" s="91"/>
      <c r="VNA77" s="91"/>
      <c r="VNB77" s="91"/>
      <c r="VNC77" s="91"/>
      <c r="VND77" s="91"/>
      <c r="VNE77" s="91"/>
      <c r="VNF77" s="91"/>
      <c r="VNG77" s="91"/>
      <c r="VNH77" s="91"/>
      <c r="VNI77" s="91"/>
      <c r="VNJ77" s="91"/>
      <c r="VNK77" s="91"/>
      <c r="VNL77" s="91"/>
      <c r="VNM77" s="91"/>
      <c r="VNN77" s="91"/>
      <c r="VNO77" s="91"/>
      <c r="VNP77" s="91"/>
      <c r="VNQ77" s="91"/>
      <c r="VNR77" s="91"/>
      <c r="VNS77" s="91"/>
      <c r="VNT77" s="91"/>
      <c r="VNU77" s="91"/>
      <c r="VNV77" s="91"/>
      <c r="VNW77" s="91"/>
      <c r="VNX77" s="91"/>
      <c r="VNY77" s="91"/>
      <c r="VNZ77" s="91"/>
      <c r="VOA77" s="91"/>
      <c r="VOB77" s="91"/>
      <c r="VOC77" s="91"/>
      <c r="VOD77" s="91"/>
      <c r="VOE77" s="91"/>
      <c r="VOF77" s="91"/>
      <c r="VOG77" s="91"/>
      <c r="VOH77" s="91"/>
      <c r="VOI77" s="91"/>
      <c r="VOJ77" s="91"/>
      <c r="VOK77" s="91"/>
      <c r="VOL77" s="91"/>
      <c r="VOM77" s="91"/>
      <c r="VON77" s="91"/>
      <c r="VOO77" s="91"/>
      <c r="VOP77" s="91"/>
      <c r="VOQ77" s="91"/>
      <c r="VOR77" s="91"/>
      <c r="VOS77" s="91"/>
      <c r="VOT77" s="91"/>
      <c r="VOU77" s="91"/>
      <c r="VOV77" s="91"/>
      <c r="VOW77" s="91"/>
      <c r="VOX77" s="91"/>
      <c r="VOY77" s="91"/>
      <c r="VOZ77" s="91"/>
      <c r="VPA77" s="91"/>
      <c r="VPB77" s="91"/>
      <c r="VPC77" s="91"/>
      <c r="VPD77" s="91"/>
      <c r="VPE77" s="91"/>
      <c r="VPF77" s="91"/>
      <c r="VPG77" s="91"/>
      <c r="VPH77" s="91"/>
      <c r="VPI77" s="91"/>
      <c r="VPJ77" s="91"/>
      <c r="VPK77" s="91"/>
      <c r="VPL77" s="91"/>
      <c r="VPM77" s="91"/>
      <c r="VPN77" s="91"/>
      <c r="VPO77" s="91"/>
      <c r="VPP77" s="91"/>
      <c r="VPQ77" s="91"/>
      <c r="VPR77" s="91"/>
      <c r="VPS77" s="91"/>
      <c r="VPT77" s="91"/>
      <c r="VPU77" s="91"/>
      <c r="VPV77" s="91"/>
      <c r="VPW77" s="91"/>
      <c r="VPX77" s="91"/>
      <c r="VPY77" s="91"/>
      <c r="VPZ77" s="91"/>
      <c r="VQA77" s="91"/>
      <c r="VQB77" s="91"/>
      <c r="VQC77" s="91"/>
      <c r="VQD77" s="91"/>
      <c r="VQE77" s="91"/>
      <c r="VQF77" s="91"/>
      <c r="VQG77" s="91"/>
      <c r="VQH77" s="91"/>
      <c r="VQI77" s="91"/>
      <c r="VQJ77" s="91"/>
      <c r="VQK77" s="91"/>
      <c r="VQL77" s="91"/>
      <c r="VQM77" s="91"/>
      <c r="VQN77" s="91"/>
      <c r="VQO77" s="91"/>
      <c r="VQP77" s="91"/>
      <c r="VQQ77" s="91"/>
      <c r="VQR77" s="91"/>
      <c r="VQS77" s="91"/>
      <c r="VQT77" s="91"/>
      <c r="VQU77" s="91"/>
      <c r="VQV77" s="91"/>
      <c r="VQW77" s="91"/>
      <c r="VQX77" s="91"/>
      <c r="VQY77" s="91"/>
      <c r="VQZ77" s="91"/>
      <c r="VRA77" s="91"/>
      <c r="VRB77" s="91"/>
      <c r="VRC77" s="91"/>
      <c r="VRD77" s="91"/>
      <c r="VRE77" s="91"/>
      <c r="VRF77" s="91"/>
      <c r="VRG77" s="91"/>
      <c r="VRH77" s="91"/>
      <c r="VRI77" s="91"/>
      <c r="VRJ77" s="91"/>
      <c r="VRK77" s="91"/>
      <c r="VRL77" s="91"/>
      <c r="VRM77" s="91"/>
      <c r="VRN77" s="91"/>
      <c r="VRO77" s="91"/>
      <c r="VRP77" s="91"/>
      <c r="VRQ77" s="91"/>
      <c r="VRR77" s="91"/>
      <c r="VRS77" s="91"/>
      <c r="VRT77" s="91"/>
      <c r="VRU77" s="91"/>
      <c r="VRV77" s="91"/>
      <c r="VRW77" s="91"/>
      <c r="VRX77" s="91"/>
      <c r="VRY77" s="91"/>
      <c r="VRZ77" s="91"/>
      <c r="VSA77" s="91"/>
      <c r="VSB77" s="91"/>
      <c r="VSC77" s="91"/>
      <c r="VSD77" s="91"/>
      <c r="VSE77" s="91"/>
      <c r="VSF77" s="91"/>
      <c r="VSG77" s="91"/>
      <c r="VSH77" s="91"/>
      <c r="VSI77" s="91"/>
      <c r="VSJ77" s="91"/>
      <c r="VSK77" s="91"/>
      <c r="VSL77" s="91"/>
      <c r="VSM77" s="91"/>
      <c r="VSN77" s="91"/>
      <c r="VSO77" s="91"/>
      <c r="VSP77" s="91"/>
      <c r="VSQ77" s="91"/>
      <c r="VSR77" s="91"/>
      <c r="VSS77" s="91"/>
      <c r="VST77" s="91"/>
      <c r="VSU77" s="91"/>
      <c r="VSV77" s="91"/>
      <c r="VSW77" s="91"/>
      <c r="VSX77" s="91"/>
      <c r="VSY77" s="91"/>
      <c r="VSZ77" s="91"/>
      <c r="VTA77" s="91"/>
      <c r="VTB77" s="91"/>
      <c r="VTC77" s="91"/>
      <c r="VTD77" s="91"/>
      <c r="VTE77" s="91"/>
      <c r="VTF77" s="91"/>
      <c r="VTG77" s="91"/>
      <c r="VTH77" s="91"/>
      <c r="VTI77" s="91"/>
      <c r="VTJ77" s="91"/>
      <c r="VTK77" s="91"/>
      <c r="VTL77" s="91"/>
      <c r="VTM77" s="91"/>
      <c r="VTN77" s="91"/>
      <c r="VTO77" s="91"/>
      <c r="VTP77" s="91"/>
      <c r="VTQ77" s="91"/>
      <c r="VTR77" s="91"/>
      <c r="VTS77" s="91"/>
      <c r="VTT77" s="91"/>
      <c r="VTU77" s="91"/>
      <c r="VTV77" s="91"/>
      <c r="VTW77" s="91"/>
      <c r="VTX77" s="91"/>
      <c r="VTY77" s="91"/>
      <c r="VTZ77" s="91"/>
      <c r="VUA77" s="91"/>
      <c r="VUB77" s="91"/>
      <c r="VUC77" s="91"/>
      <c r="VUD77" s="91"/>
      <c r="VUE77" s="91"/>
      <c r="VUF77" s="91"/>
      <c r="VUG77" s="91"/>
      <c r="VUH77" s="91"/>
      <c r="VUI77" s="91"/>
      <c r="VUJ77" s="91"/>
      <c r="VUK77" s="91"/>
      <c r="VUL77" s="91"/>
      <c r="VUM77" s="91"/>
      <c r="VUN77" s="91"/>
      <c r="VUO77" s="91"/>
      <c r="VUP77" s="91"/>
      <c r="VUQ77" s="91"/>
      <c r="VUR77" s="91"/>
      <c r="VUS77" s="91"/>
      <c r="VUT77" s="91"/>
      <c r="VUU77" s="91"/>
      <c r="VUV77" s="91"/>
      <c r="VUW77" s="91"/>
      <c r="VUX77" s="91"/>
      <c r="VUY77" s="91"/>
      <c r="VUZ77" s="91"/>
      <c r="VVA77" s="91"/>
      <c r="VVB77" s="91"/>
      <c r="VVC77" s="91"/>
      <c r="VVD77" s="91"/>
      <c r="VVE77" s="91"/>
      <c r="VVF77" s="91"/>
      <c r="VVG77" s="91"/>
      <c r="VVH77" s="91"/>
      <c r="VVI77" s="91"/>
      <c r="VVJ77" s="91"/>
      <c r="VVK77" s="91"/>
      <c r="VVL77" s="91"/>
      <c r="VVM77" s="91"/>
      <c r="VVN77" s="91"/>
      <c r="VVO77" s="91"/>
      <c r="VVP77" s="91"/>
      <c r="VVQ77" s="91"/>
      <c r="VVR77" s="91"/>
      <c r="VVS77" s="91"/>
      <c r="VVT77" s="91"/>
      <c r="VVU77" s="91"/>
      <c r="VVV77" s="91"/>
      <c r="VVW77" s="91"/>
      <c r="VVX77" s="91"/>
      <c r="VVY77" s="91"/>
      <c r="VVZ77" s="91"/>
      <c r="VWA77" s="91"/>
      <c r="VWB77" s="91"/>
      <c r="VWC77" s="91"/>
      <c r="VWD77" s="91"/>
      <c r="VWE77" s="91"/>
      <c r="VWF77" s="91"/>
      <c r="VWG77" s="91"/>
      <c r="VWH77" s="91"/>
      <c r="VWI77" s="91"/>
      <c r="VWJ77" s="91"/>
      <c r="VWK77" s="91"/>
      <c r="VWL77" s="91"/>
      <c r="VWM77" s="91"/>
      <c r="VWN77" s="91"/>
      <c r="VWO77" s="91"/>
      <c r="VWP77" s="91"/>
      <c r="VWQ77" s="91"/>
      <c r="VWR77" s="91"/>
      <c r="VWS77" s="91"/>
      <c r="VWT77" s="91"/>
      <c r="VWU77" s="91"/>
      <c r="VWV77" s="91"/>
      <c r="VWW77" s="91"/>
      <c r="VWX77" s="91"/>
      <c r="VWY77" s="91"/>
      <c r="VWZ77" s="91"/>
      <c r="VXA77" s="91"/>
      <c r="VXB77" s="91"/>
      <c r="VXC77" s="91"/>
      <c r="VXD77" s="91"/>
      <c r="VXE77" s="91"/>
      <c r="VXF77" s="91"/>
      <c r="VXG77" s="91"/>
      <c r="VXH77" s="91"/>
      <c r="VXI77" s="91"/>
      <c r="VXJ77" s="91"/>
      <c r="VXK77" s="91"/>
      <c r="VXL77" s="91"/>
      <c r="VXM77" s="91"/>
      <c r="VXN77" s="91"/>
      <c r="VXO77" s="91"/>
      <c r="VXP77" s="91"/>
      <c r="VXQ77" s="91"/>
      <c r="VXR77" s="91"/>
      <c r="VXS77" s="91"/>
      <c r="VXT77" s="91"/>
      <c r="VXU77" s="91"/>
      <c r="VXV77" s="91"/>
      <c r="VXW77" s="91"/>
      <c r="VXX77" s="91"/>
      <c r="VXY77" s="91"/>
      <c r="VXZ77" s="91"/>
      <c r="VYA77" s="91"/>
      <c r="VYB77" s="91"/>
      <c r="VYC77" s="91"/>
      <c r="VYD77" s="91"/>
      <c r="VYE77" s="91"/>
      <c r="VYF77" s="91"/>
      <c r="VYG77" s="91"/>
      <c r="VYH77" s="91"/>
      <c r="VYI77" s="91"/>
      <c r="VYJ77" s="91"/>
      <c r="VYK77" s="91"/>
      <c r="VYL77" s="91"/>
      <c r="VYM77" s="91"/>
      <c r="VYN77" s="91"/>
      <c r="VYO77" s="91"/>
      <c r="VYP77" s="91"/>
      <c r="VYQ77" s="91"/>
      <c r="VYR77" s="91"/>
      <c r="VYS77" s="91"/>
      <c r="VYT77" s="91"/>
      <c r="VYU77" s="91"/>
      <c r="VYV77" s="91"/>
      <c r="VYW77" s="91"/>
      <c r="VYX77" s="91"/>
      <c r="VYY77" s="91"/>
      <c r="VYZ77" s="91"/>
      <c r="VZA77" s="91"/>
      <c r="VZB77" s="91"/>
      <c r="VZC77" s="91"/>
      <c r="VZD77" s="91"/>
      <c r="VZE77" s="91"/>
      <c r="VZF77" s="91"/>
      <c r="VZG77" s="91"/>
      <c r="VZH77" s="91"/>
      <c r="VZI77" s="91"/>
      <c r="VZJ77" s="91"/>
      <c r="VZK77" s="91"/>
      <c r="VZL77" s="91"/>
      <c r="VZM77" s="91"/>
      <c r="VZN77" s="91"/>
      <c r="VZO77" s="91"/>
      <c r="VZP77" s="91"/>
      <c r="VZQ77" s="91"/>
      <c r="VZR77" s="91"/>
      <c r="VZS77" s="91"/>
      <c r="VZT77" s="91"/>
      <c r="VZU77" s="91"/>
      <c r="VZV77" s="91"/>
      <c r="VZW77" s="91"/>
      <c r="VZX77" s="91"/>
      <c r="VZY77" s="91"/>
      <c r="VZZ77" s="91"/>
      <c r="WAA77" s="91"/>
      <c r="WAB77" s="91"/>
      <c r="WAC77" s="91"/>
      <c r="WAD77" s="91"/>
      <c r="WAE77" s="91"/>
      <c r="WAF77" s="91"/>
      <c r="WAG77" s="91"/>
      <c r="WAH77" s="91"/>
      <c r="WAI77" s="91"/>
      <c r="WAJ77" s="91"/>
      <c r="WAK77" s="91"/>
      <c r="WAL77" s="91"/>
      <c r="WAM77" s="91"/>
      <c r="WAN77" s="91"/>
      <c r="WAO77" s="91"/>
      <c r="WAP77" s="91"/>
      <c r="WAQ77" s="91"/>
      <c r="WAR77" s="91"/>
      <c r="WAS77" s="91"/>
      <c r="WAT77" s="91"/>
      <c r="WAU77" s="91"/>
      <c r="WAV77" s="91"/>
      <c r="WAW77" s="91"/>
      <c r="WAX77" s="91"/>
      <c r="WAY77" s="91"/>
      <c r="WAZ77" s="91"/>
      <c r="WBA77" s="91"/>
      <c r="WBB77" s="91"/>
      <c r="WBC77" s="91"/>
      <c r="WBD77" s="91"/>
      <c r="WBE77" s="91"/>
      <c r="WBF77" s="91"/>
      <c r="WBG77" s="91"/>
      <c r="WBH77" s="91"/>
      <c r="WBI77" s="91"/>
      <c r="WBJ77" s="91"/>
      <c r="WBK77" s="91"/>
      <c r="WBL77" s="91"/>
      <c r="WBM77" s="91"/>
      <c r="WBN77" s="91"/>
      <c r="WBO77" s="91"/>
      <c r="WBP77" s="91"/>
      <c r="WBQ77" s="91"/>
      <c r="WBR77" s="91"/>
      <c r="WBS77" s="91"/>
      <c r="WBT77" s="91"/>
      <c r="WBU77" s="91"/>
      <c r="WBV77" s="91"/>
      <c r="WBW77" s="91"/>
      <c r="WBX77" s="91"/>
      <c r="WBY77" s="91"/>
      <c r="WBZ77" s="91"/>
      <c r="WCA77" s="91"/>
      <c r="WCB77" s="91"/>
      <c r="WCC77" s="91"/>
      <c r="WCD77" s="91"/>
      <c r="WCE77" s="91"/>
      <c r="WCF77" s="91"/>
      <c r="WCG77" s="91"/>
      <c r="WCH77" s="91"/>
      <c r="WCI77" s="91"/>
      <c r="WCJ77" s="91"/>
      <c r="WCK77" s="91"/>
      <c r="WCL77" s="91"/>
      <c r="WCM77" s="91"/>
      <c r="WCN77" s="91"/>
      <c r="WCO77" s="91"/>
      <c r="WCP77" s="91"/>
      <c r="WCQ77" s="91"/>
      <c r="WCR77" s="91"/>
      <c r="WCS77" s="91"/>
      <c r="WCT77" s="91"/>
      <c r="WCU77" s="91"/>
      <c r="WCV77" s="91"/>
      <c r="WCW77" s="91"/>
      <c r="WCX77" s="91"/>
      <c r="WCY77" s="91"/>
      <c r="WCZ77" s="91"/>
      <c r="WDA77" s="91"/>
      <c r="WDB77" s="91"/>
      <c r="WDC77" s="91"/>
      <c r="WDD77" s="91"/>
      <c r="WDE77" s="91"/>
      <c r="WDF77" s="91"/>
      <c r="WDG77" s="91"/>
      <c r="WDH77" s="91"/>
      <c r="WDI77" s="91"/>
      <c r="WDJ77" s="91"/>
      <c r="WDK77" s="91"/>
      <c r="WDL77" s="91"/>
      <c r="WDM77" s="91"/>
      <c r="WDN77" s="91"/>
      <c r="WDO77" s="91"/>
      <c r="WDP77" s="91"/>
      <c r="WDQ77" s="91"/>
      <c r="WDR77" s="91"/>
      <c r="WDS77" s="91"/>
      <c r="WDT77" s="91"/>
      <c r="WDU77" s="91"/>
      <c r="WDV77" s="91"/>
      <c r="WDW77" s="91"/>
      <c r="WDX77" s="91"/>
      <c r="WDY77" s="91"/>
      <c r="WDZ77" s="91"/>
      <c r="WEA77" s="91"/>
      <c r="WEB77" s="91"/>
      <c r="WEC77" s="91"/>
      <c r="WED77" s="91"/>
      <c r="WEE77" s="91"/>
      <c r="WEF77" s="91"/>
      <c r="WEG77" s="91"/>
      <c r="WEH77" s="91"/>
      <c r="WEI77" s="91"/>
      <c r="WEJ77" s="91"/>
      <c r="WEK77" s="91"/>
      <c r="WEL77" s="91"/>
      <c r="WEM77" s="91"/>
      <c r="WEN77" s="91"/>
      <c r="WEO77" s="91"/>
      <c r="WEP77" s="91"/>
      <c r="WEQ77" s="91"/>
      <c r="WER77" s="91"/>
      <c r="WES77" s="91"/>
      <c r="WET77" s="91"/>
      <c r="WEU77" s="91"/>
      <c r="WEV77" s="91"/>
      <c r="WEW77" s="91"/>
      <c r="WEX77" s="91"/>
      <c r="WEY77" s="91"/>
      <c r="WEZ77" s="91"/>
      <c r="WFA77" s="91"/>
      <c r="WFB77" s="91"/>
      <c r="WFC77" s="91"/>
      <c r="WFD77" s="91"/>
      <c r="WFE77" s="91"/>
      <c r="WFF77" s="91"/>
      <c r="WFG77" s="91"/>
      <c r="WFH77" s="91"/>
      <c r="WFI77" s="91"/>
      <c r="WFJ77" s="91"/>
      <c r="WFK77" s="91"/>
      <c r="WFL77" s="91"/>
      <c r="WFM77" s="91"/>
      <c r="WFN77" s="91"/>
      <c r="WFO77" s="91"/>
      <c r="WFP77" s="91"/>
      <c r="WFQ77" s="91"/>
      <c r="WFR77" s="91"/>
      <c r="WFS77" s="91"/>
      <c r="WFT77" s="91"/>
      <c r="WFU77" s="91"/>
      <c r="WFV77" s="91"/>
      <c r="WFW77" s="91"/>
      <c r="WFX77" s="91"/>
      <c r="WFY77" s="91"/>
      <c r="WFZ77" s="91"/>
      <c r="WGA77" s="91"/>
      <c r="WGB77" s="91"/>
      <c r="WGC77" s="91"/>
      <c r="WGD77" s="91"/>
      <c r="WGE77" s="91"/>
      <c r="WGF77" s="91"/>
      <c r="WGG77" s="91"/>
      <c r="WGH77" s="91"/>
      <c r="WGI77" s="91"/>
      <c r="WGJ77" s="91"/>
      <c r="WGK77" s="91"/>
      <c r="WGL77" s="91"/>
      <c r="WGM77" s="91"/>
      <c r="WGN77" s="91"/>
      <c r="WGO77" s="91"/>
      <c r="WGP77" s="91"/>
      <c r="WGQ77" s="91"/>
      <c r="WGR77" s="91"/>
      <c r="WGS77" s="91"/>
      <c r="WGT77" s="91"/>
      <c r="WGU77" s="91"/>
      <c r="WGV77" s="91"/>
      <c r="WGW77" s="91"/>
      <c r="WGX77" s="91"/>
      <c r="WGY77" s="91"/>
      <c r="WGZ77" s="91"/>
      <c r="WHA77" s="91"/>
      <c r="WHB77" s="91"/>
      <c r="WHC77" s="91"/>
      <c r="WHD77" s="91"/>
      <c r="WHE77" s="91"/>
      <c r="WHF77" s="91"/>
      <c r="WHG77" s="91"/>
      <c r="WHH77" s="91"/>
      <c r="WHI77" s="91"/>
      <c r="WHJ77" s="91"/>
      <c r="WHK77" s="91"/>
      <c r="WHL77" s="91"/>
      <c r="WHM77" s="91"/>
      <c r="WHN77" s="91"/>
      <c r="WHO77" s="91"/>
      <c r="WHP77" s="91"/>
      <c r="WHQ77" s="91"/>
      <c r="WHR77" s="91"/>
      <c r="WHS77" s="91"/>
      <c r="WHT77" s="91"/>
      <c r="WHU77" s="91"/>
      <c r="WHV77" s="91"/>
      <c r="WHW77" s="91"/>
      <c r="WHX77" s="91"/>
      <c r="WHY77" s="91"/>
      <c r="WHZ77" s="91"/>
      <c r="WIA77" s="91"/>
      <c r="WIB77" s="91"/>
      <c r="WIC77" s="91"/>
      <c r="WID77" s="91"/>
      <c r="WIE77" s="91"/>
      <c r="WIF77" s="91"/>
      <c r="WIG77" s="91"/>
      <c r="WIH77" s="91"/>
      <c r="WII77" s="91"/>
      <c r="WIJ77" s="91"/>
      <c r="WIK77" s="91"/>
      <c r="WIL77" s="91"/>
      <c r="WIM77" s="91"/>
      <c r="WIN77" s="91"/>
      <c r="WIO77" s="91"/>
      <c r="WIP77" s="91"/>
      <c r="WIQ77" s="91"/>
      <c r="WIR77" s="91"/>
      <c r="WIS77" s="91"/>
      <c r="WIT77" s="91"/>
      <c r="WIU77" s="91"/>
      <c r="WIV77" s="91"/>
      <c r="WIW77" s="91"/>
      <c r="WIX77" s="91"/>
      <c r="WIY77" s="91"/>
      <c r="WIZ77" s="91"/>
      <c r="WJA77" s="91"/>
      <c r="WJB77" s="91"/>
      <c r="WJC77" s="91"/>
      <c r="WJD77" s="91"/>
      <c r="WJE77" s="91"/>
      <c r="WJF77" s="91"/>
      <c r="WJG77" s="91"/>
      <c r="WJH77" s="91"/>
      <c r="WJI77" s="91"/>
      <c r="WJJ77" s="91"/>
      <c r="WJK77" s="91"/>
      <c r="WJL77" s="91"/>
      <c r="WJM77" s="91"/>
      <c r="WJN77" s="91"/>
      <c r="WJO77" s="91"/>
      <c r="WJP77" s="91"/>
      <c r="WJQ77" s="91"/>
      <c r="WJR77" s="91"/>
      <c r="WJS77" s="91"/>
      <c r="WJT77" s="91"/>
      <c r="WJU77" s="91"/>
      <c r="WJV77" s="91"/>
      <c r="WJW77" s="91"/>
      <c r="WJX77" s="91"/>
      <c r="WJY77" s="91"/>
      <c r="WJZ77" s="91"/>
      <c r="WKA77" s="91"/>
      <c r="WKB77" s="91"/>
      <c r="WKC77" s="91"/>
      <c r="WKD77" s="91"/>
      <c r="WKE77" s="91"/>
      <c r="WKF77" s="91"/>
      <c r="WKG77" s="91"/>
      <c r="WKH77" s="91"/>
      <c r="WKI77" s="91"/>
      <c r="WKJ77" s="91"/>
      <c r="WKK77" s="91"/>
      <c r="WKL77" s="91"/>
      <c r="WKM77" s="91"/>
      <c r="WKN77" s="91"/>
      <c r="WKO77" s="91"/>
      <c r="WKP77" s="91"/>
      <c r="WKQ77" s="91"/>
      <c r="WKR77" s="91"/>
      <c r="WKS77" s="91"/>
      <c r="WKT77" s="91"/>
      <c r="WKU77" s="91"/>
      <c r="WKV77" s="91"/>
      <c r="WKW77" s="91"/>
      <c r="WKX77" s="91"/>
      <c r="WKY77" s="91"/>
      <c r="WKZ77" s="91"/>
      <c r="WLA77" s="91"/>
      <c r="WLB77" s="91"/>
      <c r="WLC77" s="91"/>
      <c r="WLD77" s="91"/>
      <c r="WLE77" s="91"/>
      <c r="WLF77" s="91"/>
      <c r="WLG77" s="91"/>
      <c r="WLH77" s="91"/>
      <c r="WLI77" s="91"/>
      <c r="WLJ77" s="91"/>
      <c r="WLK77" s="91"/>
      <c r="WLL77" s="91"/>
      <c r="WLM77" s="91"/>
      <c r="WLN77" s="91"/>
      <c r="WLO77" s="91"/>
      <c r="WLP77" s="91"/>
      <c r="WLQ77" s="91"/>
      <c r="WLR77" s="91"/>
      <c r="WLS77" s="91"/>
      <c r="WLT77" s="91"/>
      <c r="WLU77" s="91"/>
      <c r="WLV77" s="91"/>
      <c r="WLW77" s="91"/>
      <c r="WLX77" s="91"/>
      <c r="WLY77" s="91"/>
      <c r="WLZ77" s="91"/>
      <c r="WMA77" s="91"/>
      <c r="WMB77" s="91"/>
      <c r="WMC77" s="91"/>
      <c r="WMD77" s="91"/>
      <c r="WME77" s="91"/>
      <c r="WMF77" s="91"/>
      <c r="WMG77" s="91"/>
      <c r="WMH77" s="91"/>
      <c r="WMI77" s="91"/>
      <c r="WMJ77" s="91"/>
      <c r="WMK77" s="91"/>
      <c r="WML77" s="91"/>
      <c r="WMM77" s="91"/>
      <c r="WMN77" s="91"/>
      <c r="WMO77" s="91"/>
      <c r="WMP77" s="91"/>
      <c r="WMQ77" s="91"/>
      <c r="WMR77" s="91"/>
      <c r="WMS77" s="91"/>
      <c r="WMT77" s="91"/>
      <c r="WMU77" s="91"/>
      <c r="WMV77" s="91"/>
      <c r="WMW77" s="91"/>
      <c r="WMX77" s="91"/>
      <c r="WMY77" s="91"/>
      <c r="WMZ77" s="91"/>
      <c r="WNA77" s="91"/>
      <c r="WNB77" s="91"/>
      <c r="WNC77" s="91"/>
      <c r="WND77" s="91"/>
      <c r="WNE77" s="91"/>
      <c r="WNF77" s="91"/>
      <c r="WNG77" s="91"/>
      <c r="WNH77" s="91"/>
      <c r="WNI77" s="91"/>
      <c r="WNJ77" s="91"/>
      <c r="WNK77" s="91"/>
      <c r="WNL77" s="91"/>
      <c r="WNM77" s="91"/>
      <c r="WNN77" s="91"/>
      <c r="WNO77" s="91"/>
      <c r="WNP77" s="91"/>
      <c r="WNQ77" s="91"/>
      <c r="WNR77" s="91"/>
      <c r="WNS77" s="91"/>
      <c r="WNT77" s="91"/>
      <c r="WNU77" s="91"/>
      <c r="WNV77" s="91"/>
      <c r="WNW77" s="91"/>
      <c r="WNX77" s="91"/>
      <c r="WNY77" s="91"/>
      <c r="WNZ77" s="91"/>
      <c r="WOA77" s="91"/>
      <c r="WOB77" s="91"/>
      <c r="WOC77" s="91"/>
      <c r="WOD77" s="91"/>
      <c r="WOE77" s="91"/>
      <c r="WOF77" s="91"/>
      <c r="WOG77" s="91"/>
      <c r="WOH77" s="91"/>
      <c r="WOI77" s="91"/>
      <c r="WOJ77" s="91"/>
      <c r="WOK77" s="91"/>
      <c r="WOL77" s="91"/>
      <c r="WOM77" s="91"/>
      <c r="WON77" s="91"/>
      <c r="WOO77" s="91"/>
      <c r="WOP77" s="91"/>
      <c r="WOQ77" s="91"/>
      <c r="WOR77" s="91"/>
      <c r="WOS77" s="91"/>
      <c r="WOT77" s="91"/>
      <c r="WOU77" s="91"/>
      <c r="WOV77" s="91"/>
      <c r="WOW77" s="91"/>
      <c r="WOX77" s="91"/>
      <c r="WOY77" s="91"/>
      <c r="WOZ77" s="91"/>
      <c r="WPA77" s="91"/>
      <c r="WPB77" s="91"/>
      <c r="WPC77" s="91"/>
      <c r="WPD77" s="91"/>
      <c r="WPE77" s="91"/>
      <c r="WPF77" s="91"/>
      <c r="WPG77" s="91"/>
      <c r="WPH77" s="91"/>
      <c r="WPI77" s="91"/>
      <c r="WPJ77" s="91"/>
      <c r="WPK77" s="91"/>
      <c r="WPL77" s="91"/>
      <c r="WPM77" s="91"/>
      <c r="WPN77" s="91"/>
      <c r="WPO77" s="91"/>
      <c r="WPP77" s="91"/>
      <c r="WPQ77" s="91"/>
      <c r="WPR77" s="91"/>
      <c r="WPS77" s="91"/>
      <c r="WPT77" s="91"/>
      <c r="WPU77" s="91"/>
      <c r="WPV77" s="91"/>
      <c r="WPW77" s="91"/>
      <c r="WPX77" s="91"/>
      <c r="WPY77" s="91"/>
      <c r="WPZ77" s="91"/>
      <c r="WQA77" s="91"/>
      <c r="WQB77" s="91"/>
      <c r="WQC77" s="91"/>
      <c r="WQD77" s="91"/>
      <c r="WQE77" s="91"/>
      <c r="WQF77" s="91"/>
      <c r="WQG77" s="91"/>
      <c r="WQH77" s="91"/>
      <c r="WQI77" s="91"/>
      <c r="WQJ77" s="91"/>
      <c r="WQK77" s="91"/>
      <c r="WQL77" s="91"/>
      <c r="WQM77" s="91"/>
      <c r="WQN77" s="91"/>
      <c r="WQO77" s="91"/>
      <c r="WQP77" s="91"/>
      <c r="WQQ77" s="91"/>
      <c r="WQR77" s="91"/>
      <c r="WQS77" s="91"/>
      <c r="WQT77" s="91"/>
      <c r="WQU77" s="91"/>
      <c r="WQV77" s="91"/>
      <c r="WQW77" s="91"/>
      <c r="WQX77" s="91"/>
      <c r="WQY77" s="91"/>
      <c r="WQZ77" s="91"/>
      <c r="WRA77" s="91"/>
      <c r="WRB77" s="91"/>
      <c r="WRC77" s="91"/>
      <c r="WRD77" s="91"/>
      <c r="WRE77" s="91"/>
      <c r="WRF77" s="91"/>
      <c r="WRG77" s="91"/>
      <c r="WRH77" s="91"/>
      <c r="WRI77" s="91"/>
      <c r="WRJ77" s="91"/>
      <c r="WRK77" s="91"/>
      <c r="WRL77" s="91"/>
      <c r="WRM77" s="91"/>
      <c r="WRN77" s="91"/>
      <c r="WRO77" s="91"/>
      <c r="WRP77" s="91"/>
      <c r="WRQ77" s="91"/>
      <c r="WRR77" s="91"/>
      <c r="WRS77" s="91"/>
      <c r="WRT77" s="91"/>
      <c r="WRU77" s="91"/>
      <c r="WRV77" s="91"/>
      <c r="WRW77" s="91"/>
      <c r="WRX77" s="91"/>
      <c r="WRY77" s="91"/>
      <c r="WRZ77" s="91"/>
      <c r="WSA77" s="91"/>
      <c r="WSB77" s="91"/>
      <c r="WSC77" s="91"/>
      <c r="WSD77" s="91"/>
      <c r="WSE77" s="91"/>
      <c r="WSF77" s="91"/>
      <c r="WSG77" s="91"/>
      <c r="WSH77" s="91"/>
      <c r="WSI77" s="91"/>
      <c r="WSJ77" s="91"/>
      <c r="WSK77" s="91"/>
      <c r="WSL77" s="91"/>
      <c r="WSM77" s="91"/>
      <c r="WSN77" s="91"/>
      <c r="WSO77" s="91"/>
      <c r="WSP77" s="91"/>
      <c r="WSQ77" s="91"/>
      <c r="WSR77" s="91"/>
      <c r="WSS77" s="91"/>
      <c r="WST77" s="91"/>
      <c r="WSU77" s="91"/>
      <c r="WSV77" s="91"/>
      <c r="WSW77" s="91"/>
      <c r="WSX77" s="91"/>
      <c r="WSY77" s="91"/>
      <c r="WSZ77" s="91"/>
      <c r="WTA77" s="91"/>
      <c r="WTB77" s="91"/>
      <c r="WTC77" s="91"/>
      <c r="WTD77" s="91"/>
      <c r="WTE77" s="91"/>
      <c r="WTF77" s="91"/>
      <c r="WTG77" s="91"/>
      <c r="WTH77" s="91"/>
      <c r="WTI77" s="91"/>
      <c r="WTJ77" s="91"/>
      <c r="WTK77" s="91"/>
      <c r="WTL77" s="91"/>
      <c r="WTM77" s="91"/>
      <c r="WTN77" s="91"/>
      <c r="WTO77" s="91"/>
      <c r="WTP77" s="91"/>
      <c r="WTQ77" s="91"/>
      <c r="WTR77" s="91"/>
      <c r="WTS77" s="91"/>
      <c r="WTT77" s="91"/>
      <c r="WTU77" s="91"/>
      <c r="WTV77" s="91"/>
      <c r="WTW77" s="91"/>
      <c r="WTX77" s="91"/>
      <c r="WTY77" s="91"/>
      <c r="WTZ77" s="91"/>
      <c r="WUA77" s="91"/>
      <c r="WUB77" s="91"/>
      <c r="WUC77" s="91"/>
      <c r="WUD77" s="91"/>
      <c r="WUE77" s="91"/>
      <c r="WUF77" s="91"/>
      <c r="WUG77" s="91"/>
      <c r="WUH77" s="91"/>
      <c r="WUI77" s="91"/>
      <c r="WUJ77" s="91"/>
      <c r="WUK77" s="91"/>
      <c r="WUL77" s="91"/>
      <c r="WUM77" s="91"/>
      <c r="WUN77" s="91"/>
      <c r="WUO77" s="91"/>
      <c r="WUP77" s="91"/>
      <c r="WUQ77" s="91"/>
      <c r="WUR77" s="91"/>
      <c r="WUS77" s="91"/>
      <c r="WUT77" s="91"/>
      <c r="WUU77" s="91"/>
      <c r="WUV77" s="91"/>
      <c r="WUW77" s="91"/>
      <c r="WUX77" s="91"/>
      <c r="WUY77" s="91"/>
      <c r="WUZ77" s="91"/>
      <c r="WVA77" s="91"/>
      <c r="WVB77" s="91"/>
      <c r="WVC77" s="91"/>
      <c r="WVD77" s="91"/>
      <c r="WVE77" s="91"/>
      <c r="WVF77" s="91"/>
      <c r="WVG77" s="91"/>
      <c r="WVH77" s="91"/>
      <c r="WVI77" s="91"/>
      <c r="WVJ77" s="91"/>
      <c r="WVK77" s="91"/>
      <c r="WVL77" s="91"/>
      <c r="WVM77" s="91"/>
      <c r="WVN77" s="91"/>
      <c r="WVO77" s="91"/>
      <c r="WVP77" s="91"/>
      <c r="WVQ77" s="91"/>
      <c r="WVR77" s="91"/>
      <c r="WVS77" s="91"/>
      <c r="WVT77" s="91"/>
      <c r="WVU77" s="91"/>
      <c r="WVV77" s="91"/>
      <c r="WVW77" s="91"/>
      <c r="WVX77" s="91"/>
      <c r="WVY77" s="91"/>
      <c r="WVZ77" s="91"/>
      <c r="WWA77" s="91"/>
      <c r="WWB77" s="91"/>
      <c r="WWC77" s="91"/>
      <c r="WWD77" s="91"/>
      <c r="WWE77" s="91"/>
      <c r="WWF77" s="91"/>
      <c r="WWG77" s="91"/>
      <c r="WWH77" s="91"/>
      <c r="WWI77" s="91"/>
      <c r="WWJ77" s="91"/>
      <c r="WWK77" s="91"/>
      <c r="WWL77" s="91"/>
      <c r="WWM77" s="91"/>
      <c r="WWN77" s="91"/>
      <c r="WWO77" s="91"/>
      <c r="WWP77" s="91"/>
      <c r="WWQ77" s="91"/>
      <c r="WWR77" s="91"/>
      <c r="WWS77" s="91"/>
      <c r="WWT77" s="91"/>
      <c r="WWU77" s="91"/>
      <c r="WWV77" s="91"/>
      <c r="WWW77" s="91"/>
      <c r="WWX77" s="91"/>
      <c r="WWY77" s="91"/>
      <c r="WWZ77" s="91"/>
      <c r="WXA77" s="91"/>
      <c r="WXB77" s="91"/>
      <c r="WXC77" s="91"/>
      <c r="WXD77" s="91"/>
      <c r="WXE77" s="91"/>
      <c r="WXF77" s="91"/>
      <c r="WXG77" s="91"/>
      <c r="WXH77" s="91"/>
      <c r="WXI77" s="91"/>
      <c r="WXJ77" s="91"/>
      <c r="WXK77" s="91"/>
      <c r="WXL77" s="91"/>
      <c r="WXM77" s="91"/>
      <c r="WXN77" s="91"/>
      <c r="WXO77" s="91"/>
      <c r="WXP77" s="91"/>
      <c r="WXQ77" s="91"/>
      <c r="WXR77" s="91"/>
      <c r="WXS77" s="91"/>
      <c r="WXT77" s="91"/>
      <c r="WXU77" s="91"/>
      <c r="WXV77" s="91"/>
      <c r="WXW77" s="91"/>
      <c r="WXX77" s="91"/>
      <c r="WXY77" s="91"/>
      <c r="WXZ77" s="91"/>
      <c r="WYA77" s="91"/>
      <c r="WYB77" s="91"/>
      <c r="WYC77" s="91"/>
      <c r="WYD77" s="91"/>
      <c r="WYE77" s="91"/>
      <c r="WYF77" s="91"/>
      <c r="WYG77" s="91"/>
      <c r="WYH77" s="91"/>
      <c r="WYI77" s="91"/>
      <c r="WYJ77" s="91"/>
      <c r="WYK77" s="91"/>
      <c r="WYL77" s="91"/>
      <c r="WYM77" s="91"/>
      <c r="WYN77" s="91"/>
      <c r="WYO77" s="91"/>
      <c r="WYP77" s="91"/>
      <c r="WYQ77" s="91"/>
      <c r="WYR77" s="91"/>
      <c r="WYS77" s="91"/>
      <c r="WYT77" s="91"/>
      <c r="WYU77" s="91"/>
      <c r="WYV77" s="91"/>
      <c r="WYW77" s="91"/>
      <c r="WYX77" s="91"/>
      <c r="WYY77" s="91"/>
      <c r="WYZ77" s="91"/>
      <c r="WZA77" s="91"/>
      <c r="WZB77" s="91"/>
      <c r="WZC77" s="91"/>
      <c r="WZD77" s="91"/>
      <c r="WZE77" s="91"/>
      <c r="WZF77" s="91"/>
      <c r="WZG77" s="91"/>
      <c r="WZH77" s="91"/>
      <c r="WZI77" s="91"/>
      <c r="WZJ77" s="91"/>
      <c r="WZK77" s="91"/>
      <c r="WZL77" s="91"/>
      <c r="WZM77" s="91"/>
      <c r="WZN77" s="91"/>
      <c r="WZO77" s="91"/>
      <c r="WZP77" s="91"/>
      <c r="WZQ77" s="91"/>
      <c r="WZR77" s="91"/>
      <c r="WZS77" s="91"/>
      <c r="WZT77" s="91"/>
      <c r="WZU77" s="91"/>
      <c r="WZV77" s="91"/>
      <c r="WZW77" s="91"/>
      <c r="WZX77" s="91"/>
      <c r="WZY77" s="91"/>
      <c r="WZZ77" s="91"/>
      <c r="XAA77" s="91"/>
      <c r="XAB77" s="91"/>
      <c r="XAC77" s="91"/>
      <c r="XAD77" s="91"/>
      <c r="XAE77" s="91"/>
      <c r="XAF77" s="91"/>
      <c r="XAG77" s="91"/>
      <c r="XAH77" s="91"/>
      <c r="XAI77" s="91"/>
      <c r="XAJ77" s="91"/>
      <c r="XAK77" s="91"/>
      <c r="XAL77" s="91"/>
      <c r="XAM77" s="91"/>
      <c r="XAN77" s="91"/>
      <c r="XAO77" s="91"/>
      <c r="XAP77" s="91"/>
      <c r="XAQ77" s="91"/>
      <c r="XAR77" s="91"/>
      <c r="XAS77" s="91"/>
      <c r="XAT77" s="91"/>
      <c r="XAU77" s="91"/>
      <c r="XAV77" s="91"/>
      <c r="XAW77" s="91"/>
      <c r="XAX77" s="91"/>
      <c r="XAY77" s="91"/>
      <c r="XAZ77" s="91"/>
      <c r="XBA77" s="91"/>
      <c r="XBB77" s="91"/>
      <c r="XBC77" s="91"/>
      <c r="XBD77" s="91"/>
      <c r="XBE77" s="91"/>
      <c r="XBF77" s="91"/>
      <c r="XBG77" s="91"/>
      <c r="XBH77" s="91"/>
      <c r="XBI77" s="91"/>
      <c r="XBJ77" s="91"/>
      <c r="XBK77" s="91"/>
      <c r="XBL77" s="91"/>
      <c r="XBM77" s="91"/>
      <c r="XBN77" s="91"/>
      <c r="XBO77" s="91"/>
      <c r="XBP77" s="91"/>
      <c r="XBQ77" s="91"/>
      <c r="XBR77" s="91"/>
      <c r="XBS77" s="91"/>
      <c r="XBT77" s="91"/>
      <c r="XBU77" s="91"/>
      <c r="XBV77" s="91"/>
      <c r="XBW77" s="91"/>
      <c r="XBX77" s="91"/>
      <c r="XBY77" s="91"/>
      <c r="XBZ77" s="91"/>
      <c r="XCA77" s="91"/>
      <c r="XCB77" s="91"/>
      <c r="XCC77" s="91"/>
      <c r="XCD77" s="91"/>
      <c r="XCE77" s="91"/>
      <c r="XCF77" s="91"/>
      <c r="XCG77" s="91"/>
      <c r="XCH77" s="91"/>
      <c r="XCI77" s="91"/>
      <c r="XCJ77" s="91"/>
      <c r="XCK77" s="91"/>
      <c r="XCL77" s="91"/>
      <c r="XCM77" s="91"/>
      <c r="XCN77" s="91"/>
      <c r="XCO77" s="91"/>
      <c r="XCP77" s="91"/>
      <c r="XCQ77" s="91"/>
      <c r="XCR77" s="91"/>
      <c r="XCS77" s="91"/>
      <c r="XCT77" s="91"/>
      <c r="XCU77" s="91"/>
      <c r="XCV77" s="91"/>
      <c r="XCW77" s="91"/>
      <c r="XCX77" s="91"/>
      <c r="XCY77" s="91"/>
      <c r="XCZ77" s="91"/>
      <c r="XDA77" s="91"/>
      <c r="XDB77" s="91"/>
      <c r="XDC77" s="91"/>
      <c r="XDD77" s="91"/>
      <c r="XDE77" s="91"/>
      <c r="XDF77" s="91"/>
      <c r="XDG77" s="91"/>
      <c r="XDH77" s="91"/>
      <c r="XDI77" s="91"/>
      <c r="XDJ77" s="91"/>
      <c r="XDK77" s="91"/>
      <c r="XDL77" s="91"/>
      <c r="XDM77" s="91"/>
      <c r="XDN77" s="91"/>
      <c r="XDO77" s="91"/>
      <c r="XDP77" s="91"/>
      <c r="XDQ77" s="91"/>
      <c r="XDR77" s="91"/>
      <c r="XDS77" s="91"/>
      <c r="XDT77" s="91"/>
      <c r="XDU77" s="91"/>
      <c r="XDV77" s="91"/>
      <c r="XDW77" s="91"/>
      <c r="XDX77" s="91"/>
      <c r="XDY77" s="91"/>
      <c r="XDZ77" s="91"/>
      <c r="XEA77" s="91"/>
      <c r="XEB77" s="91"/>
      <c r="XEC77" s="91"/>
      <c r="XED77" s="91"/>
      <c r="XEE77" s="91"/>
      <c r="XEF77" s="91"/>
      <c r="XEG77" s="91"/>
      <c r="XEH77" s="91"/>
      <c r="XEI77" s="91"/>
      <c r="XEJ77" s="91"/>
      <c r="XEK77" s="91"/>
      <c r="XEL77" s="91"/>
      <c r="XEM77" s="91"/>
      <c r="XEN77" s="91"/>
      <c r="XEO77" s="91"/>
      <c r="XEP77" s="91"/>
      <c r="XEQ77" s="91"/>
      <c r="XER77" s="91"/>
      <c r="XES77" s="91"/>
      <c r="XET77" s="91"/>
      <c r="XEU77" s="91"/>
      <c r="XEV77" s="91"/>
      <c r="XEW77" s="91"/>
      <c r="XEX77" s="91"/>
      <c r="XEY77" s="91"/>
      <c r="XEZ77" s="91"/>
      <c r="XFA77" s="91"/>
      <c r="XFB77" s="91"/>
      <c r="XFC77" s="91"/>
    </row>
    <row r="78" spans="1:16383" x14ac:dyDescent="0.25">
      <c r="F78" s="243"/>
      <c r="G78" s="243"/>
      <c r="H78" s="243"/>
      <c r="I78" s="243"/>
      <c r="J78" s="184"/>
      <c r="K78" s="184"/>
      <c r="L78" s="184"/>
      <c r="M78" s="184"/>
      <c r="N78" s="184"/>
      <c r="O78" s="184"/>
      <c r="P78" s="184"/>
      <c r="Q78" s="184"/>
      <c r="R78" s="184"/>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c r="IW78" s="91"/>
      <c r="IX78" s="91"/>
      <c r="IY78" s="91"/>
      <c r="IZ78" s="91"/>
      <c r="JA78" s="91"/>
      <c r="JB78" s="91"/>
      <c r="JC78" s="91"/>
      <c r="JD78" s="91"/>
      <c r="JE78" s="91"/>
      <c r="JF78" s="91"/>
      <c r="JG78" s="91"/>
      <c r="JH78" s="91"/>
      <c r="JI78" s="91"/>
      <c r="JJ78" s="91"/>
      <c r="JK78" s="91"/>
      <c r="JL78" s="91"/>
      <c r="JM78" s="91"/>
      <c r="JN78" s="91"/>
      <c r="JO78" s="91"/>
      <c r="JP78" s="91"/>
      <c r="JQ78" s="91"/>
      <c r="JR78" s="91"/>
      <c r="JS78" s="91"/>
      <c r="JT78" s="91"/>
      <c r="JU78" s="91"/>
      <c r="JV78" s="91"/>
      <c r="JW78" s="91"/>
      <c r="JX78" s="91"/>
      <c r="JY78" s="91"/>
      <c r="JZ78" s="91"/>
      <c r="KA78" s="91"/>
      <c r="KB78" s="91"/>
      <c r="KC78" s="91"/>
      <c r="KD78" s="91"/>
      <c r="KE78" s="91"/>
      <c r="KF78" s="91"/>
      <c r="KG78" s="91"/>
      <c r="KH78" s="91"/>
      <c r="KI78" s="91"/>
      <c r="KJ78" s="91"/>
      <c r="KK78" s="91"/>
      <c r="KL78" s="91"/>
      <c r="KM78" s="91"/>
      <c r="KN78" s="91"/>
      <c r="KO78" s="91"/>
      <c r="KP78" s="91"/>
      <c r="KQ78" s="91"/>
      <c r="KR78" s="91"/>
      <c r="KS78" s="91"/>
      <c r="KT78" s="91"/>
      <c r="KU78" s="91"/>
      <c r="KV78" s="91"/>
      <c r="KW78" s="91"/>
      <c r="KX78" s="91"/>
      <c r="KY78" s="91"/>
      <c r="KZ78" s="91"/>
      <c r="LA78" s="91"/>
      <c r="LB78" s="91"/>
      <c r="LC78" s="91"/>
      <c r="LD78" s="91"/>
      <c r="LE78" s="91"/>
      <c r="LF78" s="91"/>
      <c r="LG78" s="91"/>
      <c r="LH78" s="91"/>
      <c r="LI78" s="91"/>
      <c r="LJ78" s="91"/>
      <c r="LK78" s="91"/>
      <c r="LL78" s="91"/>
      <c r="LM78" s="91"/>
      <c r="LN78" s="91"/>
      <c r="LO78" s="91"/>
      <c r="LP78" s="91"/>
      <c r="LQ78" s="91"/>
      <c r="LR78" s="91"/>
      <c r="LS78" s="91"/>
      <c r="LT78" s="91"/>
      <c r="LU78" s="91"/>
      <c r="LV78" s="91"/>
      <c r="LW78" s="91"/>
      <c r="LX78" s="91"/>
      <c r="LY78" s="91"/>
      <c r="LZ78" s="91"/>
      <c r="MA78" s="91"/>
      <c r="MB78" s="91"/>
      <c r="MC78" s="91"/>
      <c r="MD78" s="91"/>
      <c r="ME78" s="91"/>
      <c r="MF78" s="91"/>
      <c r="MG78" s="91"/>
      <c r="MH78" s="91"/>
      <c r="MI78" s="91"/>
      <c r="MJ78" s="91"/>
      <c r="MK78" s="91"/>
      <c r="ML78" s="91"/>
      <c r="MM78" s="91"/>
      <c r="MN78" s="91"/>
      <c r="MO78" s="91"/>
      <c r="MP78" s="91"/>
      <c r="MQ78" s="91"/>
      <c r="MR78" s="91"/>
      <c r="MS78" s="91"/>
      <c r="MT78" s="91"/>
      <c r="MU78" s="91"/>
      <c r="MV78" s="91"/>
      <c r="MW78" s="91"/>
      <c r="MX78" s="91"/>
      <c r="MY78" s="91"/>
      <c r="MZ78" s="91"/>
      <c r="NA78" s="91"/>
      <c r="NB78" s="91"/>
      <c r="NC78" s="91"/>
      <c r="ND78" s="91"/>
      <c r="NE78" s="91"/>
      <c r="NF78" s="91"/>
      <c r="NG78" s="91"/>
      <c r="NH78" s="91"/>
      <c r="NI78" s="91"/>
      <c r="NJ78" s="91"/>
      <c r="NK78" s="91"/>
      <c r="NL78" s="91"/>
      <c r="NM78" s="91"/>
      <c r="NN78" s="91"/>
      <c r="NO78" s="91"/>
      <c r="NP78" s="91"/>
      <c r="NQ78" s="91"/>
      <c r="NR78" s="91"/>
      <c r="NS78" s="91"/>
      <c r="NT78" s="91"/>
      <c r="NU78" s="91"/>
      <c r="NV78" s="91"/>
      <c r="NW78" s="91"/>
      <c r="NX78" s="91"/>
      <c r="NY78" s="91"/>
      <c r="NZ78" s="91"/>
      <c r="OA78" s="91"/>
      <c r="OB78" s="91"/>
      <c r="OC78" s="91"/>
      <c r="OD78" s="91"/>
      <c r="OE78" s="91"/>
      <c r="OF78" s="91"/>
      <c r="OG78" s="91"/>
      <c r="OH78" s="91"/>
      <c r="OI78" s="91"/>
      <c r="OJ78" s="91"/>
      <c r="OK78" s="91"/>
      <c r="OL78" s="91"/>
      <c r="OM78" s="91"/>
      <c r="ON78" s="91"/>
      <c r="OO78" s="91"/>
      <c r="OP78" s="91"/>
      <c r="OQ78" s="91"/>
      <c r="OR78" s="91"/>
      <c r="OS78" s="91"/>
      <c r="OT78" s="91"/>
      <c r="OU78" s="91"/>
      <c r="OV78" s="91"/>
      <c r="OW78" s="91"/>
      <c r="OX78" s="91"/>
      <c r="OY78" s="91"/>
      <c r="OZ78" s="91"/>
      <c r="PA78" s="91"/>
      <c r="PB78" s="91"/>
      <c r="PC78" s="91"/>
      <c r="PD78" s="91"/>
      <c r="PE78" s="91"/>
      <c r="PF78" s="91"/>
      <c r="PG78" s="91"/>
      <c r="PH78" s="91"/>
      <c r="PI78" s="91"/>
      <c r="PJ78" s="91"/>
      <c r="PK78" s="91"/>
      <c r="PL78" s="91"/>
      <c r="PM78" s="91"/>
      <c r="PN78" s="91"/>
      <c r="PO78" s="91"/>
      <c r="PP78" s="91"/>
      <c r="PQ78" s="91"/>
      <c r="PR78" s="91"/>
      <c r="PS78" s="91"/>
      <c r="PT78" s="91"/>
      <c r="PU78" s="91"/>
      <c r="PV78" s="91"/>
      <c r="PW78" s="91"/>
      <c r="PX78" s="91"/>
      <c r="PY78" s="91"/>
      <c r="PZ78" s="91"/>
      <c r="QA78" s="91"/>
      <c r="QB78" s="91"/>
      <c r="QC78" s="91"/>
      <c r="QD78" s="91"/>
      <c r="QE78" s="91"/>
      <c r="QF78" s="91"/>
      <c r="QG78" s="91"/>
      <c r="QH78" s="91"/>
      <c r="QI78" s="91"/>
      <c r="QJ78" s="91"/>
      <c r="QK78" s="91"/>
      <c r="QL78" s="91"/>
      <c r="QM78" s="91"/>
      <c r="QN78" s="91"/>
      <c r="QO78" s="91"/>
      <c r="QP78" s="91"/>
      <c r="QQ78" s="91"/>
      <c r="QR78" s="91"/>
      <c r="QS78" s="91"/>
      <c r="QT78" s="91"/>
      <c r="QU78" s="91"/>
      <c r="QV78" s="91"/>
      <c r="QW78" s="91"/>
      <c r="QX78" s="91"/>
      <c r="QY78" s="91"/>
      <c r="QZ78" s="91"/>
      <c r="RA78" s="91"/>
      <c r="RB78" s="91"/>
      <c r="RC78" s="91"/>
      <c r="RD78" s="91"/>
      <c r="RE78" s="91"/>
      <c r="RF78" s="91"/>
      <c r="RG78" s="91"/>
      <c r="RH78" s="91"/>
      <c r="RI78" s="91"/>
      <c r="RJ78" s="91"/>
      <c r="RK78" s="91"/>
      <c r="RL78" s="91"/>
      <c r="RM78" s="91"/>
      <c r="RN78" s="91"/>
      <c r="RO78" s="91"/>
      <c r="RP78" s="91"/>
      <c r="RQ78" s="91"/>
      <c r="RR78" s="91"/>
      <c r="RS78" s="91"/>
      <c r="RT78" s="91"/>
      <c r="RU78" s="91"/>
      <c r="RV78" s="91"/>
      <c r="RW78" s="91"/>
      <c r="RX78" s="91"/>
      <c r="RY78" s="91"/>
      <c r="RZ78" s="91"/>
      <c r="SA78" s="91"/>
      <c r="SB78" s="91"/>
      <c r="SC78" s="91"/>
      <c r="SD78" s="91"/>
      <c r="SE78" s="91"/>
      <c r="SF78" s="91"/>
      <c r="SG78" s="91"/>
      <c r="SH78" s="91"/>
      <c r="SI78" s="91"/>
      <c r="SJ78" s="91"/>
      <c r="SK78" s="91"/>
      <c r="SL78" s="91"/>
      <c r="SM78" s="91"/>
      <c r="SN78" s="91"/>
      <c r="SO78" s="91"/>
      <c r="SP78" s="91"/>
      <c r="SQ78" s="91"/>
      <c r="SR78" s="91"/>
      <c r="SS78" s="91"/>
      <c r="ST78" s="91"/>
      <c r="SU78" s="91"/>
      <c r="SV78" s="91"/>
      <c r="SW78" s="91"/>
      <c r="SX78" s="91"/>
      <c r="SY78" s="91"/>
      <c r="SZ78" s="91"/>
      <c r="TA78" s="91"/>
      <c r="TB78" s="91"/>
      <c r="TC78" s="91"/>
      <c r="TD78" s="91"/>
      <c r="TE78" s="91"/>
      <c r="TF78" s="91"/>
      <c r="TG78" s="91"/>
      <c r="TH78" s="91"/>
      <c r="TI78" s="91"/>
      <c r="TJ78" s="91"/>
      <c r="TK78" s="91"/>
      <c r="TL78" s="91"/>
      <c r="TM78" s="91"/>
      <c r="TN78" s="91"/>
      <c r="TO78" s="91"/>
      <c r="TP78" s="91"/>
      <c r="TQ78" s="91"/>
      <c r="TR78" s="91"/>
      <c r="TS78" s="91"/>
      <c r="TT78" s="91"/>
      <c r="TU78" s="91"/>
      <c r="TV78" s="91"/>
      <c r="TW78" s="91"/>
      <c r="TX78" s="91"/>
      <c r="TY78" s="91"/>
      <c r="TZ78" s="91"/>
      <c r="UA78" s="91"/>
      <c r="UB78" s="91"/>
      <c r="UC78" s="91"/>
      <c r="UD78" s="91"/>
      <c r="UE78" s="91"/>
      <c r="UF78" s="91"/>
      <c r="UG78" s="91"/>
      <c r="UH78" s="91"/>
      <c r="UI78" s="91"/>
      <c r="UJ78" s="91"/>
      <c r="UK78" s="91"/>
      <c r="UL78" s="91"/>
      <c r="UM78" s="91"/>
      <c r="UN78" s="91"/>
      <c r="UO78" s="91"/>
      <c r="UP78" s="91"/>
      <c r="UQ78" s="91"/>
      <c r="UR78" s="91"/>
      <c r="US78" s="91"/>
      <c r="UT78" s="91"/>
      <c r="UU78" s="91"/>
      <c r="UV78" s="91"/>
      <c r="UW78" s="91"/>
      <c r="UX78" s="91"/>
      <c r="UY78" s="91"/>
      <c r="UZ78" s="91"/>
      <c r="VA78" s="91"/>
      <c r="VB78" s="91"/>
      <c r="VC78" s="91"/>
      <c r="VD78" s="91"/>
      <c r="VE78" s="91"/>
      <c r="VF78" s="91"/>
      <c r="VG78" s="91"/>
      <c r="VH78" s="91"/>
      <c r="VI78" s="91"/>
      <c r="VJ78" s="91"/>
      <c r="VK78" s="91"/>
      <c r="VL78" s="91"/>
      <c r="VM78" s="91"/>
      <c r="VN78" s="91"/>
      <c r="VO78" s="91"/>
      <c r="VP78" s="91"/>
      <c r="VQ78" s="91"/>
      <c r="VR78" s="91"/>
      <c r="VS78" s="91"/>
      <c r="VT78" s="91"/>
      <c r="VU78" s="91"/>
      <c r="VV78" s="91"/>
      <c r="VW78" s="91"/>
      <c r="VX78" s="91"/>
      <c r="VY78" s="91"/>
      <c r="VZ78" s="91"/>
      <c r="WA78" s="91"/>
      <c r="WB78" s="91"/>
      <c r="WC78" s="91"/>
      <c r="WD78" s="91"/>
      <c r="WE78" s="91"/>
      <c r="WF78" s="91"/>
      <c r="WG78" s="91"/>
      <c r="WH78" s="91"/>
      <c r="WI78" s="91"/>
      <c r="WJ78" s="91"/>
      <c r="WK78" s="91"/>
      <c r="WL78" s="91"/>
      <c r="WM78" s="91"/>
      <c r="WN78" s="91"/>
      <c r="WO78" s="91"/>
      <c r="WP78" s="91"/>
      <c r="WQ78" s="91"/>
      <c r="WR78" s="91"/>
      <c r="WS78" s="91"/>
      <c r="WT78" s="91"/>
      <c r="WU78" s="91"/>
      <c r="WV78" s="91"/>
      <c r="WW78" s="91"/>
      <c r="WX78" s="91"/>
      <c r="WY78" s="91"/>
      <c r="WZ78" s="91"/>
      <c r="XA78" s="91"/>
      <c r="XB78" s="91"/>
      <c r="XC78" s="91"/>
      <c r="XD78" s="91"/>
      <c r="XE78" s="91"/>
      <c r="XF78" s="91"/>
      <c r="XG78" s="91"/>
      <c r="XH78" s="91"/>
      <c r="XI78" s="91"/>
      <c r="XJ78" s="91"/>
      <c r="XK78" s="91"/>
      <c r="XL78" s="91"/>
      <c r="XM78" s="91"/>
      <c r="XN78" s="91"/>
      <c r="XO78" s="91"/>
      <c r="XP78" s="91"/>
      <c r="XQ78" s="91"/>
      <c r="XR78" s="91"/>
      <c r="XS78" s="91"/>
      <c r="XT78" s="91"/>
      <c r="XU78" s="91"/>
      <c r="XV78" s="91"/>
      <c r="XW78" s="91"/>
      <c r="XX78" s="91"/>
      <c r="XY78" s="91"/>
      <c r="XZ78" s="91"/>
      <c r="YA78" s="91"/>
      <c r="YB78" s="91"/>
      <c r="YC78" s="91"/>
      <c r="YD78" s="91"/>
      <c r="YE78" s="91"/>
      <c r="YF78" s="91"/>
      <c r="YG78" s="91"/>
      <c r="YH78" s="91"/>
      <c r="YI78" s="91"/>
      <c r="YJ78" s="91"/>
      <c r="YK78" s="91"/>
      <c r="YL78" s="91"/>
      <c r="YM78" s="91"/>
      <c r="YN78" s="91"/>
      <c r="YO78" s="91"/>
      <c r="YP78" s="91"/>
      <c r="YQ78" s="91"/>
      <c r="YR78" s="91"/>
      <c r="YS78" s="91"/>
      <c r="YT78" s="91"/>
      <c r="YU78" s="91"/>
      <c r="YV78" s="91"/>
      <c r="YW78" s="91"/>
      <c r="YX78" s="91"/>
      <c r="YY78" s="91"/>
      <c r="YZ78" s="91"/>
      <c r="ZA78" s="91"/>
      <c r="ZB78" s="91"/>
      <c r="ZC78" s="91"/>
      <c r="ZD78" s="91"/>
      <c r="ZE78" s="91"/>
      <c r="ZF78" s="91"/>
      <c r="ZG78" s="91"/>
      <c r="ZH78" s="91"/>
      <c r="ZI78" s="91"/>
      <c r="ZJ78" s="91"/>
      <c r="ZK78" s="91"/>
      <c r="ZL78" s="91"/>
      <c r="ZM78" s="91"/>
      <c r="ZN78" s="91"/>
      <c r="ZO78" s="91"/>
      <c r="ZP78" s="91"/>
      <c r="ZQ78" s="91"/>
      <c r="ZR78" s="91"/>
      <c r="ZS78" s="91"/>
      <c r="ZT78" s="91"/>
      <c r="ZU78" s="91"/>
      <c r="ZV78" s="91"/>
      <c r="ZW78" s="91"/>
      <c r="ZX78" s="91"/>
      <c r="ZY78" s="91"/>
      <c r="ZZ78" s="91"/>
      <c r="AAA78" s="91"/>
      <c r="AAB78" s="91"/>
      <c r="AAC78" s="91"/>
      <c r="AAD78" s="91"/>
      <c r="AAE78" s="91"/>
      <c r="AAF78" s="91"/>
      <c r="AAG78" s="91"/>
      <c r="AAH78" s="91"/>
      <c r="AAI78" s="91"/>
      <c r="AAJ78" s="91"/>
      <c r="AAK78" s="91"/>
      <c r="AAL78" s="91"/>
      <c r="AAM78" s="91"/>
      <c r="AAN78" s="91"/>
      <c r="AAO78" s="91"/>
      <c r="AAP78" s="91"/>
      <c r="AAQ78" s="91"/>
      <c r="AAR78" s="91"/>
      <c r="AAS78" s="91"/>
      <c r="AAT78" s="91"/>
      <c r="AAU78" s="91"/>
      <c r="AAV78" s="91"/>
      <c r="AAW78" s="91"/>
      <c r="AAX78" s="91"/>
      <c r="AAY78" s="91"/>
      <c r="AAZ78" s="91"/>
      <c r="ABA78" s="91"/>
      <c r="ABB78" s="91"/>
      <c r="ABC78" s="91"/>
      <c r="ABD78" s="91"/>
      <c r="ABE78" s="91"/>
      <c r="ABF78" s="91"/>
      <c r="ABG78" s="91"/>
      <c r="ABH78" s="91"/>
      <c r="ABI78" s="91"/>
      <c r="ABJ78" s="91"/>
      <c r="ABK78" s="91"/>
      <c r="ABL78" s="91"/>
      <c r="ABM78" s="91"/>
      <c r="ABN78" s="91"/>
      <c r="ABO78" s="91"/>
      <c r="ABP78" s="91"/>
      <c r="ABQ78" s="91"/>
      <c r="ABR78" s="91"/>
      <c r="ABS78" s="91"/>
      <c r="ABT78" s="91"/>
      <c r="ABU78" s="91"/>
      <c r="ABV78" s="91"/>
      <c r="ABW78" s="91"/>
      <c r="ABX78" s="91"/>
      <c r="ABY78" s="91"/>
      <c r="ABZ78" s="91"/>
      <c r="ACA78" s="91"/>
      <c r="ACB78" s="91"/>
      <c r="ACC78" s="91"/>
      <c r="ACD78" s="91"/>
      <c r="ACE78" s="91"/>
      <c r="ACF78" s="91"/>
      <c r="ACG78" s="91"/>
      <c r="ACH78" s="91"/>
      <c r="ACI78" s="91"/>
      <c r="ACJ78" s="91"/>
      <c r="ACK78" s="91"/>
      <c r="ACL78" s="91"/>
      <c r="ACM78" s="91"/>
      <c r="ACN78" s="91"/>
      <c r="ACO78" s="91"/>
      <c r="ACP78" s="91"/>
      <c r="ACQ78" s="91"/>
      <c r="ACR78" s="91"/>
      <c r="ACS78" s="91"/>
      <c r="ACT78" s="91"/>
      <c r="ACU78" s="91"/>
      <c r="ACV78" s="91"/>
      <c r="ACW78" s="91"/>
      <c r="ACX78" s="91"/>
      <c r="ACY78" s="91"/>
      <c r="ACZ78" s="91"/>
      <c r="ADA78" s="91"/>
      <c r="ADB78" s="91"/>
      <c r="ADC78" s="91"/>
      <c r="ADD78" s="91"/>
      <c r="ADE78" s="91"/>
      <c r="ADF78" s="91"/>
      <c r="ADG78" s="91"/>
      <c r="ADH78" s="91"/>
      <c r="ADI78" s="91"/>
      <c r="ADJ78" s="91"/>
      <c r="ADK78" s="91"/>
      <c r="ADL78" s="91"/>
      <c r="ADM78" s="91"/>
      <c r="ADN78" s="91"/>
      <c r="ADO78" s="91"/>
      <c r="ADP78" s="91"/>
      <c r="ADQ78" s="91"/>
      <c r="ADR78" s="91"/>
      <c r="ADS78" s="91"/>
      <c r="ADT78" s="91"/>
      <c r="ADU78" s="91"/>
      <c r="ADV78" s="91"/>
      <c r="ADW78" s="91"/>
      <c r="ADX78" s="91"/>
      <c r="ADY78" s="91"/>
      <c r="ADZ78" s="91"/>
      <c r="AEA78" s="91"/>
      <c r="AEB78" s="91"/>
      <c r="AEC78" s="91"/>
      <c r="AED78" s="91"/>
      <c r="AEE78" s="91"/>
      <c r="AEF78" s="91"/>
      <c r="AEG78" s="91"/>
      <c r="AEH78" s="91"/>
      <c r="AEI78" s="91"/>
      <c r="AEJ78" s="91"/>
      <c r="AEK78" s="91"/>
      <c r="AEL78" s="91"/>
      <c r="AEM78" s="91"/>
      <c r="AEN78" s="91"/>
      <c r="AEO78" s="91"/>
      <c r="AEP78" s="91"/>
      <c r="AEQ78" s="91"/>
      <c r="AER78" s="91"/>
      <c r="AES78" s="91"/>
      <c r="AET78" s="91"/>
      <c r="AEU78" s="91"/>
      <c r="AEV78" s="91"/>
      <c r="AEW78" s="91"/>
      <c r="AEX78" s="91"/>
      <c r="AEY78" s="91"/>
      <c r="AEZ78" s="91"/>
      <c r="AFA78" s="91"/>
      <c r="AFB78" s="91"/>
      <c r="AFC78" s="91"/>
      <c r="AFD78" s="91"/>
      <c r="AFE78" s="91"/>
      <c r="AFF78" s="91"/>
      <c r="AFG78" s="91"/>
      <c r="AFH78" s="91"/>
      <c r="AFI78" s="91"/>
      <c r="AFJ78" s="91"/>
      <c r="AFK78" s="91"/>
      <c r="AFL78" s="91"/>
      <c r="AFM78" s="91"/>
      <c r="AFN78" s="91"/>
      <c r="AFO78" s="91"/>
      <c r="AFP78" s="91"/>
      <c r="AFQ78" s="91"/>
      <c r="AFR78" s="91"/>
      <c r="AFS78" s="91"/>
      <c r="AFT78" s="91"/>
      <c r="AFU78" s="91"/>
      <c r="AFV78" s="91"/>
      <c r="AFW78" s="91"/>
      <c r="AFX78" s="91"/>
      <c r="AFY78" s="91"/>
      <c r="AFZ78" s="91"/>
      <c r="AGA78" s="91"/>
      <c r="AGB78" s="91"/>
      <c r="AGC78" s="91"/>
      <c r="AGD78" s="91"/>
      <c r="AGE78" s="91"/>
      <c r="AGF78" s="91"/>
      <c r="AGG78" s="91"/>
      <c r="AGH78" s="91"/>
      <c r="AGI78" s="91"/>
      <c r="AGJ78" s="91"/>
      <c r="AGK78" s="91"/>
      <c r="AGL78" s="91"/>
      <c r="AGM78" s="91"/>
      <c r="AGN78" s="91"/>
      <c r="AGO78" s="91"/>
      <c r="AGP78" s="91"/>
      <c r="AGQ78" s="91"/>
      <c r="AGR78" s="91"/>
      <c r="AGS78" s="91"/>
      <c r="AGT78" s="91"/>
      <c r="AGU78" s="91"/>
      <c r="AGV78" s="91"/>
      <c r="AGW78" s="91"/>
      <c r="AGX78" s="91"/>
      <c r="AGY78" s="91"/>
      <c r="AGZ78" s="91"/>
      <c r="AHA78" s="91"/>
      <c r="AHB78" s="91"/>
      <c r="AHC78" s="91"/>
      <c r="AHD78" s="91"/>
      <c r="AHE78" s="91"/>
      <c r="AHF78" s="91"/>
      <c r="AHG78" s="91"/>
      <c r="AHH78" s="91"/>
      <c r="AHI78" s="91"/>
      <c r="AHJ78" s="91"/>
      <c r="AHK78" s="91"/>
      <c r="AHL78" s="91"/>
      <c r="AHM78" s="91"/>
      <c r="AHN78" s="91"/>
      <c r="AHO78" s="91"/>
      <c r="AHP78" s="91"/>
      <c r="AHQ78" s="91"/>
      <c r="AHR78" s="91"/>
      <c r="AHS78" s="91"/>
      <c r="AHT78" s="91"/>
      <c r="AHU78" s="91"/>
      <c r="AHV78" s="91"/>
      <c r="AHW78" s="91"/>
      <c r="AHX78" s="91"/>
      <c r="AHY78" s="91"/>
      <c r="AHZ78" s="91"/>
      <c r="AIA78" s="91"/>
      <c r="AIB78" s="91"/>
      <c r="AIC78" s="91"/>
      <c r="AID78" s="91"/>
      <c r="AIE78" s="91"/>
      <c r="AIF78" s="91"/>
      <c r="AIG78" s="91"/>
      <c r="AIH78" s="91"/>
      <c r="AII78" s="91"/>
      <c r="AIJ78" s="91"/>
      <c r="AIK78" s="91"/>
      <c r="AIL78" s="91"/>
      <c r="AIM78" s="91"/>
      <c r="AIN78" s="91"/>
      <c r="AIO78" s="91"/>
      <c r="AIP78" s="91"/>
      <c r="AIQ78" s="91"/>
      <c r="AIR78" s="91"/>
      <c r="AIS78" s="91"/>
      <c r="AIT78" s="91"/>
      <c r="AIU78" s="91"/>
      <c r="AIV78" s="91"/>
      <c r="AIW78" s="91"/>
      <c r="AIX78" s="91"/>
      <c r="AIY78" s="91"/>
      <c r="AIZ78" s="91"/>
      <c r="AJA78" s="91"/>
      <c r="AJB78" s="91"/>
      <c r="AJC78" s="91"/>
      <c r="AJD78" s="91"/>
      <c r="AJE78" s="91"/>
      <c r="AJF78" s="91"/>
      <c r="AJG78" s="91"/>
      <c r="AJH78" s="91"/>
      <c r="AJI78" s="91"/>
      <c r="AJJ78" s="91"/>
      <c r="AJK78" s="91"/>
      <c r="AJL78" s="91"/>
      <c r="AJM78" s="91"/>
      <c r="AJN78" s="91"/>
      <c r="AJO78" s="91"/>
      <c r="AJP78" s="91"/>
      <c r="AJQ78" s="91"/>
      <c r="AJR78" s="91"/>
      <c r="AJS78" s="91"/>
      <c r="AJT78" s="91"/>
      <c r="AJU78" s="91"/>
      <c r="AJV78" s="91"/>
      <c r="AJW78" s="91"/>
      <c r="AJX78" s="91"/>
      <c r="AJY78" s="91"/>
      <c r="AJZ78" s="91"/>
      <c r="AKA78" s="91"/>
      <c r="AKB78" s="91"/>
      <c r="AKC78" s="91"/>
      <c r="AKD78" s="91"/>
      <c r="AKE78" s="91"/>
      <c r="AKF78" s="91"/>
      <c r="AKG78" s="91"/>
      <c r="AKH78" s="91"/>
      <c r="AKI78" s="91"/>
      <c r="AKJ78" s="91"/>
      <c r="AKK78" s="91"/>
      <c r="AKL78" s="91"/>
      <c r="AKM78" s="91"/>
      <c r="AKN78" s="91"/>
      <c r="AKO78" s="91"/>
      <c r="AKP78" s="91"/>
      <c r="AKQ78" s="91"/>
      <c r="AKR78" s="91"/>
      <c r="AKS78" s="91"/>
      <c r="AKT78" s="91"/>
      <c r="AKU78" s="91"/>
      <c r="AKV78" s="91"/>
      <c r="AKW78" s="91"/>
      <c r="AKX78" s="91"/>
      <c r="AKY78" s="91"/>
      <c r="AKZ78" s="91"/>
      <c r="ALA78" s="91"/>
      <c r="ALB78" s="91"/>
      <c r="ALC78" s="91"/>
      <c r="ALD78" s="91"/>
      <c r="ALE78" s="91"/>
      <c r="ALF78" s="91"/>
      <c r="ALG78" s="91"/>
      <c r="ALH78" s="91"/>
      <c r="ALI78" s="91"/>
      <c r="ALJ78" s="91"/>
      <c r="ALK78" s="91"/>
      <c r="ALL78" s="91"/>
      <c r="ALM78" s="91"/>
      <c r="ALN78" s="91"/>
      <c r="ALO78" s="91"/>
      <c r="ALP78" s="91"/>
      <c r="ALQ78" s="91"/>
      <c r="ALR78" s="91"/>
      <c r="ALS78" s="91"/>
      <c r="ALT78" s="91"/>
      <c r="ALU78" s="91"/>
      <c r="ALV78" s="91"/>
      <c r="ALW78" s="91"/>
      <c r="ALX78" s="91"/>
      <c r="ALY78" s="91"/>
      <c r="ALZ78" s="91"/>
      <c r="AMA78" s="91"/>
      <c r="AMB78" s="91"/>
      <c r="AMC78" s="91"/>
      <c r="AMD78" s="91"/>
      <c r="AME78" s="91"/>
      <c r="AMF78" s="91"/>
      <c r="AMG78" s="91"/>
      <c r="AMH78" s="91"/>
      <c r="AMI78" s="91"/>
      <c r="AMJ78" s="91"/>
      <c r="AMK78" s="91"/>
      <c r="AML78" s="91"/>
      <c r="AMM78" s="91"/>
      <c r="AMN78" s="91"/>
      <c r="AMO78" s="91"/>
      <c r="AMP78" s="91"/>
      <c r="AMQ78" s="91"/>
      <c r="AMR78" s="91"/>
      <c r="AMS78" s="91"/>
      <c r="AMT78" s="91"/>
      <c r="AMU78" s="91"/>
      <c r="AMV78" s="91"/>
      <c r="AMW78" s="91"/>
      <c r="AMX78" s="91"/>
      <c r="AMY78" s="91"/>
      <c r="AMZ78" s="91"/>
      <c r="ANA78" s="91"/>
      <c r="ANB78" s="91"/>
      <c r="ANC78" s="91"/>
      <c r="AND78" s="91"/>
      <c r="ANE78" s="91"/>
      <c r="ANF78" s="91"/>
      <c r="ANG78" s="91"/>
      <c r="ANH78" s="91"/>
      <c r="ANI78" s="91"/>
      <c r="ANJ78" s="91"/>
      <c r="ANK78" s="91"/>
      <c r="ANL78" s="91"/>
      <c r="ANM78" s="91"/>
      <c r="ANN78" s="91"/>
      <c r="ANO78" s="91"/>
      <c r="ANP78" s="91"/>
      <c r="ANQ78" s="91"/>
      <c r="ANR78" s="91"/>
      <c r="ANS78" s="91"/>
      <c r="ANT78" s="91"/>
      <c r="ANU78" s="91"/>
      <c r="ANV78" s="91"/>
      <c r="ANW78" s="91"/>
      <c r="ANX78" s="91"/>
      <c r="ANY78" s="91"/>
      <c r="ANZ78" s="91"/>
      <c r="AOA78" s="91"/>
      <c r="AOB78" s="91"/>
      <c r="AOC78" s="91"/>
      <c r="AOD78" s="91"/>
      <c r="AOE78" s="91"/>
      <c r="AOF78" s="91"/>
      <c r="AOG78" s="91"/>
      <c r="AOH78" s="91"/>
      <c r="AOI78" s="91"/>
      <c r="AOJ78" s="91"/>
      <c r="AOK78" s="91"/>
      <c r="AOL78" s="91"/>
      <c r="AOM78" s="91"/>
      <c r="AON78" s="91"/>
      <c r="AOO78" s="91"/>
      <c r="AOP78" s="91"/>
      <c r="AOQ78" s="91"/>
      <c r="AOR78" s="91"/>
      <c r="AOS78" s="91"/>
      <c r="AOT78" s="91"/>
      <c r="AOU78" s="91"/>
      <c r="AOV78" s="91"/>
      <c r="AOW78" s="91"/>
      <c r="AOX78" s="91"/>
      <c r="AOY78" s="91"/>
      <c r="AOZ78" s="91"/>
      <c r="APA78" s="91"/>
      <c r="APB78" s="91"/>
      <c r="APC78" s="91"/>
      <c r="APD78" s="91"/>
      <c r="APE78" s="91"/>
      <c r="APF78" s="91"/>
      <c r="APG78" s="91"/>
      <c r="APH78" s="91"/>
      <c r="API78" s="91"/>
      <c r="APJ78" s="91"/>
      <c r="APK78" s="91"/>
      <c r="APL78" s="91"/>
      <c r="APM78" s="91"/>
      <c r="APN78" s="91"/>
      <c r="APO78" s="91"/>
      <c r="APP78" s="91"/>
      <c r="APQ78" s="91"/>
      <c r="APR78" s="91"/>
      <c r="APS78" s="91"/>
      <c r="APT78" s="91"/>
      <c r="APU78" s="91"/>
      <c r="APV78" s="91"/>
      <c r="APW78" s="91"/>
      <c r="APX78" s="91"/>
      <c r="APY78" s="91"/>
      <c r="APZ78" s="91"/>
      <c r="AQA78" s="91"/>
      <c r="AQB78" s="91"/>
      <c r="AQC78" s="91"/>
      <c r="AQD78" s="91"/>
      <c r="AQE78" s="91"/>
      <c r="AQF78" s="91"/>
      <c r="AQG78" s="91"/>
      <c r="AQH78" s="91"/>
      <c r="AQI78" s="91"/>
      <c r="AQJ78" s="91"/>
      <c r="AQK78" s="91"/>
      <c r="AQL78" s="91"/>
      <c r="AQM78" s="91"/>
      <c r="AQN78" s="91"/>
      <c r="AQO78" s="91"/>
      <c r="AQP78" s="91"/>
      <c r="AQQ78" s="91"/>
      <c r="AQR78" s="91"/>
      <c r="AQS78" s="91"/>
      <c r="AQT78" s="91"/>
      <c r="AQU78" s="91"/>
      <c r="AQV78" s="91"/>
      <c r="AQW78" s="91"/>
      <c r="AQX78" s="91"/>
      <c r="AQY78" s="91"/>
      <c r="AQZ78" s="91"/>
      <c r="ARA78" s="91"/>
      <c r="ARB78" s="91"/>
      <c r="ARC78" s="91"/>
      <c r="ARD78" s="91"/>
      <c r="ARE78" s="91"/>
      <c r="ARF78" s="91"/>
      <c r="ARG78" s="91"/>
      <c r="ARH78" s="91"/>
      <c r="ARI78" s="91"/>
      <c r="ARJ78" s="91"/>
      <c r="ARK78" s="91"/>
      <c r="ARL78" s="91"/>
      <c r="ARM78" s="91"/>
      <c r="ARN78" s="91"/>
      <c r="ARO78" s="91"/>
      <c r="ARP78" s="91"/>
      <c r="ARQ78" s="91"/>
      <c r="ARR78" s="91"/>
      <c r="ARS78" s="91"/>
      <c r="ART78" s="91"/>
      <c r="ARU78" s="91"/>
      <c r="ARV78" s="91"/>
      <c r="ARW78" s="91"/>
      <c r="ARX78" s="91"/>
      <c r="ARY78" s="91"/>
      <c r="ARZ78" s="91"/>
      <c r="ASA78" s="91"/>
      <c r="ASB78" s="91"/>
      <c r="ASC78" s="91"/>
      <c r="ASD78" s="91"/>
      <c r="ASE78" s="91"/>
      <c r="ASF78" s="91"/>
      <c r="ASG78" s="91"/>
      <c r="ASH78" s="91"/>
      <c r="ASI78" s="91"/>
      <c r="ASJ78" s="91"/>
      <c r="ASK78" s="91"/>
      <c r="ASL78" s="91"/>
      <c r="ASM78" s="91"/>
      <c r="ASN78" s="91"/>
      <c r="ASO78" s="91"/>
      <c r="ASP78" s="91"/>
      <c r="ASQ78" s="91"/>
      <c r="ASR78" s="91"/>
      <c r="ASS78" s="91"/>
      <c r="AST78" s="91"/>
      <c r="ASU78" s="91"/>
      <c r="ASV78" s="91"/>
      <c r="ASW78" s="91"/>
      <c r="ASX78" s="91"/>
      <c r="ASY78" s="91"/>
      <c r="ASZ78" s="91"/>
      <c r="ATA78" s="91"/>
      <c r="ATB78" s="91"/>
      <c r="ATC78" s="91"/>
      <c r="ATD78" s="91"/>
      <c r="ATE78" s="91"/>
      <c r="ATF78" s="91"/>
      <c r="ATG78" s="91"/>
      <c r="ATH78" s="91"/>
      <c r="ATI78" s="91"/>
      <c r="ATJ78" s="91"/>
      <c r="ATK78" s="91"/>
      <c r="ATL78" s="91"/>
      <c r="ATM78" s="91"/>
      <c r="ATN78" s="91"/>
      <c r="ATO78" s="91"/>
      <c r="ATP78" s="91"/>
      <c r="ATQ78" s="91"/>
      <c r="ATR78" s="91"/>
      <c r="ATS78" s="91"/>
      <c r="ATT78" s="91"/>
      <c r="ATU78" s="91"/>
      <c r="ATV78" s="91"/>
      <c r="ATW78" s="91"/>
      <c r="ATX78" s="91"/>
      <c r="ATY78" s="91"/>
      <c r="ATZ78" s="91"/>
      <c r="AUA78" s="91"/>
      <c r="AUB78" s="91"/>
      <c r="AUC78" s="91"/>
      <c r="AUD78" s="91"/>
      <c r="AUE78" s="91"/>
      <c r="AUF78" s="91"/>
      <c r="AUG78" s="91"/>
      <c r="AUH78" s="91"/>
      <c r="AUI78" s="91"/>
      <c r="AUJ78" s="91"/>
      <c r="AUK78" s="91"/>
      <c r="AUL78" s="91"/>
      <c r="AUM78" s="91"/>
      <c r="AUN78" s="91"/>
      <c r="AUO78" s="91"/>
      <c r="AUP78" s="91"/>
      <c r="AUQ78" s="91"/>
      <c r="AUR78" s="91"/>
      <c r="AUS78" s="91"/>
      <c r="AUT78" s="91"/>
      <c r="AUU78" s="91"/>
      <c r="AUV78" s="91"/>
      <c r="AUW78" s="91"/>
      <c r="AUX78" s="91"/>
      <c r="AUY78" s="91"/>
      <c r="AUZ78" s="91"/>
      <c r="AVA78" s="91"/>
      <c r="AVB78" s="91"/>
      <c r="AVC78" s="91"/>
      <c r="AVD78" s="91"/>
      <c r="AVE78" s="91"/>
      <c r="AVF78" s="91"/>
      <c r="AVG78" s="91"/>
      <c r="AVH78" s="91"/>
      <c r="AVI78" s="91"/>
      <c r="AVJ78" s="91"/>
      <c r="AVK78" s="91"/>
      <c r="AVL78" s="91"/>
      <c r="AVM78" s="91"/>
      <c r="AVN78" s="91"/>
      <c r="AVO78" s="91"/>
      <c r="AVP78" s="91"/>
      <c r="AVQ78" s="91"/>
      <c r="AVR78" s="91"/>
      <c r="AVS78" s="91"/>
      <c r="AVT78" s="91"/>
      <c r="AVU78" s="91"/>
      <c r="AVV78" s="91"/>
      <c r="AVW78" s="91"/>
      <c r="AVX78" s="91"/>
      <c r="AVY78" s="91"/>
      <c r="AVZ78" s="91"/>
      <c r="AWA78" s="91"/>
      <c r="AWB78" s="91"/>
      <c r="AWC78" s="91"/>
      <c r="AWD78" s="91"/>
      <c r="AWE78" s="91"/>
      <c r="AWF78" s="91"/>
      <c r="AWG78" s="91"/>
      <c r="AWH78" s="91"/>
      <c r="AWI78" s="91"/>
      <c r="AWJ78" s="91"/>
      <c r="AWK78" s="91"/>
      <c r="AWL78" s="91"/>
      <c r="AWM78" s="91"/>
      <c r="AWN78" s="91"/>
      <c r="AWO78" s="91"/>
      <c r="AWP78" s="91"/>
      <c r="AWQ78" s="91"/>
      <c r="AWR78" s="91"/>
      <c r="AWS78" s="91"/>
      <c r="AWT78" s="91"/>
      <c r="AWU78" s="91"/>
      <c r="AWV78" s="91"/>
      <c r="AWW78" s="91"/>
      <c r="AWX78" s="91"/>
      <c r="AWY78" s="91"/>
      <c r="AWZ78" s="91"/>
      <c r="AXA78" s="91"/>
      <c r="AXB78" s="91"/>
      <c r="AXC78" s="91"/>
      <c r="AXD78" s="91"/>
      <c r="AXE78" s="91"/>
      <c r="AXF78" s="91"/>
      <c r="AXG78" s="91"/>
      <c r="AXH78" s="91"/>
      <c r="AXI78" s="91"/>
      <c r="AXJ78" s="91"/>
      <c r="AXK78" s="91"/>
      <c r="AXL78" s="91"/>
      <c r="AXM78" s="91"/>
      <c r="AXN78" s="91"/>
      <c r="AXO78" s="91"/>
      <c r="AXP78" s="91"/>
      <c r="AXQ78" s="91"/>
      <c r="AXR78" s="91"/>
      <c r="AXS78" s="91"/>
      <c r="AXT78" s="91"/>
      <c r="AXU78" s="91"/>
      <c r="AXV78" s="91"/>
      <c r="AXW78" s="91"/>
      <c r="AXX78" s="91"/>
      <c r="AXY78" s="91"/>
      <c r="AXZ78" s="91"/>
      <c r="AYA78" s="91"/>
      <c r="AYB78" s="91"/>
      <c r="AYC78" s="91"/>
      <c r="AYD78" s="91"/>
      <c r="AYE78" s="91"/>
      <c r="AYF78" s="91"/>
      <c r="AYG78" s="91"/>
      <c r="AYH78" s="91"/>
      <c r="AYI78" s="91"/>
      <c r="AYJ78" s="91"/>
      <c r="AYK78" s="91"/>
      <c r="AYL78" s="91"/>
      <c r="AYM78" s="91"/>
      <c r="AYN78" s="91"/>
      <c r="AYO78" s="91"/>
      <c r="AYP78" s="91"/>
      <c r="AYQ78" s="91"/>
      <c r="AYR78" s="91"/>
      <c r="AYS78" s="91"/>
      <c r="AYT78" s="91"/>
      <c r="AYU78" s="91"/>
      <c r="AYV78" s="91"/>
      <c r="AYW78" s="91"/>
      <c r="AYX78" s="91"/>
      <c r="AYY78" s="91"/>
      <c r="AYZ78" s="91"/>
      <c r="AZA78" s="91"/>
      <c r="AZB78" s="91"/>
      <c r="AZC78" s="91"/>
      <c r="AZD78" s="91"/>
      <c r="AZE78" s="91"/>
      <c r="AZF78" s="91"/>
      <c r="AZG78" s="91"/>
      <c r="AZH78" s="91"/>
      <c r="AZI78" s="91"/>
      <c r="AZJ78" s="91"/>
      <c r="AZK78" s="91"/>
      <c r="AZL78" s="91"/>
      <c r="AZM78" s="91"/>
      <c r="AZN78" s="91"/>
      <c r="AZO78" s="91"/>
      <c r="AZP78" s="91"/>
      <c r="AZQ78" s="91"/>
      <c r="AZR78" s="91"/>
      <c r="AZS78" s="91"/>
      <c r="AZT78" s="91"/>
      <c r="AZU78" s="91"/>
      <c r="AZV78" s="91"/>
      <c r="AZW78" s="91"/>
      <c r="AZX78" s="91"/>
      <c r="AZY78" s="91"/>
      <c r="AZZ78" s="91"/>
      <c r="BAA78" s="91"/>
      <c r="BAB78" s="91"/>
      <c r="BAC78" s="91"/>
      <c r="BAD78" s="91"/>
      <c r="BAE78" s="91"/>
      <c r="BAF78" s="91"/>
      <c r="BAG78" s="91"/>
      <c r="BAH78" s="91"/>
      <c r="BAI78" s="91"/>
      <c r="BAJ78" s="91"/>
      <c r="BAK78" s="91"/>
      <c r="BAL78" s="91"/>
      <c r="BAM78" s="91"/>
      <c r="BAN78" s="91"/>
      <c r="BAO78" s="91"/>
      <c r="BAP78" s="91"/>
      <c r="BAQ78" s="91"/>
      <c r="BAR78" s="91"/>
      <c r="BAS78" s="91"/>
      <c r="BAT78" s="91"/>
      <c r="BAU78" s="91"/>
      <c r="BAV78" s="91"/>
      <c r="BAW78" s="91"/>
      <c r="BAX78" s="91"/>
      <c r="BAY78" s="91"/>
      <c r="BAZ78" s="91"/>
      <c r="BBA78" s="91"/>
      <c r="BBB78" s="91"/>
      <c r="BBC78" s="91"/>
      <c r="BBD78" s="91"/>
      <c r="BBE78" s="91"/>
      <c r="BBF78" s="91"/>
      <c r="BBG78" s="91"/>
      <c r="BBH78" s="91"/>
      <c r="BBI78" s="91"/>
      <c r="BBJ78" s="91"/>
      <c r="BBK78" s="91"/>
      <c r="BBL78" s="91"/>
      <c r="BBM78" s="91"/>
      <c r="BBN78" s="91"/>
      <c r="BBO78" s="91"/>
      <c r="BBP78" s="91"/>
      <c r="BBQ78" s="91"/>
      <c r="BBR78" s="91"/>
      <c r="BBS78" s="91"/>
      <c r="BBT78" s="91"/>
      <c r="BBU78" s="91"/>
      <c r="BBV78" s="91"/>
      <c r="BBW78" s="91"/>
      <c r="BBX78" s="91"/>
      <c r="BBY78" s="91"/>
      <c r="BBZ78" s="91"/>
      <c r="BCA78" s="91"/>
      <c r="BCB78" s="91"/>
      <c r="BCC78" s="91"/>
      <c r="BCD78" s="91"/>
      <c r="BCE78" s="91"/>
      <c r="BCF78" s="91"/>
      <c r="BCG78" s="91"/>
      <c r="BCH78" s="91"/>
      <c r="BCI78" s="91"/>
      <c r="BCJ78" s="91"/>
      <c r="BCK78" s="91"/>
      <c r="BCL78" s="91"/>
      <c r="BCM78" s="91"/>
      <c r="BCN78" s="91"/>
      <c r="BCO78" s="91"/>
      <c r="BCP78" s="91"/>
      <c r="BCQ78" s="91"/>
      <c r="BCR78" s="91"/>
      <c r="BCS78" s="91"/>
      <c r="BCT78" s="91"/>
      <c r="BCU78" s="91"/>
      <c r="BCV78" s="91"/>
      <c r="BCW78" s="91"/>
      <c r="BCX78" s="91"/>
      <c r="BCY78" s="91"/>
      <c r="BCZ78" s="91"/>
      <c r="BDA78" s="91"/>
      <c r="BDB78" s="91"/>
      <c r="BDC78" s="91"/>
      <c r="BDD78" s="91"/>
      <c r="BDE78" s="91"/>
      <c r="BDF78" s="91"/>
      <c r="BDG78" s="91"/>
      <c r="BDH78" s="91"/>
      <c r="BDI78" s="91"/>
      <c r="BDJ78" s="91"/>
      <c r="BDK78" s="91"/>
      <c r="BDL78" s="91"/>
      <c r="BDM78" s="91"/>
      <c r="BDN78" s="91"/>
      <c r="BDO78" s="91"/>
      <c r="BDP78" s="91"/>
      <c r="BDQ78" s="91"/>
      <c r="BDR78" s="91"/>
      <c r="BDS78" s="91"/>
      <c r="BDT78" s="91"/>
      <c r="BDU78" s="91"/>
      <c r="BDV78" s="91"/>
      <c r="BDW78" s="91"/>
      <c r="BDX78" s="91"/>
      <c r="BDY78" s="91"/>
      <c r="BDZ78" s="91"/>
      <c r="BEA78" s="91"/>
      <c r="BEB78" s="91"/>
      <c r="BEC78" s="91"/>
      <c r="BED78" s="91"/>
      <c r="BEE78" s="91"/>
      <c r="BEF78" s="91"/>
      <c r="BEG78" s="91"/>
      <c r="BEH78" s="91"/>
      <c r="BEI78" s="91"/>
      <c r="BEJ78" s="91"/>
      <c r="BEK78" s="91"/>
      <c r="BEL78" s="91"/>
      <c r="BEM78" s="91"/>
      <c r="BEN78" s="91"/>
      <c r="BEO78" s="91"/>
      <c r="BEP78" s="91"/>
      <c r="BEQ78" s="91"/>
      <c r="BER78" s="91"/>
      <c r="BES78" s="91"/>
      <c r="BET78" s="91"/>
      <c r="BEU78" s="91"/>
      <c r="BEV78" s="91"/>
      <c r="BEW78" s="91"/>
      <c r="BEX78" s="91"/>
      <c r="BEY78" s="91"/>
      <c r="BEZ78" s="91"/>
      <c r="BFA78" s="91"/>
      <c r="BFB78" s="91"/>
      <c r="BFC78" s="91"/>
      <c r="BFD78" s="91"/>
      <c r="BFE78" s="91"/>
      <c r="BFF78" s="91"/>
      <c r="BFG78" s="91"/>
      <c r="BFH78" s="91"/>
      <c r="BFI78" s="91"/>
      <c r="BFJ78" s="91"/>
      <c r="BFK78" s="91"/>
      <c r="BFL78" s="91"/>
      <c r="BFM78" s="91"/>
      <c r="BFN78" s="91"/>
      <c r="BFO78" s="91"/>
      <c r="BFP78" s="91"/>
      <c r="BFQ78" s="91"/>
      <c r="BFR78" s="91"/>
      <c r="BFS78" s="91"/>
      <c r="BFT78" s="91"/>
      <c r="BFU78" s="91"/>
      <c r="BFV78" s="91"/>
      <c r="BFW78" s="91"/>
      <c r="BFX78" s="91"/>
      <c r="BFY78" s="91"/>
      <c r="BFZ78" s="91"/>
      <c r="BGA78" s="91"/>
      <c r="BGB78" s="91"/>
      <c r="BGC78" s="91"/>
      <c r="BGD78" s="91"/>
      <c r="BGE78" s="91"/>
      <c r="BGF78" s="91"/>
      <c r="BGG78" s="91"/>
      <c r="BGH78" s="91"/>
      <c r="BGI78" s="91"/>
      <c r="BGJ78" s="91"/>
      <c r="BGK78" s="91"/>
      <c r="BGL78" s="91"/>
      <c r="BGM78" s="91"/>
      <c r="BGN78" s="91"/>
      <c r="BGO78" s="91"/>
      <c r="BGP78" s="91"/>
      <c r="BGQ78" s="91"/>
      <c r="BGR78" s="91"/>
      <c r="BGS78" s="91"/>
      <c r="BGT78" s="91"/>
      <c r="BGU78" s="91"/>
      <c r="BGV78" s="91"/>
      <c r="BGW78" s="91"/>
      <c r="BGX78" s="91"/>
      <c r="BGY78" s="91"/>
      <c r="BGZ78" s="91"/>
      <c r="BHA78" s="91"/>
      <c r="BHB78" s="91"/>
      <c r="BHC78" s="91"/>
      <c r="BHD78" s="91"/>
      <c r="BHE78" s="91"/>
      <c r="BHF78" s="91"/>
      <c r="BHG78" s="91"/>
      <c r="BHH78" s="91"/>
      <c r="BHI78" s="91"/>
      <c r="BHJ78" s="91"/>
      <c r="BHK78" s="91"/>
      <c r="BHL78" s="91"/>
      <c r="BHM78" s="91"/>
      <c r="BHN78" s="91"/>
      <c r="BHO78" s="91"/>
      <c r="BHP78" s="91"/>
      <c r="BHQ78" s="91"/>
      <c r="BHR78" s="91"/>
      <c r="BHS78" s="91"/>
      <c r="BHT78" s="91"/>
      <c r="BHU78" s="91"/>
      <c r="BHV78" s="91"/>
      <c r="BHW78" s="91"/>
      <c r="BHX78" s="91"/>
      <c r="BHY78" s="91"/>
      <c r="BHZ78" s="91"/>
      <c r="BIA78" s="91"/>
      <c r="BIB78" s="91"/>
      <c r="BIC78" s="91"/>
      <c r="BID78" s="91"/>
      <c r="BIE78" s="91"/>
      <c r="BIF78" s="91"/>
      <c r="BIG78" s="91"/>
      <c r="BIH78" s="91"/>
      <c r="BII78" s="91"/>
      <c r="BIJ78" s="91"/>
      <c r="BIK78" s="91"/>
      <c r="BIL78" s="91"/>
      <c r="BIM78" s="91"/>
      <c r="BIN78" s="91"/>
      <c r="BIO78" s="91"/>
      <c r="BIP78" s="91"/>
      <c r="BIQ78" s="91"/>
      <c r="BIR78" s="91"/>
      <c r="BIS78" s="91"/>
      <c r="BIT78" s="91"/>
      <c r="BIU78" s="91"/>
      <c r="BIV78" s="91"/>
      <c r="BIW78" s="91"/>
      <c r="BIX78" s="91"/>
      <c r="BIY78" s="91"/>
      <c r="BIZ78" s="91"/>
      <c r="BJA78" s="91"/>
      <c r="BJB78" s="91"/>
      <c r="BJC78" s="91"/>
      <c r="BJD78" s="91"/>
      <c r="BJE78" s="91"/>
      <c r="BJF78" s="91"/>
      <c r="BJG78" s="91"/>
      <c r="BJH78" s="91"/>
      <c r="BJI78" s="91"/>
      <c r="BJJ78" s="91"/>
      <c r="BJK78" s="91"/>
      <c r="BJL78" s="91"/>
      <c r="BJM78" s="91"/>
      <c r="BJN78" s="91"/>
      <c r="BJO78" s="91"/>
      <c r="BJP78" s="91"/>
      <c r="BJQ78" s="91"/>
      <c r="BJR78" s="91"/>
      <c r="BJS78" s="91"/>
      <c r="BJT78" s="91"/>
      <c r="BJU78" s="91"/>
      <c r="BJV78" s="91"/>
      <c r="BJW78" s="91"/>
      <c r="BJX78" s="91"/>
      <c r="BJY78" s="91"/>
      <c r="BJZ78" s="91"/>
      <c r="BKA78" s="91"/>
      <c r="BKB78" s="91"/>
      <c r="BKC78" s="91"/>
      <c r="BKD78" s="91"/>
      <c r="BKE78" s="91"/>
      <c r="BKF78" s="91"/>
      <c r="BKG78" s="91"/>
      <c r="BKH78" s="91"/>
      <c r="BKI78" s="91"/>
      <c r="BKJ78" s="91"/>
      <c r="BKK78" s="91"/>
      <c r="BKL78" s="91"/>
      <c r="BKM78" s="91"/>
      <c r="BKN78" s="91"/>
      <c r="BKO78" s="91"/>
      <c r="BKP78" s="91"/>
      <c r="BKQ78" s="91"/>
      <c r="BKR78" s="91"/>
      <c r="BKS78" s="91"/>
      <c r="BKT78" s="91"/>
      <c r="BKU78" s="91"/>
      <c r="BKV78" s="91"/>
      <c r="BKW78" s="91"/>
      <c r="BKX78" s="91"/>
      <c r="BKY78" s="91"/>
      <c r="BKZ78" s="91"/>
      <c r="BLA78" s="91"/>
      <c r="BLB78" s="91"/>
      <c r="BLC78" s="91"/>
      <c r="BLD78" s="91"/>
      <c r="BLE78" s="91"/>
      <c r="BLF78" s="91"/>
      <c r="BLG78" s="91"/>
      <c r="BLH78" s="91"/>
      <c r="BLI78" s="91"/>
      <c r="BLJ78" s="91"/>
      <c r="BLK78" s="91"/>
      <c r="BLL78" s="91"/>
      <c r="BLM78" s="91"/>
      <c r="BLN78" s="91"/>
      <c r="BLO78" s="91"/>
      <c r="BLP78" s="91"/>
      <c r="BLQ78" s="91"/>
      <c r="BLR78" s="91"/>
      <c r="BLS78" s="91"/>
      <c r="BLT78" s="91"/>
      <c r="BLU78" s="91"/>
      <c r="BLV78" s="91"/>
      <c r="BLW78" s="91"/>
      <c r="BLX78" s="91"/>
      <c r="BLY78" s="91"/>
      <c r="BLZ78" s="91"/>
      <c r="BMA78" s="91"/>
      <c r="BMB78" s="91"/>
      <c r="BMC78" s="91"/>
      <c r="BMD78" s="91"/>
      <c r="BME78" s="91"/>
      <c r="BMF78" s="91"/>
      <c r="BMG78" s="91"/>
      <c r="BMH78" s="91"/>
      <c r="BMI78" s="91"/>
      <c r="BMJ78" s="91"/>
      <c r="BMK78" s="91"/>
      <c r="BML78" s="91"/>
      <c r="BMM78" s="91"/>
      <c r="BMN78" s="91"/>
      <c r="BMO78" s="91"/>
      <c r="BMP78" s="91"/>
      <c r="BMQ78" s="91"/>
      <c r="BMR78" s="91"/>
      <c r="BMS78" s="91"/>
      <c r="BMT78" s="91"/>
      <c r="BMU78" s="91"/>
      <c r="BMV78" s="91"/>
      <c r="BMW78" s="91"/>
      <c r="BMX78" s="91"/>
      <c r="BMY78" s="91"/>
      <c r="BMZ78" s="91"/>
      <c r="BNA78" s="91"/>
      <c r="BNB78" s="91"/>
      <c r="BNC78" s="91"/>
      <c r="BND78" s="91"/>
      <c r="BNE78" s="91"/>
      <c r="BNF78" s="91"/>
      <c r="BNG78" s="91"/>
      <c r="BNH78" s="91"/>
      <c r="BNI78" s="91"/>
      <c r="BNJ78" s="91"/>
      <c r="BNK78" s="91"/>
      <c r="BNL78" s="91"/>
      <c r="BNM78" s="91"/>
      <c r="BNN78" s="91"/>
      <c r="BNO78" s="91"/>
      <c r="BNP78" s="91"/>
      <c r="BNQ78" s="91"/>
      <c r="BNR78" s="91"/>
      <c r="BNS78" s="91"/>
      <c r="BNT78" s="91"/>
      <c r="BNU78" s="91"/>
      <c r="BNV78" s="91"/>
      <c r="BNW78" s="91"/>
      <c r="BNX78" s="91"/>
      <c r="BNY78" s="91"/>
      <c r="BNZ78" s="91"/>
      <c r="BOA78" s="91"/>
      <c r="BOB78" s="91"/>
      <c r="BOC78" s="91"/>
      <c r="BOD78" s="91"/>
      <c r="BOE78" s="91"/>
      <c r="BOF78" s="91"/>
      <c r="BOG78" s="91"/>
      <c r="BOH78" s="91"/>
      <c r="BOI78" s="91"/>
      <c r="BOJ78" s="91"/>
      <c r="BOK78" s="91"/>
      <c r="BOL78" s="91"/>
      <c r="BOM78" s="91"/>
      <c r="BON78" s="91"/>
      <c r="BOO78" s="91"/>
      <c r="BOP78" s="91"/>
      <c r="BOQ78" s="91"/>
      <c r="BOR78" s="91"/>
      <c r="BOS78" s="91"/>
      <c r="BOT78" s="91"/>
      <c r="BOU78" s="91"/>
      <c r="BOV78" s="91"/>
      <c r="BOW78" s="91"/>
      <c r="BOX78" s="91"/>
      <c r="BOY78" s="91"/>
      <c r="BOZ78" s="91"/>
      <c r="BPA78" s="91"/>
      <c r="BPB78" s="91"/>
      <c r="BPC78" s="91"/>
      <c r="BPD78" s="91"/>
      <c r="BPE78" s="91"/>
      <c r="BPF78" s="91"/>
      <c r="BPG78" s="91"/>
      <c r="BPH78" s="91"/>
      <c r="BPI78" s="91"/>
      <c r="BPJ78" s="91"/>
      <c r="BPK78" s="91"/>
      <c r="BPL78" s="91"/>
      <c r="BPM78" s="91"/>
      <c r="BPN78" s="91"/>
      <c r="BPO78" s="91"/>
      <c r="BPP78" s="91"/>
      <c r="BPQ78" s="91"/>
      <c r="BPR78" s="91"/>
      <c r="BPS78" s="91"/>
      <c r="BPT78" s="91"/>
      <c r="BPU78" s="91"/>
      <c r="BPV78" s="91"/>
      <c r="BPW78" s="91"/>
      <c r="BPX78" s="91"/>
      <c r="BPY78" s="91"/>
      <c r="BPZ78" s="91"/>
      <c r="BQA78" s="91"/>
      <c r="BQB78" s="91"/>
      <c r="BQC78" s="91"/>
      <c r="BQD78" s="91"/>
      <c r="BQE78" s="91"/>
      <c r="BQF78" s="91"/>
      <c r="BQG78" s="91"/>
      <c r="BQH78" s="91"/>
      <c r="BQI78" s="91"/>
      <c r="BQJ78" s="91"/>
      <c r="BQK78" s="91"/>
      <c r="BQL78" s="91"/>
      <c r="BQM78" s="91"/>
      <c r="BQN78" s="91"/>
      <c r="BQO78" s="91"/>
      <c r="BQP78" s="91"/>
      <c r="BQQ78" s="91"/>
      <c r="BQR78" s="91"/>
      <c r="BQS78" s="91"/>
      <c r="BQT78" s="91"/>
      <c r="BQU78" s="91"/>
      <c r="BQV78" s="91"/>
      <c r="BQW78" s="91"/>
      <c r="BQX78" s="91"/>
      <c r="BQY78" s="91"/>
      <c r="BQZ78" s="91"/>
      <c r="BRA78" s="91"/>
      <c r="BRB78" s="91"/>
      <c r="BRC78" s="91"/>
      <c r="BRD78" s="91"/>
      <c r="BRE78" s="91"/>
      <c r="BRF78" s="91"/>
      <c r="BRG78" s="91"/>
      <c r="BRH78" s="91"/>
      <c r="BRI78" s="91"/>
      <c r="BRJ78" s="91"/>
      <c r="BRK78" s="91"/>
      <c r="BRL78" s="91"/>
      <c r="BRM78" s="91"/>
      <c r="BRN78" s="91"/>
      <c r="BRO78" s="91"/>
      <c r="BRP78" s="91"/>
      <c r="BRQ78" s="91"/>
      <c r="BRR78" s="91"/>
      <c r="BRS78" s="91"/>
      <c r="BRT78" s="91"/>
      <c r="BRU78" s="91"/>
      <c r="BRV78" s="91"/>
      <c r="BRW78" s="91"/>
      <c r="BRX78" s="91"/>
      <c r="BRY78" s="91"/>
      <c r="BRZ78" s="91"/>
      <c r="BSA78" s="91"/>
      <c r="BSB78" s="91"/>
      <c r="BSC78" s="91"/>
      <c r="BSD78" s="91"/>
      <c r="BSE78" s="91"/>
      <c r="BSF78" s="91"/>
      <c r="BSG78" s="91"/>
      <c r="BSH78" s="91"/>
      <c r="BSI78" s="91"/>
      <c r="BSJ78" s="91"/>
      <c r="BSK78" s="91"/>
      <c r="BSL78" s="91"/>
      <c r="BSM78" s="91"/>
      <c r="BSN78" s="91"/>
      <c r="BSO78" s="91"/>
      <c r="BSP78" s="91"/>
      <c r="BSQ78" s="91"/>
      <c r="BSR78" s="91"/>
      <c r="BSS78" s="91"/>
      <c r="BST78" s="91"/>
      <c r="BSU78" s="91"/>
      <c r="BSV78" s="91"/>
      <c r="BSW78" s="91"/>
      <c r="BSX78" s="91"/>
      <c r="BSY78" s="91"/>
      <c r="BSZ78" s="91"/>
      <c r="BTA78" s="91"/>
      <c r="BTB78" s="91"/>
      <c r="BTC78" s="91"/>
      <c r="BTD78" s="91"/>
      <c r="BTE78" s="91"/>
      <c r="BTF78" s="91"/>
      <c r="BTG78" s="91"/>
      <c r="BTH78" s="91"/>
      <c r="BTI78" s="91"/>
      <c r="BTJ78" s="91"/>
      <c r="BTK78" s="91"/>
      <c r="BTL78" s="91"/>
      <c r="BTM78" s="91"/>
      <c r="BTN78" s="91"/>
      <c r="BTO78" s="91"/>
      <c r="BTP78" s="91"/>
      <c r="BTQ78" s="91"/>
      <c r="BTR78" s="91"/>
      <c r="BTS78" s="91"/>
      <c r="BTT78" s="91"/>
      <c r="BTU78" s="91"/>
      <c r="BTV78" s="91"/>
      <c r="BTW78" s="91"/>
      <c r="BTX78" s="91"/>
      <c r="BTY78" s="91"/>
      <c r="BTZ78" s="91"/>
      <c r="BUA78" s="91"/>
      <c r="BUB78" s="91"/>
      <c r="BUC78" s="91"/>
      <c r="BUD78" s="91"/>
      <c r="BUE78" s="91"/>
      <c r="BUF78" s="91"/>
      <c r="BUG78" s="91"/>
      <c r="BUH78" s="91"/>
      <c r="BUI78" s="91"/>
      <c r="BUJ78" s="91"/>
      <c r="BUK78" s="91"/>
      <c r="BUL78" s="91"/>
      <c r="BUM78" s="91"/>
      <c r="BUN78" s="91"/>
      <c r="BUO78" s="91"/>
      <c r="BUP78" s="91"/>
      <c r="BUQ78" s="91"/>
      <c r="BUR78" s="91"/>
      <c r="BUS78" s="91"/>
      <c r="BUT78" s="91"/>
      <c r="BUU78" s="91"/>
      <c r="BUV78" s="91"/>
      <c r="BUW78" s="91"/>
      <c r="BUX78" s="91"/>
      <c r="BUY78" s="91"/>
      <c r="BUZ78" s="91"/>
      <c r="BVA78" s="91"/>
      <c r="BVB78" s="91"/>
      <c r="BVC78" s="91"/>
      <c r="BVD78" s="91"/>
      <c r="BVE78" s="91"/>
      <c r="BVF78" s="91"/>
      <c r="BVG78" s="91"/>
      <c r="BVH78" s="91"/>
      <c r="BVI78" s="91"/>
      <c r="BVJ78" s="91"/>
      <c r="BVK78" s="91"/>
      <c r="BVL78" s="91"/>
      <c r="BVM78" s="91"/>
      <c r="BVN78" s="91"/>
      <c r="BVO78" s="91"/>
      <c r="BVP78" s="91"/>
      <c r="BVQ78" s="91"/>
      <c r="BVR78" s="91"/>
      <c r="BVS78" s="91"/>
      <c r="BVT78" s="91"/>
      <c r="BVU78" s="91"/>
      <c r="BVV78" s="91"/>
      <c r="BVW78" s="91"/>
      <c r="BVX78" s="91"/>
      <c r="BVY78" s="91"/>
      <c r="BVZ78" s="91"/>
      <c r="BWA78" s="91"/>
      <c r="BWB78" s="91"/>
      <c r="BWC78" s="91"/>
      <c r="BWD78" s="91"/>
      <c r="BWE78" s="91"/>
      <c r="BWF78" s="91"/>
      <c r="BWG78" s="91"/>
      <c r="BWH78" s="91"/>
      <c r="BWI78" s="91"/>
      <c r="BWJ78" s="91"/>
      <c r="BWK78" s="91"/>
      <c r="BWL78" s="91"/>
      <c r="BWM78" s="91"/>
      <c r="BWN78" s="91"/>
      <c r="BWO78" s="91"/>
      <c r="BWP78" s="91"/>
      <c r="BWQ78" s="91"/>
      <c r="BWR78" s="91"/>
      <c r="BWS78" s="91"/>
      <c r="BWT78" s="91"/>
      <c r="BWU78" s="91"/>
      <c r="BWV78" s="91"/>
      <c r="BWW78" s="91"/>
      <c r="BWX78" s="91"/>
      <c r="BWY78" s="91"/>
      <c r="BWZ78" s="91"/>
      <c r="BXA78" s="91"/>
      <c r="BXB78" s="91"/>
      <c r="BXC78" s="91"/>
      <c r="BXD78" s="91"/>
      <c r="BXE78" s="91"/>
      <c r="BXF78" s="91"/>
      <c r="BXG78" s="91"/>
      <c r="BXH78" s="91"/>
      <c r="BXI78" s="91"/>
      <c r="BXJ78" s="91"/>
      <c r="BXK78" s="91"/>
      <c r="BXL78" s="91"/>
      <c r="BXM78" s="91"/>
      <c r="BXN78" s="91"/>
      <c r="BXO78" s="91"/>
      <c r="BXP78" s="91"/>
      <c r="BXQ78" s="91"/>
      <c r="BXR78" s="91"/>
      <c r="BXS78" s="91"/>
      <c r="BXT78" s="91"/>
      <c r="BXU78" s="91"/>
      <c r="BXV78" s="91"/>
      <c r="BXW78" s="91"/>
      <c r="BXX78" s="91"/>
      <c r="BXY78" s="91"/>
      <c r="BXZ78" s="91"/>
      <c r="BYA78" s="91"/>
      <c r="BYB78" s="91"/>
      <c r="BYC78" s="91"/>
      <c r="BYD78" s="91"/>
      <c r="BYE78" s="91"/>
      <c r="BYF78" s="91"/>
      <c r="BYG78" s="91"/>
      <c r="BYH78" s="91"/>
      <c r="BYI78" s="91"/>
      <c r="BYJ78" s="91"/>
      <c r="BYK78" s="91"/>
      <c r="BYL78" s="91"/>
      <c r="BYM78" s="91"/>
      <c r="BYN78" s="91"/>
      <c r="BYO78" s="91"/>
      <c r="BYP78" s="91"/>
      <c r="BYQ78" s="91"/>
      <c r="BYR78" s="91"/>
      <c r="BYS78" s="91"/>
      <c r="BYT78" s="91"/>
      <c r="BYU78" s="91"/>
      <c r="BYV78" s="91"/>
      <c r="BYW78" s="91"/>
      <c r="BYX78" s="91"/>
      <c r="BYY78" s="91"/>
      <c r="BYZ78" s="91"/>
      <c r="BZA78" s="91"/>
      <c r="BZB78" s="91"/>
      <c r="BZC78" s="91"/>
      <c r="BZD78" s="91"/>
      <c r="BZE78" s="91"/>
      <c r="BZF78" s="91"/>
      <c r="BZG78" s="91"/>
      <c r="BZH78" s="91"/>
      <c r="BZI78" s="91"/>
      <c r="BZJ78" s="91"/>
      <c r="BZK78" s="91"/>
      <c r="BZL78" s="91"/>
      <c r="BZM78" s="91"/>
      <c r="BZN78" s="91"/>
      <c r="BZO78" s="91"/>
      <c r="BZP78" s="91"/>
      <c r="BZQ78" s="91"/>
      <c r="BZR78" s="91"/>
      <c r="BZS78" s="91"/>
      <c r="BZT78" s="91"/>
      <c r="BZU78" s="91"/>
      <c r="BZV78" s="91"/>
      <c r="BZW78" s="91"/>
      <c r="BZX78" s="91"/>
      <c r="BZY78" s="91"/>
      <c r="BZZ78" s="91"/>
      <c r="CAA78" s="91"/>
      <c r="CAB78" s="91"/>
      <c r="CAC78" s="91"/>
      <c r="CAD78" s="91"/>
      <c r="CAE78" s="91"/>
      <c r="CAF78" s="91"/>
      <c r="CAG78" s="91"/>
      <c r="CAH78" s="91"/>
      <c r="CAI78" s="91"/>
      <c r="CAJ78" s="91"/>
      <c r="CAK78" s="91"/>
      <c r="CAL78" s="91"/>
      <c r="CAM78" s="91"/>
      <c r="CAN78" s="91"/>
      <c r="CAO78" s="91"/>
      <c r="CAP78" s="91"/>
      <c r="CAQ78" s="91"/>
      <c r="CAR78" s="91"/>
      <c r="CAS78" s="91"/>
      <c r="CAT78" s="91"/>
      <c r="CAU78" s="91"/>
      <c r="CAV78" s="91"/>
      <c r="CAW78" s="91"/>
      <c r="CAX78" s="91"/>
      <c r="CAY78" s="91"/>
      <c r="CAZ78" s="91"/>
      <c r="CBA78" s="91"/>
      <c r="CBB78" s="91"/>
      <c r="CBC78" s="91"/>
      <c r="CBD78" s="91"/>
      <c r="CBE78" s="91"/>
      <c r="CBF78" s="91"/>
      <c r="CBG78" s="91"/>
      <c r="CBH78" s="91"/>
      <c r="CBI78" s="91"/>
      <c r="CBJ78" s="91"/>
      <c r="CBK78" s="91"/>
      <c r="CBL78" s="91"/>
      <c r="CBM78" s="91"/>
      <c r="CBN78" s="91"/>
      <c r="CBO78" s="91"/>
      <c r="CBP78" s="91"/>
      <c r="CBQ78" s="91"/>
      <c r="CBR78" s="91"/>
      <c r="CBS78" s="91"/>
      <c r="CBT78" s="91"/>
      <c r="CBU78" s="91"/>
      <c r="CBV78" s="91"/>
      <c r="CBW78" s="91"/>
      <c r="CBX78" s="91"/>
      <c r="CBY78" s="91"/>
      <c r="CBZ78" s="91"/>
      <c r="CCA78" s="91"/>
      <c r="CCB78" s="91"/>
      <c r="CCC78" s="91"/>
      <c r="CCD78" s="91"/>
      <c r="CCE78" s="91"/>
      <c r="CCF78" s="91"/>
      <c r="CCG78" s="91"/>
      <c r="CCH78" s="91"/>
      <c r="CCI78" s="91"/>
      <c r="CCJ78" s="91"/>
      <c r="CCK78" s="91"/>
      <c r="CCL78" s="91"/>
      <c r="CCM78" s="91"/>
      <c r="CCN78" s="91"/>
      <c r="CCO78" s="91"/>
      <c r="CCP78" s="91"/>
      <c r="CCQ78" s="91"/>
      <c r="CCR78" s="91"/>
      <c r="CCS78" s="91"/>
      <c r="CCT78" s="91"/>
      <c r="CCU78" s="91"/>
      <c r="CCV78" s="91"/>
      <c r="CCW78" s="91"/>
      <c r="CCX78" s="91"/>
      <c r="CCY78" s="91"/>
      <c r="CCZ78" s="91"/>
      <c r="CDA78" s="91"/>
      <c r="CDB78" s="91"/>
      <c r="CDC78" s="91"/>
      <c r="CDD78" s="91"/>
      <c r="CDE78" s="91"/>
      <c r="CDF78" s="91"/>
      <c r="CDG78" s="91"/>
      <c r="CDH78" s="91"/>
      <c r="CDI78" s="91"/>
      <c r="CDJ78" s="91"/>
      <c r="CDK78" s="91"/>
      <c r="CDL78" s="91"/>
      <c r="CDM78" s="91"/>
      <c r="CDN78" s="91"/>
      <c r="CDO78" s="91"/>
      <c r="CDP78" s="91"/>
      <c r="CDQ78" s="91"/>
      <c r="CDR78" s="91"/>
      <c r="CDS78" s="91"/>
      <c r="CDT78" s="91"/>
      <c r="CDU78" s="91"/>
      <c r="CDV78" s="91"/>
      <c r="CDW78" s="91"/>
      <c r="CDX78" s="91"/>
      <c r="CDY78" s="91"/>
      <c r="CDZ78" s="91"/>
      <c r="CEA78" s="91"/>
      <c r="CEB78" s="91"/>
      <c r="CEC78" s="91"/>
      <c r="CED78" s="91"/>
      <c r="CEE78" s="91"/>
      <c r="CEF78" s="91"/>
      <c r="CEG78" s="91"/>
      <c r="CEH78" s="91"/>
      <c r="CEI78" s="91"/>
      <c r="CEJ78" s="91"/>
      <c r="CEK78" s="91"/>
      <c r="CEL78" s="91"/>
      <c r="CEM78" s="91"/>
      <c r="CEN78" s="91"/>
      <c r="CEO78" s="91"/>
      <c r="CEP78" s="91"/>
      <c r="CEQ78" s="91"/>
      <c r="CER78" s="91"/>
      <c r="CES78" s="91"/>
      <c r="CET78" s="91"/>
      <c r="CEU78" s="91"/>
      <c r="CEV78" s="91"/>
      <c r="CEW78" s="91"/>
      <c r="CEX78" s="91"/>
      <c r="CEY78" s="91"/>
      <c r="CEZ78" s="91"/>
      <c r="CFA78" s="91"/>
      <c r="CFB78" s="91"/>
      <c r="CFC78" s="91"/>
      <c r="CFD78" s="91"/>
      <c r="CFE78" s="91"/>
      <c r="CFF78" s="91"/>
      <c r="CFG78" s="91"/>
      <c r="CFH78" s="91"/>
      <c r="CFI78" s="91"/>
      <c r="CFJ78" s="91"/>
      <c r="CFK78" s="91"/>
      <c r="CFL78" s="91"/>
      <c r="CFM78" s="91"/>
      <c r="CFN78" s="91"/>
      <c r="CFO78" s="91"/>
      <c r="CFP78" s="91"/>
      <c r="CFQ78" s="91"/>
      <c r="CFR78" s="91"/>
      <c r="CFS78" s="91"/>
      <c r="CFT78" s="91"/>
      <c r="CFU78" s="91"/>
      <c r="CFV78" s="91"/>
      <c r="CFW78" s="91"/>
      <c r="CFX78" s="91"/>
      <c r="CFY78" s="91"/>
      <c r="CFZ78" s="91"/>
      <c r="CGA78" s="91"/>
      <c r="CGB78" s="91"/>
      <c r="CGC78" s="91"/>
      <c r="CGD78" s="91"/>
      <c r="CGE78" s="91"/>
      <c r="CGF78" s="91"/>
      <c r="CGG78" s="91"/>
      <c r="CGH78" s="91"/>
      <c r="CGI78" s="91"/>
      <c r="CGJ78" s="91"/>
      <c r="CGK78" s="91"/>
      <c r="CGL78" s="91"/>
      <c r="CGM78" s="91"/>
      <c r="CGN78" s="91"/>
      <c r="CGO78" s="91"/>
      <c r="CGP78" s="91"/>
      <c r="CGQ78" s="91"/>
      <c r="CGR78" s="91"/>
      <c r="CGS78" s="91"/>
      <c r="CGT78" s="91"/>
      <c r="CGU78" s="91"/>
      <c r="CGV78" s="91"/>
      <c r="CGW78" s="91"/>
      <c r="CGX78" s="91"/>
      <c r="CGY78" s="91"/>
      <c r="CGZ78" s="91"/>
      <c r="CHA78" s="91"/>
      <c r="CHB78" s="91"/>
      <c r="CHC78" s="91"/>
      <c r="CHD78" s="91"/>
      <c r="CHE78" s="91"/>
      <c r="CHF78" s="91"/>
      <c r="CHG78" s="91"/>
      <c r="CHH78" s="91"/>
      <c r="CHI78" s="91"/>
      <c r="CHJ78" s="91"/>
      <c r="CHK78" s="91"/>
      <c r="CHL78" s="91"/>
      <c r="CHM78" s="91"/>
      <c r="CHN78" s="91"/>
      <c r="CHO78" s="91"/>
      <c r="CHP78" s="91"/>
      <c r="CHQ78" s="91"/>
      <c r="CHR78" s="91"/>
      <c r="CHS78" s="91"/>
      <c r="CHT78" s="91"/>
      <c r="CHU78" s="91"/>
      <c r="CHV78" s="91"/>
      <c r="CHW78" s="91"/>
      <c r="CHX78" s="91"/>
      <c r="CHY78" s="91"/>
      <c r="CHZ78" s="91"/>
      <c r="CIA78" s="91"/>
      <c r="CIB78" s="91"/>
      <c r="CIC78" s="91"/>
      <c r="CID78" s="91"/>
      <c r="CIE78" s="91"/>
      <c r="CIF78" s="91"/>
      <c r="CIG78" s="91"/>
      <c r="CIH78" s="91"/>
      <c r="CII78" s="91"/>
      <c r="CIJ78" s="91"/>
      <c r="CIK78" s="91"/>
      <c r="CIL78" s="91"/>
      <c r="CIM78" s="91"/>
      <c r="CIN78" s="91"/>
      <c r="CIO78" s="91"/>
      <c r="CIP78" s="91"/>
      <c r="CIQ78" s="91"/>
      <c r="CIR78" s="91"/>
      <c r="CIS78" s="91"/>
      <c r="CIT78" s="91"/>
      <c r="CIU78" s="91"/>
      <c r="CIV78" s="91"/>
      <c r="CIW78" s="91"/>
      <c r="CIX78" s="91"/>
      <c r="CIY78" s="91"/>
      <c r="CIZ78" s="91"/>
      <c r="CJA78" s="91"/>
      <c r="CJB78" s="91"/>
      <c r="CJC78" s="91"/>
      <c r="CJD78" s="91"/>
      <c r="CJE78" s="91"/>
      <c r="CJF78" s="91"/>
      <c r="CJG78" s="91"/>
      <c r="CJH78" s="91"/>
      <c r="CJI78" s="91"/>
      <c r="CJJ78" s="91"/>
      <c r="CJK78" s="91"/>
      <c r="CJL78" s="91"/>
      <c r="CJM78" s="91"/>
      <c r="CJN78" s="91"/>
      <c r="CJO78" s="91"/>
      <c r="CJP78" s="91"/>
      <c r="CJQ78" s="91"/>
      <c r="CJR78" s="91"/>
      <c r="CJS78" s="91"/>
      <c r="CJT78" s="91"/>
      <c r="CJU78" s="91"/>
      <c r="CJV78" s="91"/>
      <c r="CJW78" s="91"/>
      <c r="CJX78" s="91"/>
      <c r="CJY78" s="91"/>
      <c r="CJZ78" s="91"/>
      <c r="CKA78" s="91"/>
      <c r="CKB78" s="91"/>
      <c r="CKC78" s="91"/>
      <c r="CKD78" s="91"/>
      <c r="CKE78" s="91"/>
      <c r="CKF78" s="91"/>
      <c r="CKG78" s="91"/>
      <c r="CKH78" s="91"/>
      <c r="CKI78" s="91"/>
      <c r="CKJ78" s="91"/>
      <c r="CKK78" s="91"/>
      <c r="CKL78" s="91"/>
      <c r="CKM78" s="91"/>
      <c r="CKN78" s="91"/>
      <c r="CKO78" s="91"/>
      <c r="CKP78" s="91"/>
      <c r="CKQ78" s="91"/>
      <c r="CKR78" s="91"/>
      <c r="CKS78" s="91"/>
      <c r="CKT78" s="91"/>
      <c r="CKU78" s="91"/>
      <c r="CKV78" s="91"/>
      <c r="CKW78" s="91"/>
      <c r="CKX78" s="91"/>
      <c r="CKY78" s="91"/>
      <c r="CKZ78" s="91"/>
      <c r="CLA78" s="91"/>
      <c r="CLB78" s="91"/>
      <c r="CLC78" s="91"/>
      <c r="CLD78" s="91"/>
      <c r="CLE78" s="91"/>
      <c r="CLF78" s="91"/>
      <c r="CLG78" s="91"/>
      <c r="CLH78" s="91"/>
      <c r="CLI78" s="91"/>
      <c r="CLJ78" s="91"/>
      <c r="CLK78" s="91"/>
      <c r="CLL78" s="91"/>
      <c r="CLM78" s="91"/>
      <c r="CLN78" s="91"/>
      <c r="CLO78" s="91"/>
      <c r="CLP78" s="91"/>
      <c r="CLQ78" s="91"/>
      <c r="CLR78" s="91"/>
      <c r="CLS78" s="91"/>
      <c r="CLT78" s="91"/>
      <c r="CLU78" s="91"/>
      <c r="CLV78" s="91"/>
      <c r="CLW78" s="91"/>
      <c r="CLX78" s="91"/>
      <c r="CLY78" s="91"/>
      <c r="CLZ78" s="91"/>
      <c r="CMA78" s="91"/>
      <c r="CMB78" s="91"/>
      <c r="CMC78" s="91"/>
      <c r="CMD78" s="91"/>
      <c r="CME78" s="91"/>
      <c r="CMF78" s="91"/>
      <c r="CMG78" s="91"/>
      <c r="CMH78" s="91"/>
      <c r="CMI78" s="91"/>
      <c r="CMJ78" s="91"/>
      <c r="CMK78" s="91"/>
      <c r="CML78" s="91"/>
      <c r="CMM78" s="91"/>
      <c r="CMN78" s="91"/>
      <c r="CMO78" s="91"/>
      <c r="CMP78" s="91"/>
      <c r="CMQ78" s="91"/>
      <c r="CMR78" s="91"/>
      <c r="CMS78" s="91"/>
      <c r="CMT78" s="91"/>
      <c r="CMU78" s="91"/>
      <c r="CMV78" s="91"/>
      <c r="CMW78" s="91"/>
      <c r="CMX78" s="91"/>
      <c r="CMY78" s="91"/>
      <c r="CMZ78" s="91"/>
      <c r="CNA78" s="91"/>
      <c r="CNB78" s="91"/>
      <c r="CNC78" s="91"/>
      <c r="CND78" s="91"/>
      <c r="CNE78" s="91"/>
      <c r="CNF78" s="91"/>
      <c r="CNG78" s="91"/>
      <c r="CNH78" s="91"/>
      <c r="CNI78" s="91"/>
      <c r="CNJ78" s="91"/>
      <c r="CNK78" s="91"/>
      <c r="CNL78" s="91"/>
      <c r="CNM78" s="91"/>
      <c r="CNN78" s="91"/>
      <c r="CNO78" s="91"/>
      <c r="CNP78" s="91"/>
      <c r="CNQ78" s="91"/>
      <c r="CNR78" s="91"/>
      <c r="CNS78" s="91"/>
      <c r="CNT78" s="91"/>
      <c r="CNU78" s="91"/>
      <c r="CNV78" s="91"/>
      <c r="CNW78" s="91"/>
      <c r="CNX78" s="91"/>
      <c r="CNY78" s="91"/>
      <c r="CNZ78" s="91"/>
      <c r="COA78" s="91"/>
      <c r="COB78" s="91"/>
      <c r="COC78" s="91"/>
      <c r="COD78" s="91"/>
      <c r="COE78" s="91"/>
      <c r="COF78" s="91"/>
      <c r="COG78" s="91"/>
      <c r="COH78" s="91"/>
      <c r="COI78" s="91"/>
      <c r="COJ78" s="91"/>
      <c r="COK78" s="91"/>
      <c r="COL78" s="91"/>
      <c r="COM78" s="91"/>
      <c r="CON78" s="91"/>
      <c r="COO78" s="91"/>
      <c r="COP78" s="91"/>
      <c r="COQ78" s="91"/>
      <c r="COR78" s="91"/>
      <c r="COS78" s="91"/>
      <c r="COT78" s="91"/>
      <c r="COU78" s="91"/>
      <c r="COV78" s="91"/>
      <c r="COW78" s="91"/>
      <c r="COX78" s="91"/>
      <c r="COY78" s="91"/>
      <c r="COZ78" s="91"/>
      <c r="CPA78" s="91"/>
      <c r="CPB78" s="91"/>
      <c r="CPC78" s="91"/>
      <c r="CPD78" s="91"/>
      <c r="CPE78" s="91"/>
      <c r="CPF78" s="91"/>
      <c r="CPG78" s="91"/>
      <c r="CPH78" s="91"/>
      <c r="CPI78" s="91"/>
      <c r="CPJ78" s="91"/>
      <c r="CPK78" s="91"/>
      <c r="CPL78" s="91"/>
      <c r="CPM78" s="91"/>
      <c r="CPN78" s="91"/>
      <c r="CPO78" s="91"/>
      <c r="CPP78" s="91"/>
      <c r="CPQ78" s="91"/>
      <c r="CPR78" s="91"/>
      <c r="CPS78" s="91"/>
      <c r="CPT78" s="91"/>
      <c r="CPU78" s="91"/>
      <c r="CPV78" s="91"/>
      <c r="CPW78" s="91"/>
      <c r="CPX78" s="91"/>
      <c r="CPY78" s="91"/>
      <c r="CPZ78" s="91"/>
      <c r="CQA78" s="91"/>
      <c r="CQB78" s="91"/>
      <c r="CQC78" s="91"/>
      <c r="CQD78" s="91"/>
      <c r="CQE78" s="91"/>
      <c r="CQF78" s="91"/>
      <c r="CQG78" s="91"/>
      <c r="CQH78" s="91"/>
      <c r="CQI78" s="91"/>
      <c r="CQJ78" s="91"/>
      <c r="CQK78" s="91"/>
      <c r="CQL78" s="91"/>
      <c r="CQM78" s="91"/>
      <c r="CQN78" s="91"/>
      <c r="CQO78" s="91"/>
      <c r="CQP78" s="91"/>
      <c r="CQQ78" s="91"/>
      <c r="CQR78" s="91"/>
      <c r="CQS78" s="91"/>
      <c r="CQT78" s="91"/>
      <c r="CQU78" s="91"/>
      <c r="CQV78" s="91"/>
      <c r="CQW78" s="91"/>
      <c r="CQX78" s="91"/>
      <c r="CQY78" s="91"/>
      <c r="CQZ78" s="91"/>
      <c r="CRA78" s="91"/>
      <c r="CRB78" s="91"/>
      <c r="CRC78" s="91"/>
      <c r="CRD78" s="91"/>
      <c r="CRE78" s="91"/>
      <c r="CRF78" s="91"/>
      <c r="CRG78" s="91"/>
      <c r="CRH78" s="91"/>
      <c r="CRI78" s="91"/>
      <c r="CRJ78" s="91"/>
      <c r="CRK78" s="91"/>
      <c r="CRL78" s="91"/>
      <c r="CRM78" s="91"/>
      <c r="CRN78" s="91"/>
      <c r="CRO78" s="91"/>
      <c r="CRP78" s="91"/>
      <c r="CRQ78" s="91"/>
      <c r="CRR78" s="91"/>
      <c r="CRS78" s="91"/>
      <c r="CRT78" s="91"/>
      <c r="CRU78" s="91"/>
      <c r="CRV78" s="91"/>
      <c r="CRW78" s="91"/>
      <c r="CRX78" s="91"/>
      <c r="CRY78" s="91"/>
      <c r="CRZ78" s="91"/>
      <c r="CSA78" s="91"/>
      <c r="CSB78" s="91"/>
      <c r="CSC78" s="91"/>
      <c r="CSD78" s="91"/>
      <c r="CSE78" s="91"/>
      <c r="CSF78" s="91"/>
      <c r="CSG78" s="91"/>
      <c r="CSH78" s="91"/>
      <c r="CSI78" s="91"/>
      <c r="CSJ78" s="91"/>
      <c r="CSK78" s="91"/>
      <c r="CSL78" s="91"/>
      <c r="CSM78" s="91"/>
      <c r="CSN78" s="91"/>
      <c r="CSO78" s="91"/>
      <c r="CSP78" s="91"/>
      <c r="CSQ78" s="91"/>
      <c r="CSR78" s="91"/>
      <c r="CSS78" s="91"/>
      <c r="CST78" s="91"/>
      <c r="CSU78" s="91"/>
      <c r="CSV78" s="91"/>
      <c r="CSW78" s="91"/>
      <c r="CSX78" s="91"/>
      <c r="CSY78" s="91"/>
      <c r="CSZ78" s="91"/>
      <c r="CTA78" s="91"/>
      <c r="CTB78" s="91"/>
      <c r="CTC78" s="91"/>
      <c r="CTD78" s="91"/>
      <c r="CTE78" s="91"/>
      <c r="CTF78" s="91"/>
      <c r="CTG78" s="91"/>
      <c r="CTH78" s="91"/>
      <c r="CTI78" s="91"/>
      <c r="CTJ78" s="91"/>
      <c r="CTK78" s="91"/>
      <c r="CTL78" s="91"/>
      <c r="CTM78" s="91"/>
      <c r="CTN78" s="91"/>
      <c r="CTO78" s="91"/>
      <c r="CTP78" s="91"/>
      <c r="CTQ78" s="91"/>
      <c r="CTR78" s="91"/>
      <c r="CTS78" s="91"/>
      <c r="CTT78" s="91"/>
      <c r="CTU78" s="91"/>
      <c r="CTV78" s="91"/>
      <c r="CTW78" s="91"/>
      <c r="CTX78" s="91"/>
      <c r="CTY78" s="91"/>
      <c r="CTZ78" s="91"/>
      <c r="CUA78" s="91"/>
      <c r="CUB78" s="91"/>
      <c r="CUC78" s="91"/>
      <c r="CUD78" s="91"/>
      <c r="CUE78" s="91"/>
      <c r="CUF78" s="91"/>
      <c r="CUG78" s="91"/>
      <c r="CUH78" s="91"/>
      <c r="CUI78" s="91"/>
      <c r="CUJ78" s="91"/>
      <c r="CUK78" s="91"/>
      <c r="CUL78" s="91"/>
      <c r="CUM78" s="91"/>
      <c r="CUN78" s="91"/>
      <c r="CUO78" s="91"/>
      <c r="CUP78" s="91"/>
      <c r="CUQ78" s="91"/>
      <c r="CUR78" s="91"/>
      <c r="CUS78" s="91"/>
      <c r="CUT78" s="91"/>
      <c r="CUU78" s="91"/>
      <c r="CUV78" s="91"/>
      <c r="CUW78" s="91"/>
      <c r="CUX78" s="91"/>
      <c r="CUY78" s="91"/>
      <c r="CUZ78" s="91"/>
      <c r="CVA78" s="91"/>
      <c r="CVB78" s="91"/>
      <c r="CVC78" s="91"/>
      <c r="CVD78" s="91"/>
      <c r="CVE78" s="91"/>
      <c r="CVF78" s="91"/>
      <c r="CVG78" s="91"/>
      <c r="CVH78" s="91"/>
      <c r="CVI78" s="91"/>
      <c r="CVJ78" s="91"/>
      <c r="CVK78" s="91"/>
      <c r="CVL78" s="91"/>
      <c r="CVM78" s="91"/>
      <c r="CVN78" s="91"/>
      <c r="CVO78" s="91"/>
      <c r="CVP78" s="91"/>
      <c r="CVQ78" s="91"/>
      <c r="CVR78" s="91"/>
      <c r="CVS78" s="91"/>
      <c r="CVT78" s="91"/>
      <c r="CVU78" s="91"/>
      <c r="CVV78" s="91"/>
      <c r="CVW78" s="91"/>
      <c r="CVX78" s="91"/>
      <c r="CVY78" s="91"/>
      <c r="CVZ78" s="91"/>
      <c r="CWA78" s="91"/>
      <c r="CWB78" s="91"/>
      <c r="CWC78" s="91"/>
      <c r="CWD78" s="91"/>
      <c r="CWE78" s="91"/>
      <c r="CWF78" s="91"/>
      <c r="CWG78" s="91"/>
      <c r="CWH78" s="91"/>
      <c r="CWI78" s="91"/>
      <c r="CWJ78" s="91"/>
      <c r="CWK78" s="91"/>
      <c r="CWL78" s="91"/>
      <c r="CWM78" s="91"/>
      <c r="CWN78" s="91"/>
      <c r="CWO78" s="91"/>
      <c r="CWP78" s="91"/>
      <c r="CWQ78" s="91"/>
      <c r="CWR78" s="91"/>
      <c r="CWS78" s="91"/>
      <c r="CWT78" s="91"/>
      <c r="CWU78" s="91"/>
      <c r="CWV78" s="91"/>
      <c r="CWW78" s="91"/>
      <c r="CWX78" s="91"/>
      <c r="CWY78" s="91"/>
      <c r="CWZ78" s="91"/>
      <c r="CXA78" s="91"/>
      <c r="CXB78" s="91"/>
      <c r="CXC78" s="91"/>
      <c r="CXD78" s="91"/>
      <c r="CXE78" s="91"/>
      <c r="CXF78" s="91"/>
      <c r="CXG78" s="91"/>
      <c r="CXH78" s="91"/>
      <c r="CXI78" s="91"/>
      <c r="CXJ78" s="91"/>
      <c r="CXK78" s="91"/>
      <c r="CXL78" s="91"/>
      <c r="CXM78" s="91"/>
      <c r="CXN78" s="91"/>
      <c r="CXO78" s="91"/>
      <c r="CXP78" s="91"/>
      <c r="CXQ78" s="91"/>
      <c r="CXR78" s="91"/>
      <c r="CXS78" s="91"/>
      <c r="CXT78" s="91"/>
      <c r="CXU78" s="91"/>
      <c r="CXV78" s="91"/>
      <c r="CXW78" s="91"/>
      <c r="CXX78" s="91"/>
      <c r="CXY78" s="91"/>
      <c r="CXZ78" s="91"/>
      <c r="CYA78" s="91"/>
      <c r="CYB78" s="91"/>
      <c r="CYC78" s="91"/>
      <c r="CYD78" s="91"/>
      <c r="CYE78" s="91"/>
      <c r="CYF78" s="91"/>
      <c r="CYG78" s="91"/>
      <c r="CYH78" s="91"/>
      <c r="CYI78" s="91"/>
      <c r="CYJ78" s="91"/>
      <c r="CYK78" s="91"/>
      <c r="CYL78" s="91"/>
      <c r="CYM78" s="91"/>
      <c r="CYN78" s="91"/>
      <c r="CYO78" s="91"/>
      <c r="CYP78" s="91"/>
      <c r="CYQ78" s="91"/>
      <c r="CYR78" s="91"/>
      <c r="CYS78" s="91"/>
      <c r="CYT78" s="91"/>
      <c r="CYU78" s="91"/>
      <c r="CYV78" s="91"/>
      <c r="CYW78" s="91"/>
      <c r="CYX78" s="91"/>
      <c r="CYY78" s="91"/>
      <c r="CYZ78" s="91"/>
      <c r="CZA78" s="91"/>
      <c r="CZB78" s="91"/>
      <c r="CZC78" s="91"/>
      <c r="CZD78" s="91"/>
      <c r="CZE78" s="91"/>
      <c r="CZF78" s="91"/>
      <c r="CZG78" s="91"/>
      <c r="CZH78" s="91"/>
      <c r="CZI78" s="91"/>
      <c r="CZJ78" s="91"/>
      <c r="CZK78" s="91"/>
      <c r="CZL78" s="91"/>
      <c r="CZM78" s="91"/>
      <c r="CZN78" s="91"/>
      <c r="CZO78" s="91"/>
      <c r="CZP78" s="91"/>
      <c r="CZQ78" s="91"/>
      <c r="CZR78" s="91"/>
      <c r="CZS78" s="91"/>
      <c r="CZT78" s="91"/>
      <c r="CZU78" s="91"/>
      <c r="CZV78" s="91"/>
      <c r="CZW78" s="91"/>
      <c r="CZX78" s="91"/>
      <c r="CZY78" s="91"/>
      <c r="CZZ78" s="91"/>
      <c r="DAA78" s="91"/>
      <c r="DAB78" s="91"/>
      <c r="DAC78" s="91"/>
      <c r="DAD78" s="91"/>
      <c r="DAE78" s="91"/>
      <c r="DAF78" s="91"/>
      <c r="DAG78" s="91"/>
      <c r="DAH78" s="91"/>
      <c r="DAI78" s="91"/>
      <c r="DAJ78" s="91"/>
      <c r="DAK78" s="91"/>
      <c r="DAL78" s="91"/>
      <c r="DAM78" s="91"/>
      <c r="DAN78" s="91"/>
      <c r="DAO78" s="91"/>
      <c r="DAP78" s="91"/>
      <c r="DAQ78" s="91"/>
      <c r="DAR78" s="91"/>
      <c r="DAS78" s="91"/>
      <c r="DAT78" s="91"/>
      <c r="DAU78" s="91"/>
      <c r="DAV78" s="91"/>
      <c r="DAW78" s="91"/>
      <c r="DAX78" s="91"/>
      <c r="DAY78" s="91"/>
      <c r="DAZ78" s="91"/>
      <c r="DBA78" s="91"/>
      <c r="DBB78" s="91"/>
      <c r="DBC78" s="91"/>
      <c r="DBD78" s="91"/>
      <c r="DBE78" s="91"/>
      <c r="DBF78" s="91"/>
      <c r="DBG78" s="91"/>
      <c r="DBH78" s="91"/>
      <c r="DBI78" s="91"/>
      <c r="DBJ78" s="91"/>
      <c r="DBK78" s="91"/>
      <c r="DBL78" s="91"/>
      <c r="DBM78" s="91"/>
      <c r="DBN78" s="91"/>
      <c r="DBO78" s="91"/>
      <c r="DBP78" s="91"/>
      <c r="DBQ78" s="91"/>
      <c r="DBR78" s="91"/>
      <c r="DBS78" s="91"/>
      <c r="DBT78" s="91"/>
      <c r="DBU78" s="91"/>
      <c r="DBV78" s="91"/>
      <c r="DBW78" s="91"/>
      <c r="DBX78" s="91"/>
      <c r="DBY78" s="91"/>
      <c r="DBZ78" s="91"/>
      <c r="DCA78" s="91"/>
      <c r="DCB78" s="91"/>
      <c r="DCC78" s="91"/>
      <c r="DCD78" s="91"/>
      <c r="DCE78" s="91"/>
      <c r="DCF78" s="91"/>
      <c r="DCG78" s="91"/>
      <c r="DCH78" s="91"/>
      <c r="DCI78" s="91"/>
      <c r="DCJ78" s="91"/>
      <c r="DCK78" s="91"/>
      <c r="DCL78" s="91"/>
      <c r="DCM78" s="91"/>
      <c r="DCN78" s="91"/>
      <c r="DCO78" s="91"/>
      <c r="DCP78" s="91"/>
      <c r="DCQ78" s="91"/>
      <c r="DCR78" s="91"/>
      <c r="DCS78" s="91"/>
      <c r="DCT78" s="91"/>
      <c r="DCU78" s="91"/>
      <c r="DCV78" s="91"/>
      <c r="DCW78" s="91"/>
      <c r="DCX78" s="91"/>
      <c r="DCY78" s="91"/>
      <c r="DCZ78" s="91"/>
      <c r="DDA78" s="91"/>
      <c r="DDB78" s="91"/>
      <c r="DDC78" s="91"/>
      <c r="DDD78" s="91"/>
      <c r="DDE78" s="91"/>
      <c r="DDF78" s="91"/>
      <c r="DDG78" s="91"/>
      <c r="DDH78" s="91"/>
      <c r="DDI78" s="91"/>
      <c r="DDJ78" s="91"/>
      <c r="DDK78" s="91"/>
      <c r="DDL78" s="91"/>
      <c r="DDM78" s="91"/>
      <c r="DDN78" s="91"/>
      <c r="DDO78" s="91"/>
      <c r="DDP78" s="91"/>
      <c r="DDQ78" s="91"/>
      <c r="DDR78" s="91"/>
      <c r="DDS78" s="91"/>
      <c r="DDT78" s="91"/>
      <c r="DDU78" s="91"/>
      <c r="DDV78" s="91"/>
      <c r="DDW78" s="91"/>
      <c r="DDX78" s="91"/>
      <c r="DDY78" s="91"/>
      <c r="DDZ78" s="91"/>
      <c r="DEA78" s="91"/>
      <c r="DEB78" s="91"/>
      <c r="DEC78" s="91"/>
      <c r="DED78" s="91"/>
      <c r="DEE78" s="91"/>
      <c r="DEF78" s="91"/>
      <c r="DEG78" s="91"/>
      <c r="DEH78" s="91"/>
      <c r="DEI78" s="91"/>
      <c r="DEJ78" s="91"/>
      <c r="DEK78" s="91"/>
      <c r="DEL78" s="91"/>
      <c r="DEM78" s="91"/>
      <c r="DEN78" s="91"/>
      <c r="DEO78" s="91"/>
      <c r="DEP78" s="91"/>
      <c r="DEQ78" s="91"/>
      <c r="DER78" s="91"/>
      <c r="DES78" s="91"/>
      <c r="DET78" s="91"/>
      <c r="DEU78" s="91"/>
      <c r="DEV78" s="91"/>
      <c r="DEW78" s="91"/>
      <c r="DEX78" s="91"/>
      <c r="DEY78" s="91"/>
      <c r="DEZ78" s="91"/>
      <c r="DFA78" s="91"/>
      <c r="DFB78" s="91"/>
      <c r="DFC78" s="91"/>
      <c r="DFD78" s="91"/>
      <c r="DFE78" s="91"/>
      <c r="DFF78" s="91"/>
      <c r="DFG78" s="91"/>
      <c r="DFH78" s="91"/>
      <c r="DFI78" s="91"/>
      <c r="DFJ78" s="91"/>
      <c r="DFK78" s="91"/>
      <c r="DFL78" s="91"/>
      <c r="DFM78" s="91"/>
      <c r="DFN78" s="91"/>
      <c r="DFO78" s="91"/>
      <c r="DFP78" s="91"/>
      <c r="DFQ78" s="91"/>
      <c r="DFR78" s="91"/>
      <c r="DFS78" s="91"/>
      <c r="DFT78" s="91"/>
      <c r="DFU78" s="91"/>
      <c r="DFV78" s="91"/>
      <c r="DFW78" s="91"/>
      <c r="DFX78" s="91"/>
      <c r="DFY78" s="91"/>
      <c r="DFZ78" s="91"/>
      <c r="DGA78" s="91"/>
      <c r="DGB78" s="91"/>
      <c r="DGC78" s="91"/>
      <c r="DGD78" s="91"/>
      <c r="DGE78" s="91"/>
      <c r="DGF78" s="91"/>
      <c r="DGG78" s="91"/>
      <c r="DGH78" s="91"/>
      <c r="DGI78" s="91"/>
      <c r="DGJ78" s="91"/>
      <c r="DGK78" s="91"/>
      <c r="DGL78" s="91"/>
      <c r="DGM78" s="91"/>
      <c r="DGN78" s="91"/>
      <c r="DGO78" s="91"/>
      <c r="DGP78" s="91"/>
      <c r="DGQ78" s="91"/>
      <c r="DGR78" s="91"/>
      <c r="DGS78" s="91"/>
      <c r="DGT78" s="91"/>
      <c r="DGU78" s="91"/>
      <c r="DGV78" s="91"/>
      <c r="DGW78" s="91"/>
      <c r="DGX78" s="91"/>
      <c r="DGY78" s="91"/>
      <c r="DGZ78" s="91"/>
      <c r="DHA78" s="91"/>
      <c r="DHB78" s="91"/>
      <c r="DHC78" s="91"/>
      <c r="DHD78" s="91"/>
      <c r="DHE78" s="91"/>
      <c r="DHF78" s="91"/>
      <c r="DHG78" s="91"/>
      <c r="DHH78" s="91"/>
      <c r="DHI78" s="91"/>
      <c r="DHJ78" s="91"/>
      <c r="DHK78" s="91"/>
      <c r="DHL78" s="91"/>
      <c r="DHM78" s="91"/>
      <c r="DHN78" s="91"/>
      <c r="DHO78" s="91"/>
      <c r="DHP78" s="91"/>
      <c r="DHQ78" s="91"/>
      <c r="DHR78" s="91"/>
      <c r="DHS78" s="91"/>
      <c r="DHT78" s="91"/>
      <c r="DHU78" s="91"/>
      <c r="DHV78" s="91"/>
      <c r="DHW78" s="91"/>
      <c r="DHX78" s="91"/>
      <c r="DHY78" s="91"/>
      <c r="DHZ78" s="91"/>
      <c r="DIA78" s="91"/>
      <c r="DIB78" s="91"/>
      <c r="DIC78" s="91"/>
      <c r="DID78" s="91"/>
      <c r="DIE78" s="91"/>
      <c r="DIF78" s="91"/>
      <c r="DIG78" s="91"/>
      <c r="DIH78" s="91"/>
      <c r="DII78" s="91"/>
      <c r="DIJ78" s="91"/>
      <c r="DIK78" s="91"/>
      <c r="DIL78" s="91"/>
      <c r="DIM78" s="91"/>
      <c r="DIN78" s="91"/>
      <c r="DIO78" s="91"/>
      <c r="DIP78" s="91"/>
      <c r="DIQ78" s="91"/>
      <c r="DIR78" s="91"/>
      <c r="DIS78" s="91"/>
      <c r="DIT78" s="91"/>
      <c r="DIU78" s="91"/>
      <c r="DIV78" s="91"/>
      <c r="DIW78" s="91"/>
      <c r="DIX78" s="91"/>
      <c r="DIY78" s="91"/>
      <c r="DIZ78" s="91"/>
      <c r="DJA78" s="91"/>
      <c r="DJB78" s="91"/>
      <c r="DJC78" s="91"/>
      <c r="DJD78" s="91"/>
      <c r="DJE78" s="91"/>
      <c r="DJF78" s="91"/>
      <c r="DJG78" s="91"/>
      <c r="DJH78" s="91"/>
      <c r="DJI78" s="91"/>
      <c r="DJJ78" s="91"/>
      <c r="DJK78" s="91"/>
      <c r="DJL78" s="91"/>
      <c r="DJM78" s="91"/>
      <c r="DJN78" s="91"/>
      <c r="DJO78" s="91"/>
      <c r="DJP78" s="91"/>
      <c r="DJQ78" s="91"/>
      <c r="DJR78" s="91"/>
      <c r="DJS78" s="91"/>
      <c r="DJT78" s="91"/>
      <c r="DJU78" s="91"/>
      <c r="DJV78" s="91"/>
      <c r="DJW78" s="91"/>
      <c r="DJX78" s="91"/>
      <c r="DJY78" s="91"/>
      <c r="DJZ78" s="91"/>
      <c r="DKA78" s="91"/>
      <c r="DKB78" s="91"/>
      <c r="DKC78" s="91"/>
      <c r="DKD78" s="91"/>
      <c r="DKE78" s="91"/>
      <c r="DKF78" s="91"/>
      <c r="DKG78" s="91"/>
      <c r="DKH78" s="91"/>
      <c r="DKI78" s="91"/>
      <c r="DKJ78" s="91"/>
      <c r="DKK78" s="91"/>
      <c r="DKL78" s="91"/>
      <c r="DKM78" s="91"/>
      <c r="DKN78" s="91"/>
      <c r="DKO78" s="91"/>
      <c r="DKP78" s="91"/>
      <c r="DKQ78" s="91"/>
      <c r="DKR78" s="91"/>
      <c r="DKS78" s="91"/>
      <c r="DKT78" s="91"/>
      <c r="DKU78" s="91"/>
      <c r="DKV78" s="91"/>
      <c r="DKW78" s="91"/>
      <c r="DKX78" s="91"/>
      <c r="DKY78" s="91"/>
      <c r="DKZ78" s="91"/>
      <c r="DLA78" s="91"/>
      <c r="DLB78" s="91"/>
      <c r="DLC78" s="91"/>
      <c r="DLD78" s="91"/>
      <c r="DLE78" s="91"/>
      <c r="DLF78" s="91"/>
      <c r="DLG78" s="91"/>
      <c r="DLH78" s="91"/>
      <c r="DLI78" s="91"/>
      <c r="DLJ78" s="91"/>
      <c r="DLK78" s="91"/>
      <c r="DLL78" s="91"/>
      <c r="DLM78" s="91"/>
      <c r="DLN78" s="91"/>
      <c r="DLO78" s="91"/>
      <c r="DLP78" s="91"/>
      <c r="DLQ78" s="91"/>
      <c r="DLR78" s="91"/>
      <c r="DLS78" s="91"/>
      <c r="DLT78" s="91"/>
      <c r="DLU78" s="91"/>
      <c r="DLV78" s="91"/>
      <c r="DLW78" s="91"/>
      <c r="DLX78" s="91"/>
      <c r="DLY78" s="91"/>
      <c r="DLZ78" s="91"/>
      <c r="DMA78" s="91"/>
      <c r="DMB78" s="91"/>
      <c r="DMC78" s="91"/>
      <c r="DMD78" s="91"/>
      <c r="DME78" s="91"/>
      <c r="DMF78" s="91"/>
      <c r="DMG78" s="91"/>
      <c r="DMH78" s="91"/>
      <c r="DMI78" s="91"/>
      <c r="DMJ78" s="91"/>
      <c r="DMK78" s="91"/>
      <c r="DML78" s="91"/>
      <c r="DMM78" s="91"/>
      <c r="DMN78" s="91"/>
      <c r="DMO78" s="91"/>
      <c r="DMP78" s="91"/>
      <c r="DMQ78" s="91"/>
      <c r="DMR78" s="91"/>
      <c r="DMS78" s="91"/>
      <c r="DMT78" s="91"/>
      <c r="DMU78" s="91"/>
      <c r="DMV78" s="91"/>
      <c r="DMW78" s="91"/>
      <c r="DMX78" s="91"/>
      <c r="DMY78" s="91"/>
      <c r="DMZ78" s="91"/>
      <c r="DNA78" s="91"/>
      <c r="DNB78" s="91"/>
      <c r="DNC78" s="91"/>
      <c r="DND78" s="91"/>
      <c r="DNE78" s="91"/>
      <c r="DNF78" s="91"/>
      <c r="DNG78" s="91"/>
      <c r="DNH78" s="91"/>
      <c r="DNI78" s="91"/>
      <c r="DNJ78" s="91"/>
      <c r="DNK78" s="91"/>
      <c r="DNL78" s="91"/>
      <c r="DNM78" s="91"/>
      <c r="DNN78" s="91"/>
      <c r="DNO78" s="91"/>
      <c r="DNP78" s="91"/>
      <c r="DNQ78" s="91"/>
      <c r="DNR78" s="91"/>
      <c r="DNS78" s="91"/>
      <c r="DNT78" s="91"/>
      <c r="DNU78" s="91"/>
      <c r="DNV78" s="91"/>
      <c r="DNW78" s="91"/>
      <c r="DNX78" s="91"/>
      <c r="DNY78" s="91"/>
      <c r="DNZ78" s="91"/>
      <c r="DOA78" s="91"/>
      <c r="DOB78" s="91"/>
      <c r="DOC78" s="91"/>
      <c r="DOD78" s="91"/>
      <c r="DOE78" s="91"/>
      <c r="DOF78" s="91"/>
      <c r="DOG78" s="91"/>
      <c r="DOH78" s="91"/>
      <c r="DOI78" s="91"/>
      <c r="DOJ78" s="91"/>
      <c r="DOK78" s="91"/>
      <c r="DOL78" s="91"/>
      <c r="DOM78" s="91"/>
      <c r="DON78" s="91"/>
      <c r="DOO78" s="91"/>
      <c r="DOP78" s="91"/>
      <c r="DOQ78" s="91"/>
      <c r="DOR78" s="91"/>
      <c r="DOS78" s="91"/>
      <c r="DOT78" s="91"/>
      <c r="DOU78" s="91"/>
      <c r="DOV78" s="91"/>
      <c r="DOW78" s="91"/>
      <c r="DOX78" s="91"/>
      <c r="DOY78" s="91"/>
      <c r="DOZ78" s="91"/>
      <c r="DPA78" s="91"/>
      <c r="DPB78" s="91"/>
      <c r="DPC78" s="91"/>
      <c r="DPD78" s="91"/>
      <c r="DPE78" s="91"/>
      <c r="DPF78" s="91"/>
      <c r="DPG78" s="91"/>
      <c r="DPH78" s="91"/>
      <c r="DPI78" s="91"/>
      <c r="DPJ78" s="91"/>
      <c r="DPK78" s="91"/>
      <c r="DPL78" s="91"/>
      <c r="DPM78" s="91"/>
      <c r="DPN78" s="91"/>
      <c r="DPO78" s="91"/>
      <c r="DPP78" s="91"/>
      <c r="DPQ78" s="91"/>
      <c r="DPR78" s="91"/>
      <c r="DPS78" s="91"/>
      <c r="DPT78" s="91"/>
      <c r="DPU78" s="91"/>
      <c r="DPV78" s="91"/>
      <c r="DPW78" s="91"/>
      <c r="DPX78" s="91"/>
      <c r="DPY78" s="91"/>
      <c r="DPZ78" s="91"/>
      <c r="DQA78" s="91"/>
      <c r="DQB78" s="91"/>
      <c r="DQC78" s="91"/>
      <c r="DQD78" s="91"/>
      <c r="DQE78" s="91"/>
      <c r="DQF78" s="91"/>
      <c r="DQG78" s="91"/>
      <c r="DQH78" s="91"/>
      <c r="DQI78" s="91"/>
      <c r="DQJ78" s="91"/>
      <c r="DQK78" s="91"/>
      <c r="DQL78" s="91"/>
      <c r="DQM78" s="91"/>
      <c r="DQN78" s="91"/>
      <c r="DQO78" s="91"/>
      <c r="DQP78" s="91"/>
      <c r="DQQ78" s="91"/>
      <c r="DQR78" s="91"/>
      <c r="DQS78" s="91"/>
      <c r="DQT78" s="91"/>
      <c r="DQU78" s="91"/>
      <c r="DQV78" s="91"/>
      <c r="DQW78" s="91"/>
      <c r="DQX78" s="91"/>
      <c r="DQY78" s="91"/>
      <c r="DQZ78" s="91"/>
      <c r="DRA78" s="91"/>
      <c r="DRB78" s="91"/>
      <c r="DRC78" s="91"/>
      <c r="DRD78" s="91"/>
      <c r="DRE78" s="91"/>
      <c r="DRF78" s="91"/>
      <c r="DRG78" s="91"/>
      <c r="DRH78" s="91"/>
      <c r="DRI78" s="91"/>
      <c r="DRJ78" s="91"/>
      <c r="DRK78" s="91"/>
      <c r="DRL78" s="91"/>
      <c r="DRM78" s="91"/>
      <c r="DRN78" s="91"/>
      <c r="DRO78" s="91"/>
      <c r="DRP78" s="91"/>
      <c r="DRQ78" s="91"/>
      <c r="DRR78" s="91"/>
      <c r="DRS78" s="91"/>
      <c r="DRT78" s="91"/>
      <c r="DRU78" s="91"/>
      <c r="DRV78" s="91"/>
      <c r="DRW78" s="91"/>
      <c r="DRX78" s="91"/>
      <c r="DRY78" s="91"/>
      <c r="DRZ78" s="91"/>
      <c r="DSA78" s="91"/>
      <c r="DSB78" s="91"/>
      <c r="DSC78" s="91"/>
      <c r="DSD78" s="91"/>
      <c r="DSE78" s="91"/>
      <c r="DSF78" s="91"/>
      <c r="DSG78" s="91"/>
      <c r="DSH78" s="91"/>
      <c r="DSI78" s="91"/>
      <c r="DSJ78" s="91"/>
      <c r="DSK78" s="91"/>
      <c r="DSL78" s="91"/>
      <c r="DSM78" s="91"/>
      <c r="DSN78" s="91"/>
      <c r="DSO78" s="91"/>
      <c r="DSP78" s="91"/>
      <c r="DSQ78" s="91"/>
      <c r="DSR78" s="91"/>
      <c r="DSS78" s="91"/>
      <c r="DST78" s="91"/>
      <c r="DSU78" s="91"/>
      <c r="DSV78" s="91"/>
      <c r="DSW78" s="91"/>
      <c r="DSX78" s="91"/>
      <c r="DSY78" s="91"/>
      <c r="DSZ78" s="91"/>
      <c r="DTA78" s="91"/>
      <c r="DTB78" s="91"/>
      <c r="DTC78" s="91"/>
      <c r="DTD78" s="91"/>
      <c r="DTE78" s="91"/>
      <c r="DTF78" s="91"/>
      <c r="DTG78" s="91"/>
      <c r="DTH78" s="91"/>
      <c r="DTI78" s="91"/>
      <c r="DTJ78" s="91"/>
      <c r="DTK78" s="91"/>
      <c r="DTL78" s="91"/>
      <c r="DTM78" s="91"/>
      <c r="DTN78" s="91"/>
      <c r="DTO78" s="91"/>
      <c r="DTP78" s="91"/>
      <c r="DTQ78" s="91"/>
      <c r="DTR78" s="91"/>
      <c r="DTS78" s="91"/>
      <c r="DTT78" s="91"/>
      <c r="DTU78" s="91"/>
      <c r="DTV78" s="91"/>
      <c r="DTW78" s="91"/>
      <c r="DTX78" s="91"/>
      <c r="DTY78" s="91"/>
      <c r="DTZ78" s="91"/>
      <c r="DUA78" s="91"/>
      <c r="DUB78" s="91"/>
      <c r="DUC78" s="91"/>
      <c r="DUD78" s="91"/>
      <c r="DUE78" s="91"/>
      <c r="DUF78" s="91"/>
      <c r="DUG78" s="91"/>
      <c r="DUH78" s="91"/>
      <c r="DUI78" s="91"/>
      <c r="DUJ78" s="91"/>
      <c r="DUK78" s="91"/>
      <c r="DUL78" s="91"/>
      <c r="DUM78" s="91"/>
      <c r="DUN78" s="91"/>
      <c r="DUO78" s="91"/>
      <c r="DUP78" s="91"/>
      <c r="DUQ78" s="91"/>
      <c r="DUR78" s="91"/>
      <c r="DUS78" s="91"/>
      <c r="DUT78" s="91"/>
      <c r="DUU78" s="91"/>
      <c r="DUV78" s="91"/>
      <c r="DUW78" s="91"/>
      <c r="DUX78" s="91"/>
      <c r="DUY78" s="91"/>
      <c r="DUZ78" s="91"/>
      <c r="DVA78" s="91"/>
      <c r="DVB78" s="91"/>
      <c r="DVC78" s="91"/>
      <c r="DVD78" s="91"/>
      <c r="DVE78" s="91"/>
      <c r="DVF78" s="91"/>
      <c r="DVG78" s="91"/>
      <c r="DVH78" s="91"/>
      <c r="DVI78" s="91"/>
      <c r="DVJ78" s="91"/>
      <c r="DVK78" s="91"/>
      <c r="DVL78" s="91"/>
      <c r="DVM78" s="91"/>
      <c r="DVN78" s="91"/>
      <c r="DVO78" s="91"/>
      <c r="DVP78" s="91"/>
      <c r="DVQ78" s="91"/>
      <c r="DVR78" s="91"/>
      <c r="DVS78" s="91"/>
      <c r="DVT78" s="91"/>
      <c r="DVU78" s="91"/>
      <c r="DVV78" s="91"/>
      <c r="DVW78" s="91"/>
      <c r="DVX78" s="91"/>
      <c r="DVY78" s="91"/>
      <c r="DVZ78" s="91"/>
      <c r="DWA78" s="91"/>
      <c r="DWB78" s="91"/>
      <c r="DWC78" s="91"/>
      <c r="DWD78" s="91"/>
      <c r="DWE78" s="91"/>
      <c r="DWF78" s="91"/>
      <c r="DWG78" s="91"/>
      <c r="DWH78" s="91"/>
      <c r="DWI78" s="91"/>
      <c r="DWJ78" s="91"/>
      <c r="DWK78" s="91"/>
      <c r="DWL78" s="91"/>
      <c r="DWM78" s="91"/>
      <c r="DWN78" s="91"/>
      <c r="DWO78" s="91"/>
      <c r="DWP78" s="91"/>
      <c r="DWQ78" s="91"/>
      <c r="DWR78" s="91"/>
      <c r="DWS78" s="91"/>
      <c r="DWT78" s="91"/>
      <c r="DWU78" s="91"/>
      <c r="DWV78" s="91"/>
      <c r="DWW78" s="91"/>
      <c r="DWX78" s="91"/>
      <c r="DWY78" s="91"/>
      <c r="DWZ78" s="91"/>
      <c r="DXA78" s="91"/>
      <c r="DXB78" s="91"/>
      <c r="DXC78" s="91"/>
      <c r="DXD78" s="91"/>
      <c r="DXE78" s="91"/>
      <c r="DXF78" s="91"/>
      <c r="DXG78" s="91"/>
      <c r="DXH78" s="91"/>
      <c r="DXI78" s="91"/>
      <c r="DXJ78" s="91"/>
      <c r="DXK78" s="91"/>
      <c r="DXL78" s="91"/>
      <c r="DXM78" s="91"/>
      <c r="DXN78" s="91"/>
      <c r="DXO78" s="91"/>
      <c r="DXP78" s="91"/>
      <c r="DXQ78" s="91"/>
      <c r="DXR78" s="91"/>
      <c r="DXS78" s="91"/>
      <c r="DXT78" s="91"/>
      <c r="DXU78" s="91"/>
      <c r="DXV78" s="91"/>
      <c r="DXW78" s="91"/>
      <c r="DXX78" s="91"/>
      <c r="DXY78" s="91"/>
      <c r="DXZ78" s="91"/>
      <c r="DYA78" s="91"/>
      <c r="DYB78" s="91"/>
      <c r="DYC78" s="91"/>
      <c r="DYD78" s="91"/>
      <c r="DYE78" s="91"/>
      <c r="DYF78" s="91"/>
      <c r="DYG78" s="91"/>
      <c r="DYH78" s="91"/>
      <c r="DYI78" s="91"/>
      <c r="DYJ78" s="91"/>
      <c r="DYK78" s="91"/>
      <c r="DYL78" s="91"/>
      <c r="DYM78" s="91"/>
      <c r="DYN78" s="91"/>
      <c r="DYO78" s="91"/>
      <c r="DYP78" s="91"/>
      <c r="DYQ78" s="91"/>
      <c r="DYR78" s="91"/>
      <c r="DYS78" s="91"/>
      <c r="DYT78" s="91"/>
      <c r="DYU78" s="91"/>
      <c r="DYV78" s="91"/>
      <c r="DYW78" s="91"/>
      <c r="DYX78" s="91"/>
      <c r="DYY78" s="91"/>
      <c r="DYZ78" s="91"/>
      <c r="DZA78" s="91"/>
      <c r="DZB78" s="91"/>
      <c r="DZC78" s="91"/>
      <c r="DZD78" s="91"/>
      <c r="DZE78" s="91"/>
      <c r="DZF78" s="91"/>
      <c r="DZG78" s="91"/>
      <c r="DZH78" s="91"/>
      <c r="DZI78" s="91"/>
      <c r="DZJ78" s="91"/>
      <c r="DZK78" s="91"/>
      <c r="DZL78" s="91"/>
      <c r="DZM78" s="91"/>
      <c r="DZN78" s="91"/>
      <c r="DZO78" s="91"/>
      <c r="DZP78" s="91"/>
      <c r="DZQ78" s="91"/>
      <c r="DZR78" s="91"/>
      <c r="DZS78" s="91"/>
      <c r="DZT78" s="91"/>
      <c r="DZU78" s="91"/>
      <c r="DZV78" s="91"/>
      <c r="DZW78" s="91"/>
      <c r="DZX78" s="91"/>
      <c r="DZY78" s="91"/>
      <c r="DZZ78" s="91"/>
      <c r="EAA78" s="91"/>
      <c r="EAB78" s="91"/>
      <c r="EAC78" s="91"/>
      <c r="EAD78" s="91"/>
      <c r="EAE78" s="91"/>
      <c r="EAF78" s="91"/>
      <c r="EAG78" s="91"/>
      <c r="EAH78" s="91"/>
      <c r="EAI78" s="91"/>
      <c r="EAJ78" s="91"/>
      <c r="EAK78" s="91"/>
      <c r="EAL78" s="91"/>
      <c r="EAM78" s="91"/>
      <c r="EAN78" s="91"/>
      <c r="EAO78" s="91"/>
      <c r="EAP78" s="91"/>
      <c r="EAQ78" s="91"/>
      <c r="EAR78" s="91"/>
      <c r="EAS78" s="91"/>
      <c r="EAT78" s="91"/>
      <c r="EAU78" s="91"/>
      <c r="EAV78" s="91"/>
      <c r="EAW78" s="91"/>
      <c r="EAX78" s="91"/>
      <c r="EAY78" s="91"/>
      <c r="EAZ78" s="91"/>
      <c r="EBA78" s="91"/>
      <c r="EBB78" s="91"/>
      <c r="EBC78" s="91"/>
      <c r="EBD78" s="91"/>
      <c r="EBE78" s="91"/>
      <c r="EBF78" s="91"/>
      <c r="EBG78" s="91"/>
      <c r="EBH78" s="91"/>
      <c r="EBI78" s="91"/>
      <c r="EBJ78" s="91"/>
      <c r="EBK78" s="91"/>
      <c r="EBL78" s="91"/>
      <c r="EBM78" s="91"/>
      <c r="EBN78" s="91"/>
      <c r="EBO78" s="91"/>
      <c r="EBP78" s="91"/>
      <c r="EBQ78" s="91"/>
      <c r="EBR78" s="91"/>
      <c r="EBS78" s="91"/>
      <c r="EBT78" s="91"/>
      <c r="EBU78" s="91"/>
      <c r="EBV78" s="91"/>
      <c r="EBW78" s="91"/>
      <c r="EBX78" s="91"/>
      <c r="EBY78" s="91"/>
      <c r="EBZ78" s="91"/>
      <c r="ECA78" s="91"/>
      <c r="ECB78" s="91"/>
      <c r="ECC78" s="91"/>
      <c r="ECD78" s="91"/>
      <c r="ECE78" s="91"/>
      <c r="ECF78" s="91"/>
      <c r="ECG78" s="91"/>
      <c r="ECH78" s="91"/>
      <c r="ECI78" s="91"/>
      <c r="ECJ78" s="91"/>
      <c r="ECK78" s="91"/>
      <c r="ECL78" s="91"/>
      <c r="ECM78" s="91"/>
      <c r="ECN78" s="91"/>
      <c r="ECO78" s="91"/>
      <c r="ECP78" s="91"/>
      <c r="ECQ78" s="91"/>
      <c r="ECR78" s="91"/>
      <c r="ECS78" s="91"/>
      <c r="ECT78" s="91"/>
      <c r="ECU78" s="91"/>
      <c r="ECV78" s="91"/>
      <c r="ECW78" s="91"/>
      <c r="ECX78" s="91"/>
      <c r="ECY78" s="91"/>
      <c r="ECZ78" s="91"/>
      <c r="EDA78" s="91"/>
      <c r="EDB78" s="91"/>
      <c r="EDC78" s="91"/>
      <c r="EDD78" s="91"/>
      <c r="EDE78" s="91"/>
      <c r="EDF78" s="91"/>
      <c r="EDG78" s="91"/>
      <c r="EDH78" s="91"/>
      <c r="EDI78" s="91"/>
      <c r="EDJ78" s="91"/>
      <c r="EDK78" s="91"/>
      <c r="EDL78" s="91"/>
      <c r="EDM78" s="91"/>
      <c r="EDN78" s="91"/>
      <c r="EDO78" s="91"/>
      <c r="EDP78" s="91"/>
      <c r="EDQ78" s="91"/>
      <c r="EDR78" s="91"/>
      <c r="EDS78" s="91"/>
      <c r="EDT78" s="91"/>
      <c r="EDU78" s="91"/>
      <c r="EDV78" s="91"/>
      <c r="EDW78" s="91"/>
      <c r="EDX78" s="91"/>
      <c r="EDY78" s="91"/>
      <c r="EDZ78" s="91"/>
      <c r="EEA78" s="91"/>
      <c r="EEB78" s="91"/>
      <c r="EEC78" s="91"/>
      <c r="EED78" s="91"/>
      <c r="EEE78" s="91"/>
      <c r="EEF78" s="91"/>
      <c r="EEG78" s="91"/>
      <c r="EEH78" s="91"/>
      <c r="EEI78" s="91"/>
      <c r="EEJ78" s="91"/>
      <c r="EEK78" s="91"/>
      <c r="EEL78" s="91"/>
      <c r="EEM78" s="91"/>
      <c r="EEN78" s="91"/>
      <c r="EEO78" s="91"/>
      <c r="EEP78" s="91"/>
      <c r="EEQ78" s="91"/>
      <c r="EER78" s="91"/>
      <c r="EES78" s="91"/>
      <c r="EET78" s="91"/>
      <c r="EEU78" s="91"/>
      <c r="EEV78" s="91"/>
      <c r="EEW78" s="91"/>
      <c r="EEX78" s="91"/>
      <c r="EEY78" s="91"/>
      <c r="EEZ78" s="91"/>
      <c r="EFA78" s="91"/>
      <c r="EFB78" s="91"/>
      <c r="EFC78" s="91"/>
      <c r="EFD78" s="91"/>
      <c r="EFE78" s="91"/>
      <c r="EFF78" s="91"/>
      <c r="EFG78" s="91"/>
      <c r="EFH78" s="91"/>
      <c r="EFI78" s="91"/>
      <c r="EFJ78" s="91"/>
      <c r="EFK78" s="91"/>
      <c r="EFL78" s="91"/>
      <c r="EFM78" s="91"/>
      <c r="EFN78" s="91"/>
      <c r="EFO78" s="91"/>
      <c r="EFP78" s="91"/>
      <c r="EFQ78" s="91"/>
      <c r="EFR78" s="91"/>
      <c r="EFS78" s="91"/>
      <c r="EFT78" s="91"/>
      <c r="EFU78" s="91"/>
      <c r="EFV78" s="91"/>
      <c r="EFW78" s="91"/>
      <c r="EFX78" s="91"/>
      <c r="EFY78" s="91"/>
      <c r="EFZ78" s="91"/>
      <c r="EGA78" s="91"/>
      <c r="EGB78" s="91"/>
      <c r="EGC78" s="91"/>
      <c r="EGD78" s="91"/>
      <c r="EGE78" s="91"/>
      <c r="EGF78" s="91"/>
      <c r="EGG78" s="91"/>
      <c r="EGH78" s="91"/>
      <c r="EGI78" s="91"/>
      <c r="EGJ78" s="91"/>
      <c r="EGK78" s="91"/>
      <c r="EGL78" s="91"/>
      <c r="EGM78" s="91"/>
      <c r="EGN78" s="91"/>
      <c r="EGO78" s="91"/>
      <c r="EGP78" s="91"/>
      <c r="EGQ78" s="91"/>
      <c r="EGR78" s="91"/>
      <c r="EGS78" s="91"/>
      <c r="EGT78" s="91"/>
      <c r="EGU78" s="91"/>
      <c r="EGV78" s="91"/>
      <c r="EGW78" s="91"/>
      <c r="EGX78" s="91"/>
      <c r="EGY78" s="91"/>
      <c r="EGZ78" s="91"/>
      <c r="EHA78" s="91"/>
      <c r="EHB78" s="91"/>
      <c r="EHC78" s="91"/>
      <c r="EHD78" s="91"/>
      <c r="EHE78" s="91"/>
      <c r="EHF78" s="91"/>
      <c r="EHG78" s="91"/>
      <c r="EHH78" s="91"/>
      <c r="EHI78" s="91"/>
      <c r="EHJ78" s="91"/>
      <c r="EHK78" s="91"/>
      <c r="EHL78" s="91"/>
      <c r="EHM78" s="91"/>
      <c r="EHN78" s="91"/>
      <c r="EHO78" s="91"/>
      <c r="EHP78" s="91"/>
      <c r="EHQ78" s="91"/>
      <c r="EHR78" s="91"/>
      <c r="EHS78" s="91"/>
      <c r="EHT78" s="91"/>
      <c r="EHU78" s="91"/>
      <c r="EHV78" s="91"/>
      <c r="EHW78" s="91"/>
      <c r="EHX78" s="91"/>
      <c r="EHY78" s="91"/>
      <c r="EHZ78" s="91"/>
      <c r="EIA78" s="91"/>
      <c r="EIB78" s="91"/>
      <c r="EIC78" s="91"/>
      <c r="EID78" s="91"/>
      <c r="EIE78" s="91"/>
      <c r="EIF78" s="91"/>
      <c r="EIG78" s="91"/>
      <c r="EIH78" s="91"/>
      <c r="EII78" s="91"/>
      <c r="EIJ78" s="91"/>
      <c r="EIK78" s="91"/>
      <c r="EIL78" s="91"/>
      <c r="EIM78" s="91"/>
      <c r="EIN78" s="91"/>
      <c r="EIO78" s="91"/>
      <c r="EIP78" s="91"/>
      <c r="EIQ78" s="91"/>
      <c r="EIR78" s="91"/>
      <c r="EIS78" s="91"/>
      <c r="EIT78" s="91"/>
      <c r="EIU78" s="91"/>
      <c r="EIV78" s="91"/>
      <c r="EIW78" s="91"/>
      <c r="EIX78" s="91"/>
      <c r="EIY78" s="91"/>
      <c r="EIZ78" s="91"/>
      <c r="EJA78" s="91"/>
      <c r="EJB78" s="91"/>
      <c r="EJC78" s="91"/>
      <c r="EJD78" s="91"/>
      <c r="EJE78" s="91"/>
      <c r="EJF78" s="91"/>
      <c r="EJG78" s="91"/>
      <c r="EJH78" s="91"/>
      <c r="EJI78" s="91"/>
      <c r="EJJ78" s="91"/>
      <c r="EJK78" s="91"/>
      <c r="EJL78" s="91"/>
      <c r="EJM78" s="91"/>
      <c r="EJN78" s="91"/>
      <c r="EJO78" s="91"/>
      <c r="EJP78" s="91"/>
      <c r="EJQ78" s="91"/>
      <c r="EJR78" s="91"/>
      <c r="EJS78" s="91"/>
      <c r="EJT78" s="91"/>
      <c r="EJU78" s="91"/>
      <c r="EJV78" s="91"/>
      <c r="EJW78" s="91"/>
      <c r="EJX78" s="91"/>
      <c r="EJY78" s="91"/>
      <c r="EJZ78" s="91"/>
      <c r="EKA78" s="91"/>
      <c r="EKB78" s="91"/>
      <c r="EKC78" s="91"/>
      <c r="EKD78" s="91"/>
      <c r="EKE78" s="91"/>
      <c r="EKF78" s="91"/>
      <c r="EKG78" s="91"/>
      <c r="EKH78" s="91"/>
      <c r="EKI78" s="91"/>
      <c r="EKJ78" s="91"/>
      <c r="EKK78" s="91"/>
      <c r="EKL78" s="91"/>
      <c r="EKM78" s="91"/>
      <c r="EKN78" s="91"/>
      <c r="EKO78" s="91"/>
      <c r="EKP78" s="91"/>
      <c r="EKQ78" s="91"/>
      <c r="EKR78" s="91"/>
      <c r="EKS78" s="91"/>
      <c r="EKT78" s="91"/>
      <c r="EKU78" s="91"/>
      <c r="EKV78" s="91"/>
      <c r="EKW78" s="91"/>
      <c r="EKX78" s="91"/>
      <c r="EKY78" s="91"/>
      <c r="EKZ78" s="91"/>
      <c r="ELA78" s="91"/>
      <c r="ELB78" s="91"/>
      <c r="ELC78" s="91"/>
      <c r="ELD78" s="91"/>
      <c r="ELE78" s="91"/>
      <c r="ELF78" s="91"/>
      <c r="ELG78" s="91"/>
      <c r="ELH78" s="91"/>
      <c r="ELI78" s="91"/>
      <c r="ELJ78" s="91"/>
      <c r="ELK78" s="91"/>
      <c r="ELL78" s="91"/>
      <c r="ELM78" s="91"/>
      <c r="ELN78" s="91"/>
      <c r="ELO78" s="91"/>
      <c r="ELP78" s="91"/>
      <c r="ELQ78" s="91"/>
      <c r="ELR78" s="91"/>
      <c r="ELS78" s="91"/>
      <c r="ELT78" s="91"/>
      <c r="ELU78" s="91"/>
      <c r="ELV78" s="91"/>
      <c r="ELW78" s="91"/>
      <c r="ELX78" s="91"/>
      <c r="ELY78" s="91"/>
      <c r="ELZ78" s="91"/>
      <c r="EMA78" s="91"/>
      <c r="EMB78" s="91"/>
      <c r="EMC78" s="91"/>
      <c r="EMD78" s="91"/>
      <c r="EME78" s="91"/>
      <c r="EMF78" s="91"/>
      <c r="EMG78" s="91"/>
      <c r="EMH78" s="91"/>
      <c r="EMI78" s="91"/>
      <c r="EMJ78" s="91"/>
      <c r="EMK78" s="91"/>
      <c r="EML78" s="91"/>
      <c r="EMM78" s="91"/>
      <c r="EMN78" s="91"/>
      <c r="EMO78" s="91"/>
      <c r="EMP78" s="91"/>
      <c r="EMQ78" s="91"/>
      <c r="EMR78" s="91"/>
      <c r="EMS78" s="91"/>
      <c r="EMT78" s="91"/>
      <c r="EMU78" s="91"/>
      <c r="EMV78" s="91"/>
      <c r="EMW78" s="91"/>
      <c r="EMX78" s="91"/>
      <c r="EMY78" s="91"/>
      <c r="EMZ78" s="91"/>
      <c r="ENA78" s="91"/>
      <c r="ENB78" s="91"/>
      <c r="ENC78" s="91"/>
      <c r="END78" s="91"/>
      <c r="ENE78" s="91"/>
      <c r="ENF78" s="91"/>
      <c r="ENG78" s="91"/>
      <c r="ENH78" s="91"/>
      <c r="ENI78" s="91"/>
      <c r="ENJ78" s="91"/>
      <c r="ENK78" s="91"/>
      <c r="ENL78" s="91"/>
      <c r="ENM78" s="91"/>
      <c r="ENN78" s="91"/>
      <c r="ENO78" s="91"/>
      <c r="ENP78" s="91"/>
      <c r="ENQ78" s="91"/>
      <c r="ENR78" s="91"/>
      <c r="ENS78" s="91"/>
      <c r="ENT78" s="91"/>
      <c r="ENU78" s="91"/>
      <c r="ENV78" s="91"/>
      <c r="ENW78" s="91"/>
      <c r="ENX78" s="91"/>
      <c r="ENY78" s="91"/>
      <c r="ENZ78" s="91"/>
      <c r="EOA78" s="91"/>
      <c r="EOB78" s="91"/>
      <c r="EOC78" s="91"/>
      <c r="EOD78" s="91"/>
      <c r="EOE78" s="91"/>
      <c r="EOF78" s="91"/>
      <c r="EOG78" s="91"/>
      <c r="EOH78" s="91"/>
      <c r="EOI78" s="91"/>
      <c r="EOJ78" s="91"/>
      <c r="EOK78" s="91"/>
      <c r="EOL78" s="91"/>
      <c r="EOM78" s="91"/>
      <c r="EON78" s="91"/>
      <c r="EOO78" s="91"/>
      <c r="EOP78" s="91"/>
      <c r="EOQ78" s="91"/>
      <c r="EOR78" s="91"/>
      <c r="EOS78" s="91"/>
      <c r="EOT78" s="91"/>
      <c r="EOU78" s="91"/>
      <c r="EOV78" s="91"/>
      <c r="EOW78" s="91"/>
      <c r="EOX78" s="91"/>
      <c r="EOY78" s="91"/>
      <c r="EOZ78" s="91"/>
      <c r="EPA78" s="91"/>
      <c r="EPB78" s="91"/>
      <c r="EPC78" s="91"/>
      <c r="EPD78" s="91"/>
      <c r="EPE78" s="91"/>
      <c r="EPF78" s="91"/>
      <c r="EPG78" s="91"/>
      <c r="EPH78" s="91"/>
      <c r="EPI78" s="91"/>
      <c r="EPJ78" s="91"/>
      <c r="EPK78" s="91"/>
      <c r="EPL78" s="91"/>
      <c r="EPM78" s="91"/>
      <c r="EPN78" s="91"/>
      <c r="EPO78" s="91"/>
      <c r="EPP78" s="91"/>
      <c r="EPQ78" s="91"/>
      <c r="EPR78" s="91"/>
      <c r="EPS78" s="91"/>
      <c r="EPT78" s="91"/>
      <c r="EPU78" s="91"/>
      <c r="EPV78" s="91"/>
      <c r="EPW78" s="91"/>
      <c r="EPX78" s="91"/>
      <c r="EPY78" s="91"/>
      <c r="EPZ78" s="91"/>
      <c r="EQA78" s="91"/>
      <c r="EQB78" s="91"/>
      <c r="EQC78" s="91"/>
      <c r="EQD78" s="91"/>
      <c r="EQE78" s="91"/>
      <c r="EQF78" s="91"/>
      <c r="EQG78" s="91"/>
      <c r="EQH78" s="91"/>
      <c r="EQI78" s="91"/>
      <c r="EQJ78" s="91"/>
      <c r="EQK78" s="91"/>
      <c r="EQL78" s="91"/>
      <c r="EQM78" s="91"/>
      <c r="EQN78" s="91"/>
      <c r="EQO78" s="91"/>
      <c r="EQP78" s="91"/>
      <c r="EQQ78" s="91"/>
      <c r="EQR78" s="91"/>
      <c r="EQS78" s="91"/>
      <c r="EQT78" s="91"/>
      <c r="EQU78" s="91"/>
      <c r="EQV78" s="91"/>
      <c r="EQW78" s="91"/>
      <c r="EQX78" s="91"/>
      <c r="EQY78" s="91"/>
      <c r="EQZ78" s="91"/>
      <c r="ERA78" s="91"/>
      <c r="ERB78" s="91"/>
      <c r="ERC78" s="91"/>
      <c r="ERD78" s="91"/>
      <c r="ERE78" s="91"/>
      <c r="ERF78" s="91"/>
      <c r="ERG78" s="91"/>
      <c r="ERH78" s="91"/>
      <c r="ERI78" s="91"/>
      <c r="ERJ78" s="91"/>
      <c r="ERK78" s="91"/>
      <c r="ERL78" s="91"/>
      <c r="ERM78" s="91"/>
      <c r="ERN78" s="91"/>
      <c r="ERO78" s="91"/>
      <c r="ERP78" s="91"/>
      <c r="ERQ78" s="91"/>
      <c r="ERR78" s="91"/>
      <c r="ERS78" s="91"/>
      <c r="ERT78" s="91"/>
      <c r="ERU78" s="91"/>
      <c r="ERV78" s="91"/>
      <c r="ERW78" s="91"/>
      <c r="ERX78" s="91"/>
      <c r="ERY78" s="91"/>
      <c r="ERZ78" s="91"/>
      <c r="ESA78" s="91"/>
      <c r="ESB78" s="91"/>
      <c r="ESC78" s="91"/>
      <c r="ESD78" s="91"/>
      <c r="ESE78" s="91"/>
      <c r="ESF78" s="91"/>
      <c r="ESG78" s="91"/>
      <c r="ESH78" s="91"/>
      <c r="ESI78" s="91"/>
      <c r="ESJ78" s="91"/>
      <c r="ESK78" s="91"/>
      <c r="ESL78" s="91"/>
      <c r="ESM78" s="91"/>
      <c r="ESN78" s="91"/>
      <c r="ESO78" s="91"/>
      <c r="ESP78" s="91"/>
      <c r="ESQ78" s="91"/>
      <c r="ESR78" s="91"/>
      <c r="ESS78" s="91"/>
      <c r="EST78" s="91"/>
      <c r="ESU78" s="91"/>
      <c r="ESV78" s="91"/>
      <c r="ESW78" s="91"/>
      <c r="ESX78" s="91"/>
      <c r="ESY78" s="91"/>
      <c r="ESZ78" s="91"/>
      <c r="ETA78" s="91"/>
      <c r="ETB78" s="91"/>
      <c r="ETC78" s="91"/>
      <c r="ETD78" s="91"/>
      <c r="ETE78" s="91"/>
      <c r="ETF78" s="91"/>
      <c r="ETG78" s="91"/>
      <c r="ETH78" s="91"/>
      <c r="ETI78" s="91"/>
      <c r="ETJ78" s="91"/>
      <c r="ETK78" s="91"/>
      <c r="ETL78" s="91"/>
      <c r="ETM78" s="91"/>
      <c r="ETN78" s="91"/>
      <c r="ETO78" s="91"/>
      <c r="ETP78" s="91"/>
      <c r="ETQ78" s="91"/>
      <c r="ETR78" s="91"/>
      <c r="ETS78" s="91"/>
      <c r="ETT78" s="91"/>
      <c r="ETU78" s="91"/>
      <c r="ETV78" s="91"/>
      <c r="ETW78" s="91"/>
      <c r="ETX78" s="91"/>
      <c r="ETY78" s="91"/>
      <c r="ETZ78" s="91"/>
      <c r="EUA78" s="91"/>
      <c r="EUB78" s="91"/>
      <c r="EUC78" s="91"/>
      <c r="EUD78" s="91"/>
      <c r="EUE78" s="91"/>
      <c r="EUF78" s="91"/>
      <c r="EUG78" s="91"/>
      <c r="EUH78" s="91"/>
      <c r="EUI78" s="91"/>
      <c r="EUJ78" s="91"/>
      <c r="EUK78" s="91"/>
      <c r="EUL78" s="91"/>
      <c r="EUM78" s="91"/>
      <c r="EUN78" s="91"/>
      <c r="EUO78" s="91"/>
      <c r="EUP78" s="91"/>
      <c r="EUQ78" s="91"/>
      <c r="EUR78" s="91"/>
      <c r="EUS78" s="91"/>
      <c r="EUT78" s="91"/>
      <c r="EUU78" s="91"/>
      <c r="EUV78" s="91"/>
      <c r="EUW78" s="91"/>
      <c r="EUX78" s="91"/>
      <c r="EUY78" s="91"/>
      <c r="EUZ78" s="91"/>
      <c r="EVA78" s="91"/>
      <c r="EVB78" s="91"/>
      <c r="EVC78" s="91"/>
      <c r="EVD78" s="91"/>
      <c r="EVE78" s="91"/>
      <c r="EVF78" s="91"/>
      <c r="EVG78" s="91"/>
      <c r="EVH78" s="91"/>
      <c r="EVI78" s="91"/>
      <c r="EVJ78" s="91"/>
      <c r="EVK78" s="91"/>
      <c r="EVL78" s="91"/>
      <c r="EVM78" s="91"/>
      <c r="EVN78" s="91"/>
      <c r="EVO78" s="91"/>
      <c r="EVP78" s="91"/>
      <c r="EVQ78" s="91"/>
      <c r="EVR78" s="91"/>
      <c r="EVS78" s="91"/>
      <c r="EVT78" s="91"/>
      <c r="EVU78" s="91"/>
      <c r="EVV78" s="91"/>
      <c r="EVW78" s="91"/>
      <c r="EVX78" s="91"/>
      <c r="EVY78" s="91"/>
      <c r="EVZ78" s="91"/>
      <c r="EWA78" s="91"/>
      <c r="EWB78" s="91"/>
      <c r="EWC78" s="91"/>
      <c r="EWD78" s="91"/>
      <c r="EWE78" s="91"/>
      <c r="EWF78" s="91"/>
      <c r="EWG78" s="91"/>
      <c r="EWH78" s="91"/>
      <c r="EWI78" s="91"/>
      <c r="EWJ78" s="91"/>
      <c r="EWK78" s="91"/>
      <c r="EWL78" s="91"/>
      <c r="EWM78" s="91"/>
      <c r="EWN78" s="91"/>
      <c r="EWO78" s="91"/>
      <c r="EWP78" s="91"/>
      <c r="EWQ78" s="91"/>
      <c r="EWR78" s="91"/>
      <c r="EWS78" s="91"/>
      <c r="EWT78" s="91"/>
      <c r="EWU78" s="91"/>
      <c r="EWV78" s="91"/>
      <c r="EWW78" s="91"/>
      <c r="EWX78" s="91"/>
      <c r="EWY78" s="91"/>
      <c r="EWZ78" s="91"/>
      <c r="EXA78" s="91"/>
      <c r="EXB78" s="91"/>
      <c r="EXC78" s="91"/>
      <c r="EXD78" s="91"/>
      <c r="EXE78" s="91"/>
      <c r="EXF78" s="91"/>
      <c r="EXG78" s="91"/>
      <c r="EXH78" s="91"/>
      <c r="EXI78" s="91"/>
      <c r="EXJ78" s="91"/>
      <c r="EXK78" s="91"/>
      <c r="EXL78" s="91"/>
      <c r="EXM78" s="91"/>
      <c r="EXN78" s="91"/>
      <c r="EXO78" s="91"/>
      <c r="EXP78" s="91"/>
      <c r="EXQ78" s="91"/>
      <c r="EXR78" s="91"/>
      <c r="EXS78" s="91"/>
      <c r="EXT78" s="91"/>
      <c r="EXU78" s="91"/>
      <c r="EXV78" s="91"/>
      <c r="EXW78" s="91"/>
      <c r="EXX78" s="91"/>
      <c r="EXY78" s="91"/>
      <c r="EXZ78" s="91"/>
      <c r="EYA78" s="91"/>
      <c r="EYB78" s="91"/>
      <c r="EYC78" s="91"/>
      <c r="EYD78" s="91"/>
      <c r="EYE78" s="91"/>
      <c r="EYF78" s="91"/>
      <c r="EYG78" s="91"/>
      <c r="EYH78" s="91"/>
      <c r="EYI78" s="91"/>
      <c r="EYJ78" s="91"/>
      <c r="EYK78" s="91"/>
      <c r="EYL78" s="91"/>
      <c r="EYM78" s="91"/>
      <c r="EYN78" s="91"/>
      <c r="EYO78" s="91"/>
      <c r="EYP78" s="91"/>
      <c r="EYQ78" s="91"/>
      <c r="EYR78" s="91"/>
      <c r="EYS78" s="91"/>
      <c r="EYT78" s="91"/>
      <c r="EYU78" s="91"/>
      <c r="EYV78" s="91"/>
      <c r="EYW78" s="91"/>
      <c r="EYX78" s="91"/>
      <c r="EYY78" s="91"/>
      <c r="EYZ78" s="91"/>
      <c r="EZA78" s="91"/>
      <c r="EZB78" s="91"/>
      <c r="EZC78" s="91"/>
      <c r="EZD78" s="91"/>
      <c r="EZE78" s="91"/>
      <c r="EZF78" s="91"/>
      <c r="EZG78" s="91"/>
      <c r="EZH78" s="91"/>
      <c r="EZI78" s="91"/>
      <c r="EZJ78" s="91"/>
      <c r="EZK78" s="91"/>
      <c r="EZL78" s="91"/>
      <c r="EZM78" s="91"/>
      <c r="EZN78" s="91"/>
      <c r="EZO78" s="91"/>
      <c r="EZP78" s="91"/>
      <c r="EZQ78" s="91"/>
      <c r="EZR78" s="91"/>
      <c r="EZS78" s="91"/>
      <c r="EZT78" s="91"/>
      <c r="EZU78" s="91"/>
      <c r="EZV78" s="91"/>
      <c r="EZW78" s="91"/>
      <c r="EZX78" s="91"/>
      <c r="EZY78" s="91"/>
      <c r="EZZ78" s="91"/>
      <c r="FAA78" s="91"/>
      <c r="FAB78" s="91"/>
      <c r="FAC78" s="91"/>
      <c r="FAD78" s="91"/>
      <c r="FAE78" s="91"/>
      <c r="FAF78" s="91"/>
      <c r="FAG78" s="91"/>
      <c r="FAH78" s="91"/>
      <c r="FAI78" s="91"/>
      <c r="FAJ78" s="91"/>
      <c r="FAK78" s="91"/>
      <c r="FAL78" s="91"/>
      <c r="FAM78" s="91"/>
      <c r="FAN78" s="91"/>
      <c r="FAO78" s="91"/>
      <c r="FAP78" s="91"/>
      <c r="FAQ78" s="91"/>
      <c r="FAR78" s="91"/>
      <c r="FAS78" s="91"/>
      <c r="FAT78" s="91"/>
      <c r="FAU78" s="91"/>
      <c r="FAV78" s="91"/>
      <c r="FAW78" s="91"/>
      <c r="FAX78" s="91"/>
      <c r="FAY78" s="91"/>
      <c r="FAZ78" s="91"/>
      <c r="FBA78" s="91"/>
      <c r="FBB78" s="91"/>
      <c r="FBC78" s="91"/>
      <c r="FBD78" s="91"/>
      <c r="FBE78" s="91"/>
      <c r="FBF78" s="91"/>
      <c r="FBG78" s="91"/>
      <c r="FBH78" s="91"/>
      <c r="FBI78" s="91"/>
      <c r="FBJ78" s="91"/>
      <c r="FBK78" s="91"/>
      <c r="FBL78" s="91"/>
      <c r="FBM78" s="91"/>
      <c r="FBN78" s="91"/>
      <c r="FBO78" s="91"/>
      <c r="FBP78" s="91"/>
      <c r="FBQ78" s="91"/>
      <c r="FBR78" s="91"/>
      <c r="FBS78" s="91"/>
      <c r="FBT78" s="91"/>
      <c r="FBU78" s="91"/>
      <c r="FBV78" s="91"/>
      <c r="FBW78" s="91"/>
      <c r="FBX78" s="91"/>
      <c r="FBY78" s="91"/>
      <c r="FBZ78" s="91"/>
      <c r="FCA78" s="91"/>
      <c r="FCB78" s="91"/>
      <c r="FCC78" s="91"/>
      <c r="FCD78" s="91"/>
      <c r="FCE78" s="91"/>
      <c r="FCF78" s="91"/>
      <c r="FCG78" s="91"/>
      <c r="FCH78" s="91"/>
      <c r="FCI78" s="91"/>
      <c r="FCJ78" s="91"/>
      <c r="FCK78" s="91"/>
      <c r="FCL78" s="91"/>
      <c r="FCM78" s="91"/>
      <c r="FCN78" s="91"/>
      <c r="FCO78" s="91"/>
      <c r="FCP78" s="91"/>
      <c r="FCQ78" s="91"/>
      <c r="FCR78" s="91"/>
      <c r="FCS78" s="91"/>
      <c r="FCT78" s="91"/>
      <c r="FCU78" s="91"/>
      <c r="FCV78" s="91"/>
      <c r="FCW78" s="91"/>
      <c r="FCX78" s="91"/>
      <c r="FCY78" s="91"/>
      <c r="FCZ78" s="91"/>
      <c r="FDA78" s="91"/>
      <c r="FDB78" s="91"/>
      <c r="FDC78" s="91"/>
      <c r="FDD78" s="91"/>
      <c r="FDE78" s="91"/>
      <c r="FDF78" s="91"/>
      <c r="FDG78" s="91"/>
      <c r="FDH78" s="91"/>
      <c r="FDI78" s="91"/>
      <c r="FDJ78" s="91"/>
      <c r="FDK78" s="91"/>
      <c r="FDL78" s="91"/>
      <c r="FDM78" s="91"/>
      <c r="FDN78" s="91"/>
      <c r="FDO78" s="91"/>
      <c r="FDP78" s="91"/>
      <c r="FDQ78" s="91"/>
      <c r="FDR78" s="91"/>
      <c r="FDS78" s="91"/>
      <c r="FDT78" s="91"/>
      <c r="FDU78" s="91"/>
      <c r="FDV78" s="91"/>
      <c r="FDW78" s="91"/>
      <c r="FDX78" s="91"/>
      <c r="FDY78" s="91"/>
      <c r="FDZ78" s="91"/>
      <c r="FEA78" s="91"/>
      <c r="FEB78" s="91"/>
      <c r="FEC78" s="91"/>
      <c r="FED78" s="91"/>
      <c r="FEE78" s="91"/>
      <c r="FEF78" s="91"/>
      <c r="FEG78" s="91"/>
      <c r="FEH78" s="91"/>
      <c r="FEI78" s="91"/>
      <c r="FEJ78" s="91"/>
      <c r="FEK78" s="91"/>
      <c r="FEL78" s="91"/>
      <c r="FEM78" s="91"/>
      <c r="FEN78" s="91"/>
      <c r="FEO78" s="91"/>
      <c r="FEP78" s="91"/>
      <c r="FEQ78" s="91"/>
      <c r="FER78" s="91"/>
      <c r="FES78" s="91"/>
      <c r="FET78" s="91"/>
      <c r="FEU78" s="91"/>
      <c r="FEV78" s="91"/>
      <c r="FEW78" s="91"/>
      <c r="FEX78" s="91"/>
      <c r="FEY78" s="91"/>
      <c r="FEZ78" s="91"/>
      <c r="FFA78" s="91"/>
      <c r="FFB78" s="91"/>
      <c r="FFC78" s="91"/>
      <c r="FFD78" s="91"/>
      <c r="FFE78" s="91"/>
      <c r="FFF78" s="91"/>
      <c r="FFG78" s="91"/>
      <c r="FFH78" s="91"/>
      <c r="FFI78" s="91"/>
      <c r="FFJ78" s="91"/>
      <c r="FFK78" s="91"/>
      <c r="FFL78" s="91"/>
      <c r="FFM78" s="91"/>
      <c r="FFN78" s="91"/>
      <c r="FFO78" s="91"/>
      <c r="FFP78" s="91"/>
      <c r="FFQ78" s="91"/>
      <c r="FFR78" s="91"/>
      <c r="FFS78" s="91"/>
      <c r="FFT78" s="91"/>
      <c r="FFU78" s="91"/>
      <c r="FFV78" s="91"/>
      <c r="FFW78" s="91"/>
      <c r="FFX78" s="91"/>
      <c r="FFY78" s="91"/>
      <c r="FFZ78" s="91"/>
      <c r="FGA78" s="91"/>
      <c r="FGB78" s="91"/>
      <c r="FGC78" s="91"/>
      <c r="FGD78" s="91"/>
      <c r="FGE78" s="91"/>
      <c r="FGF78" s="91"/>
      <c r="FGG78" s="91"/>
      <c r="FGH78" s="91"/>
      <c r="FGI78" s="91"/>
      <c r="FGJ78" s="91"/>
      <c r="FGK78" s="91"/>
      <c r="FGL78" s="91"/>
      <c r="FGM78" s="91"/>
      <c r="FGN78" s="91"/>
      <c r="FGO78" s="91"/>
      <c r="FGP78" s="91"/>
      <c r="FGQ78" s="91"/>
      <c r="FGR78" s="91"/>
      <c r="FGS78" s="91"/>
      <c r="FGT78" s="91"/>
      <c r="FGU78" s="91"/>
      <c r="FGV78" s="91"/>
      <c r="FGW78" s="91"/>
      <c r="FGX78" s="91"/>
      <c r="FGY78" s="91"/>
      <c r="FGZ78" s="91"/>
      <c r="FHA78" s="91"/>
      <c r="FHB78" s="91"/>
      <c r="FHC78" s="91"/>
      <c r="FHD78" s="91"/>
      <c r="FHE78" s="91"/>
      <c r="FHF78" s="91"/>
      <c r="FHG78" s="91"/>
      <c r="FHH78" s="91"/>
      <c r="FHI78" s="91"/>
      <c r="FHJ78" s="91"/>
      <c r="FHK78" s="91"/>
      <c r="FHL78" s="91"/>
      <c r="FHM78" s="91"/>
      <c r="FHN78" s="91"/>
      <c r="FHO78" s="91"/>
      <c r="FHP78" s="91"/>
      <c r="FHQ78" s="91"/>
      <c r="FHR78" s="91"/>
      <c r="FHS78" s="91"/>
      <c r="FHT78" s="91"/>
      <c r="FHU78" s="91"/>
      <c r="FHV78" s="91"/>
      <c r="FHW78" s="91"/>
      <c r="FHX78" s="91"/>
      <c r="FHY78" s="91"/>
      <c r="FHZ78" s="91"/>
      <c r="FIA78" s="91"/>
      <c r="FIB78" s="91"/>
      <c r="FIC78" s="91"/>
      <c r="FID78" s="91"/>
      <c r="FIE78" s="91"/>
      <c r="FIF78" s="91"/>
      <c r="FIG78" s="91"/>
      <c r="FIH78" s="91"/>
      <c r="FII78" s="91"/>
      <c r="FIJ78" s="91"/>
      <c r="FIK78" s="91"/>
      <c r="FIL78" s="91"/>
      <c r="FIM78" s="91"/>
      <c r="FIN78" s="91"/>
      <c r="FIO78" s="91"/>
      <c r="FIP78" s="91"/>
      <c r="FIQ78" s="91"/>
      <c r="FIR78" s="91"/>
      <c r="FIS78" s="91"/>
      <c r="FIT78" s="91"/>
      <c r="FIU78" s="91"/>
      <c r="FIV78" s="91"/>
      <c r="FIW78" s="91"/>
      <c r="FIX78" s="91"/>
      <c r="FIY78" s="91"/>
      <c r="FIZ78" s="91"/>
      <c r="FJA78" s="91"/>
      <c r="FJB78" s="91"/>
      <c r="FJC78" s="91"/>
      <c r="FJD78" s="91"/>
      <c r="FJE78" s="91"/>
      <c r="FJF78" s="91"/>
      <c r="FJG78" s="91"/>
      <c r="FJH78" s="91"/>
      <c r="FJI78" s="91"/>
      <c r="FJJ78" s="91"/>
      <c r="FJK78" s="91"/>
      <c r="FJL78" s="91"/>
      <c r="FJM78" s="91"/>
      <c r="FJN78" s="91"/>
      <c r="FJO78" s="91"/>
      <c r="FJP78" s="91"/>
      <c r="FJQ78" s="91"/>
      <c r="FJR78" s="91"/>
      <c r="FJS78" s="91"/>
      <c r="FJT78" s="91"/>
      <c r="FJU78" s="91"/>
      <c r="FJV78" s="91"/>
      <c r="FJW78" s="91"/>
      <c r="FJX78" s="91"/>
      <c r="FJY78" s="91"/>
      <c r="FJZ78" s="91"/>
      <c r="FKA78" s="91"/>
      <c r="FKB78" s="91"/>
      <c r="FKC78" s="91"/>
      <c r="FKD78" s="91"/>
      <c r="FKE78" s="91"/>
      <c r="FKF78" s="91"/>
      <c r="FKG78" s="91"/>
      <c r="FKH78" s="91"/>
      <c r="FKI78" s="91"/>
      <c r="FKJ78" s="91"/>
      <c r="FKK78" s="91"/>
      <c r="FKL78" s="91"/>
      <c r="FKM78" s="91"/>
      <c r="FKN78" s="91"/>
      <c r="FKO78" s="91"/>
      <c r="FKP78" s="91"/>
      <c r="FKQ78" s="91"/>
      <c r="FKR78" s="91"/>
      <c r="FKS78" s="91"/>
      <c r="FKT78" s="91"/>
      <c r="FKU78" s="91"/>
      <c r="FKV78" s="91"/>
      <c r="FKW78" s="91"/>
      <c r="FKX78" s="91"/>
      <c r="FKY78" s="91"/>
      <c r="FKZ78" s="91"/>
      <c r="FLA78" s="91"/>
      <c r="FLB78" s="91"/>
      <c r="FLC78" s="91"/>
      <c r="FLD78" s="91"/>
      <c r="FLE78" s="91"/>
      <c r="FLF78" s="91"/>
      <c r="FLG78" s="91"/>
      <c r="FLH78" s="91"/>
      <c r="FLI78" s="91"/>
      <c r="FLJ78" s="91"/>
      <c r="FLK78" s="91"/>
      <c r="FLL78" s="91"/>
      <c r="FLM78" s="91"/>
      <c r="FLN78" s="91"/>
      <c r="FLO78" s="91"/>
      <c r="FLP78" s="91"/>
      <c r="FLQ78" s="91"/>
      <c r="FLR78" s="91"/>
      <c r="FLS78" s="91"/>
      <c r="FLT78" s="91"/>
      <c r="FLU78" s="91"/>
      <c r="FLV78" s="91"/>
      <c r="FLW78" s="91"/>
      <c r="FLX78" s="91"/>
      <c r="FLY78" s="91"/>
      <c r="FLZ78" s="91"/>
      <c r="FMA78" s="91"/>
      <c r="FMB78" s="91"/>
      <c r="FMC78" s="91"/>
      <c r="FMD78" s="91"/>
      <c r="FME78" s="91"/>
      <c r="FMF78" s="91"/>
      <c r="FMG78" s="91"/>
      <c r="FMH78" s="91"/>
      <c r="FMI78" s="91"/>
      <c r="FMJ78" s="91"/>
      <c r="FMK78" s="91"/>
      <c r="FML78" s="91"/>
      <c r="FMM78" s="91"/>
      <c r="FMN78" s="91"/>
      <c r="FMO78" s="91"/>
      <c r="FMP78" s="91"/>
      <c r="FMQ78" s="91"/>
      <c r="FMR78" s="91"/>
      <c r="FMS78" s="91"/>
      <c r="FMT78" s="91"/>
      <c r="FMU78" s="91"/>
      <c r="FMV78" s="91"/>
      <c r="FMW78" s="91"/>
      <c r="FMX78" s="91"/>
      <c r="FMY78" s="91"/>
      <c r="FMZ78" s="91"/>
      <c r="FNA78" s="91"/>
      <c r="FNB78" s="91"/>
      <c r="FNC78" s="91"/>
      <c r="FND78" s="91"/>
      <c r="FNE78" s="91"/>
      <c r="FNF78" s="91"/>
      <c r="FNG78" s="91"/>
      <c r="FNH78" s="91"/>
      <c r="FNI78" s="91"/>
      <c r="FNJ78" s="91"/>
      <c r="FNK78" s="91"/>
      <c r="FNL78" s="91"/>
      <c r="FNM78" s="91"/>
      <c r="FNN78" s="91"/>
      <c r="FNO78" s="91"/>
      <c r="FNP78" s="91"/>
      <c r="FNQ78" s="91"/>
      <c r="FNR78" s="91"/>
      <c r="FNS78" s="91"/>
      <c r="FNT78" s="91"/>
      <c r="FNU78" s="91"/>
      <c r="FNV78" s="91"/>
      <c r="FNW78" s="91"/>
      <c r="FNX78" s="91"/>
      <c r="FNY78" s="91"/>
      <c r="FNZ78" s="91"/>
      <c r="FOA78" s="91"/>
      <c r="FOB78" s="91"/>
      <c r="FOC78" s="91"/>
      <c r="FOD78" s="91"/>
      <c r="FOE78" s="91"/>
      <c r="FOF78" s="91"/>
      <c r="FOG78" s="91"/>
      <c r="FOH78" s="91"/>
      <c r="FOI78" s="91"/>
      <c r="FOJ78" s="91"/>
      <c r="FOK78" s="91"/>
      <c r="FOL78" s="91"/>
      <c r="FOM78" s="91"/>
      <c r="FON78" s="91"/>
      <c r="FOO78" s="91"/>
      <c r="FOP78" s="91"/>
      <c r="FOQ78" s="91"/>
      <c r="FOR78" s="91"/>
      <c r="FOS78" s="91"/>
      <c r="FOT78" s="91"/>
      <c r="FOU78" s="91"/>
      <c r="FOV78" s="91"/>
      <c r="FOW78" s="91"/>
      <c r="FOX78" s="91"/>
      <c r="FOY78" s="91"/>
      <c r="FOZ78" s="91"/>
      <c r="FPA78" s="91"/>
      <c r="FPB78" s="91"/>
      <c r="FPC78" s="91"/>
      <c r="FPD78" s="91"/>
      <c r="FPE78" s="91"/>
      <c r="FPF78" s="91"/>
      <c r="FPG78" s="91"/>
      <c r="FPH78" s="91"/>
      <c r="FPI78" s="91"/>
      <c r="FPJ78" s="91"/>
      <c r="FPK78" s="91"/>
      <c r="FPL78" s="91"/>
      <c r="FPM78" s="91"/>
      <c r="FPN78" s="91"/>
      <c r="FPO78" s="91"/>
      <c r="FPP78" s="91"/>
      <c r="FPQ78" s="91"/>
      <c r="FPR78" s="91"/>
      <c r="FPS78" s="91"/>
      <c r="FPT78" s="91"/>
      <c r="FPU78" s="91"/>
      <c r="FPV78" s="91"/>
      <c r="FPW78" s="91"/>
      <c r="FPX78" s="91"/>
      <c r="FPY78" s="91"/>
      <c r="FPZ78" s="91"/>
      <c r="FQA78" s="91"/>
      <c r="FQB78" s="91"/>
      <c r="FQC78" s="91"/>
      <c r="FQD78" s="91"/>
      <c r="FQE78" s="91"/>
      <c r="FQF78" s="91"/>
      <c r="FQG78" s="91"/>
      <c r="FQH78" s="91"/>
      <c r="FQI78" s="91"/>
      <c r="FQJ78" s="91"/>
      <c r="FQK78" s="91"/>
      <c r="FQL78" s="91"/>
      <c r="FQM78" s="91"/>
      <c r="FQN78" s="91"/>
      <c r="FQO78" s="91"/>
      <c r="FQP78" s="91"/>
      <c r="FQQ78" s="91"/>
      <c r="FQR78" s="91"/>
      <c r="FQS78" s="91"/>
      <c r="FQT78" s="91"/>
      <c r="FQU78" s="91"/>
      <c r="FQV78" s="91"/>
      <c r="FQW78" s="91"/>
      <c r="FQX78" s="91"/>
      <c r="FQY78" s="91"/>
      <c r="FQZ78" s="91"/>
      <c r="FRA78" s="91"/>
      <c r="FRB78" s="91"/>
      <c r="FRC78" s="91"/>
      <c r="FRD78" s="91"/>
      <c r="FRE78" s="91"/>
      <c r="FRF78" s="91"/>
      <c r="FRG78" s="91"/>
      <c r="FRH78" s="91"/>
      <c r="FRI78" s="91"/>
      <c r="FRJ78" s="91"/>
      <c r="FRK78" s="91"/>
      <c r="FRL78" s="91"/>
      <c r="FRM78" s="91"/>
      <c r="FRN78" s="91"/>
      <c r="FRO78" s="91"/>
      <c r="FRP78" s="91"/>
      <c r="FRQ78" s="91"/>
      <c r="FRR78" s="91"/>
      <c r="FRS78" s="91"/>
      <c r="FRT78" s="91"/>
      <c r="FRU78" s="91"/>
      <c r="FRV78" s="91"/>
      <c r="FRW78" s="91"/>
      <c r="FRX78" s="91"/>
      <c r="FRY78" s="91"/>
      <c r="FRZ78" s="91"/>
      <c r="FSA78" s="91"/>
      <c r="FSB78" s="91"/>
      <c r="FSC78" s="91"/>
      <c r="FSD78" s="91"/>
      <c r="FSE78" s="91"/>
      <c r="FSF78" s="91"/>
      <c r="FSG78" s="91"/>
      <c r="FSH78" s="91"/>
      <c r="FSI78" s="91"/>
      <c r="FSJ78" s="91"/>
      <c r="FSK78" s="91"/>
      <c r="FSL78" s="91"/>
      <c r="FSM78" s="91"/>
      <c r="FSN78" s="91"/>
      <c r="FSO78" s="91"/>
      <c r="FSP78" s="91"/>
      <c r="FSQ78" s="91"/>
      <c r="FSR78" s="91"/>
      <c r="FSS78" s="91"/>
      <c r="FST78" s="91"/>
      <c r="FSU78" s="91"/>
      <c r="FSV78" s="91"/>
      <c r="FSW78" s="91"/>
      <c r="FSX78" s="91"/>
      <c r="FSY78" s="91"/>
      <c r="FSZ78" s="91"/>
      <c r="FTA78" s="91"/>
      <c r="FTB78" s="91"/>
      <c r="FTC78" s="91"/>
      <c r="FTD78" s="91"/>
      <c r="FTE78" s="91"/>
      <c r="FTF78" s="91"/>
      <c r="FTG78" s="91"/>
      <c r="FTH78" s="91"/>
      <c r="FTI78" s="91"/>
      <c r="FTJ78" s="91"/>
      <c r="FTK78" s="91"/>
      <c r="FTL78" s="91"/>
      <c r="FTM78" s="91"/>
      <c r="FTN78" s="91"/>
      <c r="FTO78" s="91"/>
      <c r="FTP78" s="91"/>
      <c r="FTQ78" s="91"/>
      <c r="FTR78" s="91"/>
      <c r="FTS78" s="91"/>
      <c r="FTT78" s="91"/>
      <c r="FTU78" s="91"/>
      <c r="FTV78" s="91"/>
      <c r="FTW78" s="91"/>
      <c r="FTX78" s="91"/>
      <c r="FTY78" s="91"/>
      <c r="FTZ78" s="91"/>
      <c r="FUA78" s="91"/>
      <c r="FUB78" s="91"/>
      <c r="FUC78" s="91"/>
      <c r="FUD78" s="91"/>
      <c r="FUE78" s="91"/>
      <c r="FUF78" s="91"/>
      <c r="FUG78" s="91"/>
      <c r="FUH78" s="91"/>
      <c r="FUI78" s="91"/>
      <c r="FUJ78" s="91"/>
      <c r="FUK78" s="91"/>
      <c r="FUL78" s="91"/>
      <c r="FUM78" s="91"/>
      <c r="FUN78" s="91"/>
      <c r="FUO78" s="91"/>
      <c r="FUP78" s="91"/>
      <c r="FUQ78" s="91"/>
      <c r="FUR78" s="91"/>
      <c r="FUS78" s="91"/>
      <c r="FUT78" s="91"/>
      <c r="FUU78" s="91"/>
      <c r="FUV78" s="91"/>
      <c r="FUW78" s="91"/>
      <c r="FUX78" s="91"/>
      <c r="FUY78" s="91"/>
      <c r="FUZ78" s="91"/>
      <c r="FVA78" s="91"/>
      <c r="FVB78" s="91"/>
      <c r="FVC78" s="91"/>
      <c r="FVD78" s="91"/>
      <c r="FVE78" s="91"/>
      <c r="FVF78" s="91"/>
      <c r="FVG78" s="91"/>
      <c r="FVH78" s="91"/>
      <c r="FVI78" s="91"/>
      <c r="FVJ78" s="91"/>
      <c r="FVK78" s="91"/>
      <c r="FVL78" s="91"/>
      <c r="FVM78" s="91"/>
      <c r="FVN78" s="91"/>
      <c r="FVO78" s="91"/>
      <c r="FVP78" s="91"/>
      <c r="FVQ78" s="91"/>
      <c r="FVR78" s="91"/>
      <c r="FVS78" s="91"/>
      <c r="FVT78" s="91"/>
      <c r="FVU78" s="91"/>
      <c r="FVV78" s="91"/>
      <c r="FVW78" s="91"/>
      <c r="FVX78" s="91"/>
      <c r="FVY78" s="91"/>
      <c r="FVZ78" s="91"/>
      <c r="FWA78" s="91"/>
      <c r="FWB78" s="91"/>
      <c r="FWC78" s="91"/>
      <c r="FWD78" s="91"/>
      <c r="FWE78" s="91"/>
      <c r="FWF78" s="91"/>
      <c r="FWG78" s="91"/>
      <c r="FWH78" s="91"/>
      <c r="FWI78" s="91"/>
      <c r="FWJ78" s="91"/>
      <c r="FWK78" s="91"/>
      <c r="FWL78" s="91"/>
      <c r="FWM78" s="91"/>
      <c r="FWN78" s="91"/>
      <c r="FWO78" s="91"/>
      <c r="FWP78" s="91"/>
      <c r="FWQ78" s="91"/>
      <c r="FWR78" s="91"/>
      <c r="FWS78" s="91"/>
      <c r="FWT78" s="91"/>
      <c r="FWU78" s="91"/>
      <c r="FWV78" s="91"/>
      <c r="FWW78" s="91"/>
      <c r="FWX78" s="91"/>
      <c r="FWY78" s="91"/>
      <c r="FWZ78" s="91"/>
      <c r="FXA78" s="91"/>
      <c r="FXB78" s="91"/>
      <c r="FXC78" s="91"/>
      <c r="FXD78" s="91"/>
      <c r="FXE78" s="91"/>
      <c r="FXF78" s="91"/>
      <c r="FXG78" s="91"/>
      <c r="FXH78" s="91"/>
      <c r="FXI78" s="91"/>
      <c r="FXJ78" s="91"/>
      <c r="FXK78" s="91"/>
      <c r="FXL78" s="91"/>
      <c r="FXM78" s="91"/>
      <c r="FXN78" s="91"/>
      <c r="FXO78" s="91"/>
      <c r="FXP78" s="91"/>
      <c r="FXQ78" s="91"/>
      <c r="FXR78" s="91"/>
      <c r="FXS78" s="91"/>
      <c r="FXT78" s="91"/>
      <c r="FXU78" s="91"/>
      <c r="FXV78" s="91"/>
      <c r="FXW78" s="91"/>
      <c r="FXX78" s="91"/>
      <c r="FXY78" s="91"/>
      <c r="FXZ78" s="91"/>
      <c r="FYA78" s="91"/>
      <c r="FYB78" s="91"/>
      <c r="FYC78" s="91"/>
      <c r="FYD78" s="91"/>
      <c r="FYE78" s="91"/>
      <c r="FYF78" s="91"/>
      <c r="FYG78" s="91"/>
      <c r="FYH78" s="91"/>
      <c r="FYI78" s="91"/>
      <c r="FYJ78" s="91"/>
      <c r="FYK78" s="91"/>
      <c r="FYL78" s="91"/>
      <c r="FYM78" s="91"/>
      <c r="FYN78" s="91"/>
      <c r="FYO78" s="91"/>
      <c r="FYP78" s="91"/>
      <c r="FYQ78" s="91"/>
      <c r="FYR78" s="91"/>
      <c r="FYS78" s="91"/>
      <c r="FYT78" s="91"/>
      <c r="FYU78" s="91"/>
      <c r="FYV78" s="91"/>
      <c r="FYW78" s="91"/>
      <c r="FYX78" s="91"/>
      <c r="FYY78" s="91"/>
      <c r="FYZ78" s="91"/>
      <c r="FZA78" s="91"/>
      <c r="FZB78" s="91"/>
      <c r="FZC78" s="91"/>
      <c r="FZD78" s="91"/>
      <c r="FZE78" s="91"/>
      <c r="FZF78" s="91"/>
      <c r="FZG78" s="91"/>
      <c r="FZH78" s="91"/>
      <c r="FZI78" s="91"/>
      <c r="FZJ78" s="91"/>
      <c r="FZK78" s="91"/>
      <c r="FZL78" s="91"/>
      <c r="FZM78" s="91"/>
      <c r="FZN78" s="91"/>
      <c r="FZO78" s="91"/>
      <c r="FZP78" s="91"/>
      <c r="FZQ78" s="91"/>
      <c r="FZR78" s="91"/>
      <c r="FZS78" s="91"/>
      <c r="FZT78" s="91"/>
      <c r="FZU78" s="91"/>
      <c r="FZV78" s="91"/>
      <c r="FZW78" s="91"/>
      <c r="FZX78" s="91"/>
      <c r="FZY78" s="91"/>
      <c r="FZZ78" s="91"/>
      <c r="GAA78" s="91"/>
      <c r="GAB78" s="91"/>
      <c r="GAC78" s="91"/>
      <c r="GAD78" s="91"/>
      <c r="GAE78" s="91"/>
      <c r="GAF78" s="91"/>
      <c r="GAG78" s="91"/>
      <c r="GAH78" s="91"/>
      <c r="GAI78" s="91"/>
      <c r="GAJ78" s="91"/>
      <c r="GAK78" s="91"/>
      <c r="GAL78" s="91"/>
      <c r="GAM78" s="91"/>
      <c r="GAN78" s="91"/>
      <c r="GAO78" s="91"/>
      <c r="GAP78" s="91"/>
      <c r="GAQ78" s="91"/>
      <c r="GAR78" s="91"/>
      <c r="GAS78" s="91"/>
      <c r="GAT78" s="91"/>
      <c r="GAU78" s="91"/>
      <c r="GAV78" s="91"/>
      <c r="GAW78" s="91"/>
      <c r="GAX78" s="91"/>
      <c r="GAY78" s="91"/>
      <c r="GAZ78" s="91"/>
      <c r="GBA78" s="91"/>
      <c r="GBB78" s="91"/>
      <c r="GBC78" s="91"/>
      <c r="GBD78" s="91"/>
      <c r="GBE78" s="91"/>
      <c r="GBF78" s="91"/>
      <c r="GBG78" s="91"/>
      <c r="GBH78" s="91"/>
      <c r="GBI78" s="91"/>
      <c r="GBJ78" s="91"/>
      <c r="GBK78" s="91"/>
      <c r="GBL78" s="91"/>
      <c r="GBM78" s="91"/>
      <c r="GBN78" s="91"/>
      <c r="GBO78" s="91"/>
      <c r="GBP78" s="91"/>
      <c r="GBQ78" s="91"/>
      <c r="GBR78" s="91"/>
      <c r="GBS78" s="91"/>
      <c r="GBT78" s="91"/>
      <c r="GBU78" s="91"/>
      <c r="GBV78" s="91"/>
      <c r="GBW78" s="91"/>
      <c r="GBX78" s="91"/>
      <c r="GBY78" s="91"/>
      <c r="GBZ78" s="91"/>
      <c r="GCA78" s="91"/>
      <c r="GCB78" s="91"/>
      <c r="GCC78" s="91"/>
      <c r="GCD78" s="91"/>
      <c r="GCE78" s="91"/>
      <c r="GCF78" s="91"/>
      <c r="GCG78" s="91"/>
      <c r="GCH78" s="91"/>
      <c r="GCI78" s="91"/>
      <c r="GCJ78" s="91"/>
      <c r="GCK78" s="91"/>
      <c r="GCL78" s="91"/>
      <c r="GCM78" s="91"/>
      <c r="GCN78" s="91"/>
      <c r="GCO78" s="91"/>
      <c r="GCP78" s="91"/>
      <c r="GCQ78" s="91"/>
      <c r="GCR78" s="91"/>
      <c r="GCS78" s="91"/>
      <c r="GCT78" s="91"/>
      <c r="GCU78" s="91"/>
      <c r="GCV78" s="91"/>
      <c r="GCW78" s="91"/>
      <c r="GCX78" s="91"/>
      <c r="GCY78" s="91"/>
      <c r="GCZ78" s="91"/>
      <c r="GDA78" s="91"/>
      <c r="GDB78" s="91"/>
      <c r="GDC78" s="91"/>
      <c r="GDD78" s="91"/>
      <c r="GDE78" s="91"/>
      <c r="GDF78" s="91"/>
      <c r="GDG78" s="91"/>
      <c r="GDH78" s="91"/>
      <c r="GDI78" s="91"/>
      <c r="GDJ78" s="91"/>
      <c r="GDK78" s="91"/>
      <c r="GDL78" s="91"/>
      <c r="GDM78" s="91"/>
      <c r="GDN78" s="91"/>
      <c r="GDO78" s="91"/>
      <c r="GDP78" s="91"/>
      <c r="GDQ78" s="91"/>
      <c r="GDR78" s="91"/>
      <c r="GDS78" s="91"/>
      <c r="GDT78" s="91"/>
      <c r="GDU78" s="91"/>
      <c r="GDV78" s="91"/>
      <c r="GDW78" s="91"/>
      <c r="GDX78" s="91"/>
      <c r="GDY78" s="91"/>
      <c r="GDZ78" s="91"/>
      <c r="GEA78" s="91"/>
      <c r="GEB78" s="91"/>
      <c r="GEC78" s="91"/>
      <c r="GED78" s="91"/>
      <c r="GEE78" s="91"/>
      <c r="GEF78" s="91"/>
      <c r="GEG78" s="91"/>
      <c r="GEH78" s="91"/>
      <c r="GEI78" s="91"/>
      <c r="GEJ78" s="91"/>
      <c r="GEK78" s="91"/>
      <c r="GEL78" s="91"/>
      <c r="GEM78" s="91"/>
      <c r="GEN78" s="91"/>
      <c r="GEO78" s="91"/>
      <c r="GEP78" s="91"/>
      <c r="GEQ78" s="91"/>
      <c r="GER78" s="91"/>
      <c r="GES78" s="91"/>
      <c r="GET78" s="91"/>
      <c r="GEU78" s="91"/>
      <c r="GEV78" s="91"/>
      <c r="GEW78" s="91"/>
      <c r="GEX78" s="91"/>
      <c r="GEY78" s="91"/>
      <c r="GEZ78" s="91"/>
      <c r="GFA78" s="91"/>
      <c r="GFB78" s="91"/>
      <c r="GFC78" s="91"/>
      <c r="GFD78" s="91"/>
      <c r="GFE78" s="91"/>
      <c r="GFF78" s="91"/>
      <c r="GFG78" s="91"/>
      <c r="GFH78" s="91"/>
      <c r="GFI78" s="91"/>
      <c r="GFJ78" s="91"/>
      <c r="GFK78" s="91"/>
      <c r="GFL78" s="91"/>
      <c r="GFM78" s="91"/>
      <c r="GFN78" s="91"/>
      <c r="GFO78" s="91"/>
      <c r="GFP78" s="91"/>
      <c r="GFQ78" s="91"/>
      <c r="GFR78" s="91"/>
      <c r="GFS78" s="91"/>
      <c r="GFT78" s="91"/>
      <c r="GFU78" s="91"/>
      <c r="GFV78" s="91"/>
      <c r="GFW78" s="91"/>
      <c r="GFX78" s="91"/>
      <c r="GFY78" s="91"/>
      <c r="GFZ78" s="91"/>
      <c r="GGA78" s="91"/>
      <c r="GGB78" s="91"/>
      <c r="GGC78" s="91"/>
      <c r="GGD78" s="91"/>
      <c r="GGE78" s="91"/>
      <c r="GGF78" s="91"/>
      <c r="GGG78" s="91"/>
      <c r="GGH78" s="91"/>
      <c r="GGI78" s="91"/>
      <c r="GGJ78" s="91"/>
      <c r="GGK78" s="91"/>
      <c r="GGL78" s="91"/>
      <c r="GGM78" s="91"/>
      <c r="GGN78" s="91"/>
      <c r="GGO78" s="91"/>
      <c r="GGP78" s="91"/>
      <c r="GGQ78" s="91"/>
      <c r="GGR78" s="91"/>
      <c r="GGS78" s="91"/>
      <c r="GGT78" s="91"/>
      <c r="GGU78" s="91"/>
      <c r="GGV78" s="91"/>
      <c r="GGW78" s="91"/>
      <c r="GGX78" s="91"/>
      <c r="GGY78" s="91"/>
      <c r="GGZ78" s="91"/>
      <c r="GHA78" s="91"/>
      <c r="GHB78" s="91"/>
      <c r="GHC78" s="91"/>
      <c r="GHD78" s="91"/>
      <c r="GHE78" s="91"/>
      <c r="GHF78" s="91"/>
      <c r="GHG78" s="91"/>
      <c r="GHH78" s="91"/>
      <c r="GHI78" s="91"/>
      <c r="GHJ78" s="91"/>
      <c r="GHK78" s="91"/>
      <c r="GHL78" s="91"/>
      <c r="GHM78" s="91"/>
      <c r="GHN78" s="91"/>
      <c r="GHO78" s="91"/>
      <c r="GHP78" s="91"/>
      <c r="GHQ78" s="91"/>
      <c r="GHR78" s="91"/>
      <c r="GHS78" s="91"/>
      <c r="GHT78" s="91"/>
      <c r="GHU78" s="91"/>
      <c r="GHV78" s="91"/>
      <c r="GHW78" s="91"/>
      <c r="GHX78" s="91"/>
      <c r="GHY78" s="91"/>
      <c r="GHZ78" s="91"/>
      <c r="GIA78" s="91"/>
      <c r="GIB78" s="91"/>
      <c r="GIC78" s="91"/>
      <c r="GID78" s="91"/>
      <c r="GIE78" s="91"/>
      <c r="GIF78" s="91"/>
      <c r="GIG78" s="91"/>
      <c r="GIH78" s="91"/>
      <c r="GII78" s="91"/>
      <c r="GIJ78" s="91"/>
      <c r="GIK78" s="91"/>
      <c r="GIL78" s="91"/>
      <c r="GIM78" s="91"/>
      <c r="GIN78" s="91"/>
      <c r="GIO78" s="91"/>
      <c r="GIP78" s="91"/>
      <c r="GIQ78" s="91"/>
      <c r="GIR78" s="91"/>
      <c r="GIS78" s="91"/>
      <c r="GIT78" s="91"/>
      <c r="GIU78" s="91"/>
      <c r="GIV78" s="91"/>
      <c r="GIW78" s="91"/>
      <c r="GIX78" s="91"/>
      <c r="GIY78" s="91"/>
      <c r="GIZ78" s="91"/>
      <c r="GJA78" s="91"/>
      <c r="GJB78" s="91"/>
      <c r="GJC78" s="91"/>
      <c r="GJD78" s="91"/>
      <c r="GJE78" s="91"/>
      <c r="GJF78" s="91"/>
      <c r="GJG78" s="91"/>
      <c r="GJH78" s="91"/>
      <c r="GJI78" s="91"/>
      <c r="GJJ78" s="91"/>
      <c r="GJK78" s="91"/>
      <c r="GJL78" s="91"/>
      <c r="GJM78" s="91"/>
      <c r="GJN78" s="91"/>
      <c r="GJO78" s="91"/>
      <c r="GJP78" s="91"/>
      <c r="GJQ78" s="91"/>
      <c r="GJR78" s="91"/>
      <c r="GJS78" s="91"/>
      <c r="GJT78" s="91"/>
      <c r="GJU78" s="91"/>
      <c r="GJV78" s="91"/>
      <c r="GJW78" s="91"/>
      <c r="GJX78" s="91"/>
      <c r="GJY78" s="91"/>
      <c r="GJZ78" s="91"/>
      <c r="GKA78" s="91"/>
      <c r="GKB78" s="91"/>
      <c r="GKC78" s="91"/>
      <c r="GKD78" s="91"/>
      <c r="GKE78" s="91"/>
      <c r="GKF78" s="91"/>
      <c r="GKG78" s="91"/>
      <c r="GKH78" s="91"/>
      <c r="GKI78" s="91"/>
      <c r="GKJ78" s="91"/>
      <c r="GKK78" s="91"/>
      <c r="GKL78" s="91"/>
      <c r="GKM78" s="91"/>
      <c r="GKN78" s="91"/>
      <c r="GKO78" s="91"/>
      <c r="GKP78" s="91"/>
      <c r="GKQ78" s="91"/>
      <c r="GKR78" s="91"/>
      <c r="GKS78" s="91"/>
      <c r="GKT78" s="91"/>
      <c r="GKU78" s="91"/>
      <c r="GKV78" s="91"/>
      <c r="GKW78" s="91"/>
      <c r="GKX78" s="91"/>
      <c r="GKY78" s="91"/>
      <c r="GKZ78" s="91"/>
      <c r="GLA78" s="91"/>
      <c r="GLB78" s="91"/>
      <c r="GLC78" s="91"/>
      <c r="GLD78" s="91"/>
      <c r="GLE78" s="91"/>
      <c r="GLF78" s="91"/>
      <c r="GLG78" s="91"/>
      <c r="GLH78" s="91"/>
      <c r="GLI78" s="91"/>
      <c r="GLJ78" s="91"/>
      <c r="GLK78" s="91"/>
      <c r="GLL78" s="91"/>
      <c r="GLM78" s="91"/>
      <c r="GLN78" s="91"/>
      <c r="GLO78" s="91"/>
      <c r="GLP78" s="91"/>
      <c r="GLQ78" s="91"/>
      <c r="GLR78" s="91"/>
      <c r="GLS78" s="91"/>
      <c r="GLT78" s="91"/>
      <c r="GLU78" s="91"/>
      <c r="GLV78" s="91"/>
      <c r="GLW78" s="91"/>
      <c r="GLX78" s="91"/>
      <c r="GLY78" s="91"/>
      <c r="GLZ78" s="91"/>
      <c r="GMA78" s="91"/>
      <c r="GMB78" s="91"/>
      <c r="GMC78" s="91"/>
      <c r="GMD78" s="91"/>
      <c r="GME78" s="91"/>
      <c r="GMF78" s="91"/>
      <c r="GMG78" s="91"/>
      <c r="GMH78" s="91"/>
      <c r="GMI78" s="91"/>
      <c r="GMJ78" s="91"/>
      <c r="GMK78" s="91"/>
      <c r="GML78" s="91"/>
      <c r="GMM78" s="91"/>
      <c r="GMN78" s="91"/>
      <c r="GMO78" s="91"/>
      <c r="GMP78" s="91"/>
      <c r="GMQ78" s="91"/>
      <c r="GMR78" s="91"/>
      <c r="GMS78" s="91"/>
      <c r="GMT78" s="91"/>
      <c r="GMU78" s="91"/>
      <c r="GMV78" s="91"/>
      <c r="GMW78" s="91"/>
      <c r="GMX78" s="91"/>
      <c r="GMY78" s="91"/>
      <c r="GMZ78" s="91"/>
      <c r="GNA78" s="91"/>
      <c r="GNB78" s="91"/>
      <c r="GNC78" s="91"/>
      <c r="GND78" s="91"/>
      <c r="GNE78" s="91"/>
      <c r="GNF78" s="91"/>
      <c r="GNG78" s="91"/>
      <c r="GNH78" s="91"/>
      <c r="GNI78" s="91"/>
      <c r="GNJ78" s="91"/>
      <c r="GNK78" s="91"/>
      <c r="GNL78" s="91"/>
      <c r="GNM78" s="91"/>
      <c r="GNN78" s="91"/>
      <c r="GNO78" s="91"/>
      <c r="GNP78" s="91"/>
      <c r="GNQ78" s="91"/>
      <c r="GNR78" s="91"/>
      <c r="GNS78" s="91"/>
      <c r="GNT78" s="91"/>
      <c r="GNU78" s="91"/>
      <c r="GNV78" s="91"/>
      <c r="GNW78" s="91"/>
      <c r="GNX78" s="91"/>
      <c r="GNY78" s="91"/>
      <c r="GNZ78" s="91"/>
      <c r="GOA78" s="91"/>
      <c r="GOB78" s="91"/>
      <c r="GOC78" s="91"/>
      <c r="GOD78" s="91"/>
      <c r="GOE78" s="91"/>
      <c r="GOF78" s="91"/>
      <c r="GOG78" s="91"/>
      <c r="GOH78" s="91"/>
      <c r="GOI78" s="91"/>
      <c r="GOJ78" s="91"/>
      <c r="GOK78" s="91"/>
      <c r="GOL78" s="91"/>
      <c r="GOM78" s="91"/>
      <c r="GON78" s="91"/>
      <c r="GOO78" s="91"/>
      <c r="GOP78" s="91"/>
      <c r="GOQ78" s="91"/>
      <c r="GOR78" s="91"/>
      <c r="GOS78" s="91"/>
      <c r="GOT78" s="91"/>
      <c r="GOU78" s="91"/>
      <c r="GOV78" s="91"/>
      <c r="GOW78" s="91"/>
      <c r="GOX78" s="91"/>
      <c r="GOY78" s="91"/>
      <c r="GOZ78" s="91"/>
      <c r="GPA78" s="91"/>
      <c r="GPB78" s="91"/>
      <c r="GPC78" s="91"/>
      <c r="GPD78" s="91"/>
      <c r="GPE78" s="91"/>
      <c r="GPF78" s="91"/>
      <c r="GPG78" s="91"/>
      <c r="GPH78" s="91"/>
      <c r="GPI78" s="91"/>
      <c r="GPJ78" s="91"/>
      <c r="GPK78" s="91"/>
      <c r="GPL78" s="91"/>
      <c r="GPM78" s="91"/>
      <c r="GPN78" s="91"/>
      <c r="GPO78" s="91"/>
      <c r="GPP78" s="91"/>
      <c r="GPQ78" s="91"/>
      <c r="GPR78" s="91"/>
      <c r="GPS78" s="91"/>
      <c r="GPT78" s="91"/>
      <c r="GPU78" s="91"/>
      <c r="GPV78" s="91"/>
      <c r="GPW78" s="91"/>
      <c r="GPX78" s="91"/>
      <c r="GPY78" s="91"/>
      <c r="GPZ78" s="91"/>
      <c r="GQA78" s="91"/>
      <c r="GQB78" s="91"/>
      <c r="GQC78" s="91"/>
      <c r="GQD78" s="91"/>
      <c r="GQE78" s="91"/>
      <c r="GQF78" s="91"/>
      <c r="GQG78" s="91"/>
      <c r="GQH78" s="91"/>
      <c r="GQI78" s="91"/>
      <c r="GQJ78" s="91"/>
      <c r="GQK78" s="91"/>
      <c r="GQL78" s="91"/>
      <c r="GQM78" s="91"/>
      <c r="GQN78" s="91"/>
      <c r="GQO78" s="91"/>
      <c r="GQP78" s="91"/>
      <c r="GQQ78" s="91"/>
      <c r="GQR78" s="91"/>
      <c r="GQS78" s="91"/>
      <c r="GQT78" s="91"/>
      <c r="GQU78" s="91"/>
      <c r="GQV78" s="91"/>
      <c r="GQW78" s="91"/>
      <c r="GQX78" s="91"/>
      <c r="GQY78" s="91"/>
      <c r="GQZ78" s="91"/>
      <c r="GRA78" s="91"/>
      <c r="GRB78" s="91"/>
      <c r="GRC78" s="91"/>
      <c r="GRD78" s="91"/>
      <c r="GRE78" s="91"/>
      <c r="GRF78" s="91"/>
      <c r="GRG78" s="91"/>
      <c r="GRH78" s="91"/>
      <c r="GRI78" s="91"/>
      <c r="GRJ78" s="91"/>
      <c r="GRK78" s="91"/>
      <c r="GRL78" s="91"/>
      <c r="GRM78" s="91"/>
      <c r="GRN78" s="91"/>
      <c r="GRO78" s="91"/>
      <c r="GRP78" s="91"/>
      <c r="GRQ78" s="91"/>
      <c r="GRR78" s="91"/>
      <c r="GRS78" s="91"/>
      <c r="GRT78" s="91"/>
      <c r="GRU78" s="91"/>
      <c r="GRV78" s="91"/>
      <c r="GRW78" s="91"/>
      <c r="GRX78" s="91"/>
      <c r="GRY78" s="91"/>
      <c r="GRZ78" s="91"/>
      <c r="GSA78" s="91"/>
      <c r="GSB78" s="91"/>
      <c r="GSC78" s="91"/>
      <c r="GSD78" s="91"/>
      <c r="GSE78" s="91"/>
      <c r="GSF78" s="91"/>
      <c r="GSG78" s="91"/>
      <c r="GSH78" s="91"/>
      <c r="GSI78" s="91"/>
      <c r="GSJ78" s="91"/>
      <c r="GSK78" s="91"/>
      <c r="GSL78" s="91"/>
      <c r="GSM78" s="91"/>
      <c r="GSN78" s="91"/>
      <c r="GSO78" s="91"/>
      <c r="GSP78" s="91"/>
      <c r="GSQ78" s="91"/>
      <c r="GSR78" s="91"/>
      <c r="GSS78" s="91"/>
      <c r="GST78" s="91"/>
      <c r="GSU78" s="91"/>
      <c r="GSV78" s="91"/>
      <c r="GSW78" s="91"/>
      <c r="GSX78" s="91"/>
      <c r="GSY78" s="91"/>
      <c r="GSZ78" s="91"/>
      <c r="GTA78" s="91"/>
      <c r="GTB78" s="91"/>
      <c r="GTC78" s="91"/>
      <c r="GTD78" s="91"/>
      <c r="GTE78" s="91"/>
      <c r="GTF78" s="91"/>
      <c r="GTG78" s="91"/>
      <c r="GTH78" s="91"/>
      <c r="GTI78" s="91"/>
      <c r="GTJ78" s="91"/>
      <c r="GTK78" s="91"/>
      <c r="GTL78" s="91"/>
      <c r="GTM78" s="91"/>
      <c r="GTN78" s="91"/>
      <c r="GTO78" s="91"/>
      <c r="GTP78" s="91"/>
      <c r="GTQ78" s="91"/>
      <c r="GTR78" s="91"/>
      <c r="GTS78" s="91"/>
      <c r="GTT78" s="91"/>
      <c r="GTU78" s="91"/>
      <c r="GTV78" s="91"/>
      <c r="GTW78" s="91"/>
      <c r="GTX78" s="91"/>
      <c r="GTY78" s="91"/>
      <c r="GTZ78" s="91"/>
      <c r="GUA78" s="91"/>
      <c r="GUB78" s="91"/>
      <c r="GUC78" s="91"/>
      <c r="GUD78" s="91"/>
      <c r="GUE78" s="91"/>
      <c r="GUF78" s="91"/>
      <c r="GUG78" s="91"/>
      <c r="GUH78" s="91"/>
      <c r="GUI78" s="91"/>
      <c r="GUJ78" s="91"/>
      <c r="GUK78" s="91"/>
      <c r="GUL78" s="91"/>
      <c r="GUM78" s="91"/>
      <c r="GUN78" s="91"/>
      <c r="GUO78" s="91"/>
      <c r="GUP78" s="91"/>
      <c r="GUQ78" s="91"/>
      <c r="GUR78" s="91"/>
      <c r="GUS78" s="91"/>
      <c r="GUT78" s="91"/>
      <c r="GUU78" s="91"/>
      <c r="GUV78" s="91"/>
      <c r="GUW78" s="91"/>
      <c r="GUX78" s="91"/>
      <c r="GUY78" s="91"/>
      <c r="GUZ78" s="91"/>
      <c r="GVA78" s="91"/>
      <c r="GVB78" s="91"/>
      <c r="GVC78" s="91"/>
      <c r="GVD78" s="91"/>
      <c r="GVE78" s="91"/>
      <c r="GVF78" s="91"/>
      <c r="GVG78" s="91"/>
      <c r="GVH78" s="91"/>
      <c r="GVI78" s="91"/>
      <c r="GVJ78" s="91"/>
      <c r="GVK78" s="91"/>
      <c r="GVL78" s="91"/>
      <c r="GVM78" s="91"/>
      <c r="GVN78" s="91"/>
      <c r="GVO78" s="91"/>
      <c r="GVP78" s="91"/>
      <c r="GVQ78" s="91"/>
      <c r="GVR78" s="91"/>
      <c r="GVS78" s="91"/>
      <c r="GVT78" s="91"/>
      <c r="GVU78" s="91"/>
      <c r="GVV78" s="91"/>
      <c r="GVW78" s="91"/>
      <c r="GVX78" s="91"/>
      <c r="GVY78" s="91"/>
      <c r="GVZ78" s="91"/>
      <c r="GWA78" s="91"/>
      <c r="GWB78" s="91"/>
      <c r="GWC78" s="91"/>
      <c r="GWD78" s="91"/>
      <c r="GWE78" s="91"/>
      <c r="GWF78" s="91"/>
      <c r="GWG78" s="91"/>
      <c r="GWH78" s="91"/>
      <c r="GWI78" s="91"/>
      <c r="GWJ78" s="91"/>
      <c r="GWK78" s="91"/>
      <c r="GWL78" s="91"/>
      <c r="GWM78" s="91"/>
      <c r="GWN78" s="91"/>
      <c r="GWO78" s="91"/>
      <c r="GWP78" s="91"/>
      <c r="GWQ78" s="91"/>
      <c r="GWR78" s="91"/>
      <c r="GWS78" s="91"/>
      <c r="GWT78" s="91"/>
      <c r="GWU78" s="91"/>
      <c r="GWV78" s="91"/>
      <c r="GWW78" s="91"/>
      <c r="GWX78" s="91"/>
      <c r="GWY78" s="91"/>
      <c r="GWZ78" s="91"/>
      <c r="GXA78" s="91"/>
      <c r="GXB78" s="91"/>
      <c r="GXC78" s="91"/>
      <c r="GXD78" s="91"/>
      <c r="GXE78" s="91"/>
      <c r="GXF78" s="91"/>
      <c r="GXG78" s="91"/>
      <c r="GXH78" s="91"/>
      <c r="GXI78" s="91"/>
      <c r="GXJ78" s="91"/>
      <c r="GXK78" s="91"/>
      <c r="GXL78" s="91"/>
      <c r="GXM78" s="91"/>
      <c r="GXN78" s="91"/>
      <c r="GXO78" s="91"/>
      <c r="GXP78" s="91"/>
      <c r="GXQ78" s="91"/>
      <c r="GXR78" s="91"/>
      <c r="GXS78" s="91"/>
      <c r="GXT78" s="91"/>
      <c r="GXU78" s="91"/>
      <c r="GXV78" s="91"/>
      <c r="GXW78" s="91"/>
      <c r="GXX78" s="91"/>
      <c r="GXY78" s="91"/>
      <c r="GXZ78" s="91"/>
      <c r="GYA78" s="91"/>
      <c r="GYB78" s="91"/>
      <c r="GYC78" s="91"/>
      <c r="GYD78" s="91"/>
      <c r="GYE78" s="91"/>
      <c r="GYF78" s="91"/>
      <c r="GYG78" s="91"/>
      <c r="GYH78" s="91"/>
      <c r="GYI78" s="91"/>
      <c r="GYJ78" s="91"/>
      <c r="GYK78" s="91"/>
      <c r="GYL78" s="91"/>
      <c r="GYM78" s="91"/>
      <c r="GYN78" s="91"/>
      <c r="GYO78" s="91"/>
      <c r="GYP78" s="91"/>
      <c r="GYQ78" s="91"/>
      <c r="GYR78" s="91"/>
      <c r="GYS78" s="91"/>
      <c r="GYT78" s="91"/>
      <c r="GYU78" s="91"/>
      <c r="GYV78" s="91"/>
      <c r="GYW78" s="91"/>
      <c r="GYX78" s="91"/>
      <c r="GYY78" s="91"/>
      <c r="GYZ78" s="91"/>
      <c r="GZA78" s="91"/>
      <c r="GZB78" s="91"/>
      <c r="GZC78" s="91"/>
      <c r="GZD78" s="91"/>
      <c r="GZE78" s="91"/>
      <c r="GZF78" s="91"/>
      <c r="GZG78" s="91"/>
      <c r="GZH78" s="91"/>
      <c r="GZI78" s="91"/>
      <c r="GZJ78" s="91"/>
      <c r="GZK78" s="91"/>
      <c r="GZL78" s="91"/>
      <c r="GZM78" s="91"/>
      <c r="GZN78" s="91"/>
      <c r="GZO78" s="91"/>
      <c r="GZP78" s="91"/>
      <c r="GZQ78" s="91"/>
      <c r="GZR78" s="91"/>
      <c r="GZS78" s="91"/>
      <c r="GZT78" s="91"/>
      <c r="GZU78" s="91"/>
      <c r="GZV78" s="91"/>
      <c r="GZW78" s="91"/>
      <c r="GZX78" s="91"/>
      <c r="GZY78" s="91"/>
      <c r="GZZ78" s="91"/>
      <c r="HAA78" s="91"/>
      <c r="HAB78" s="91"/>
      <c r="HAC78" s="91"/>
      <c r="HAD78" s="91"/>
      <c r="HAE78" s="91"/>
      <c r="HAF78" s="91"/>
      <c r="HAG78" s="91"/>
      <c r="HAH78" s="91"/>
      <c r="HAI78" s="91"/>
      <c r="HAJ78" s="91"/>
      <c r="HAK78" s="91"/>
      <c r="HAL78" s="91"/>
      <c r="HAM78" s="91"/>
      <c r="HAN78" s="91"/>
      <c r="HAO78" s="91"/>
      <c r="HAP78" s="91"/>
      <c r="HAQ78" s="91"/>
      <c r="HAR78" s="91"/>
      <c r="HAS78" s="91"/>
      <c r="HAT78" s="91"/>
      <c r="HAU78" s="91"/>
      <c r="HAV78" s="91"/>
      <c r="HAW78" s="91"/>
      <c r="HAX78" s="91"/>
      <c r="HAY78" s="91"/>
      <c r="HAZ78" s="91"/>
      <c r="HBA78" s="91"/>
      <c r="HBB78" s="91"/>
      <c r="HBC78" s="91"/>
      <c r="HBD78" s="91"/>
      <c r="HBE78" s="91"/>
      <c r="HBF78" s="91"/>
      <c r="HBG78" s="91"/>
      <c r="HBH78" s="91"/>
      <c r="HBI78" s="91"/>
      <c r="HBJ78" s="91"/>
      <c r="HBK78" s="91"/>
      <c r="HBL78" s="91"/>
      <c r="HBM78" s="91"/>
      <c r="HBN78" s="91"/>
      <c r="HBO78" s="91"/>
      <c r="HBP78" s="91"/>
      <c r="HBQ78" s="91"/>
      <c r="HBR78" s="91"/>
      <c r="HBS78" s="91"/>
      <c r="HBT78" s="91"/>
      <c r="HBU78" s="91"/>
      <c r="HBV78" s="91"/>
      <c r="HBW78" s="91"/>
      <c r="HBX78" s="91"/>
      <c r="HBY78" s="91"/>
      <c r="HBZ78" s="91"/>
      <c r="HCA78" s="91"/>
      <c r="HCB78" s="91"/>
      <c r="HCC78" s="91"/>
      <c r="HCD78" s="91"/>
      <c r="HCE78" s="91"/>
      <c r="HCF78" s="91"/>
      <c r="HCG78" s="91"/>
      <c r="HCH78" s="91"/>
      <c r="HCI78" s="91"/>
      <c r="HCJ78" s="91"/>
      <c r="HCK78" s="91"/>
      <c r="HCL78" s="91"/>
      <c r="HCM78" s="91"/>
      <c r="HCN78" s="91"/>
      <c r="HCO78" s="91"/>
      <c r="HCP78" s="91"/>
      <c r="HCQ78" s="91"/>
      <c r="HCR78" s="91"/>
      <c r="HCS78" s="91"/>
      <c r="HCT78" s="91"/>
      <c r="HCU78" s="91"/>
      <c r="HCV78" s="91"/>
      <c r="HCW78" s="91"/>
      <c r="HCX78" s="91"/>
      <c r="HCY78" s="91"/>
      <c r="HCZ78" s="91"/>
      <c r="HDA78" s="91"/>
      <c r="HDB78" s="91"/>
      <c r="HDC78" s="91"/>
      <c r="HDD78" s="91"/>
      <c r="HDE78" s="91"/>
      <c r="HDF78" s="91"/>
      <c r="HDG78" s="91"/>
      <c r="HDH78" s="91"/>
      <c r="HDI78" s="91"/>
      <c r="HDJ78" s="91"/>
      <c r="HDK78" s="91"/>
      <c r="HDL78" s="91"/>
      <c r="HDM78" s="91"/>
      <c r="HDN78" s="91"/>
      <c r="HDO78" s="91"/>
      <c r="HDP78" s="91"/>
      <c r="HDQ78" s="91"/>
      <c r="HDR78" s="91"/>
      <c r="HDS78" s="91"/>
      <c r="HDT78" s="91"/>
      <c r="HDU78" s="91"/>
      <c r="HDV78" s="91"/>
      <c r="HDW78" s="91"/>
      <c r="HDX78" s="91"/>
      <c r="HDY78" s="91"/>
      <c r="HDZ78" s="91"/>
      <c r="HEA78" s="91"/>
      <c r="HEB78" s="91"/>
      <c r="HEC78" s="91"/>
      <c r="HED78" s="91"/>
      <c r="HEE78" s="91"/>
      <c r="HEF78" s="91"/>
      <c r="HEG78" s="91"/>
      <c r="HEH78" s="91"/>
      <c r="HEI78" s="91"/>
      <c r="HEJ78" s="91"/>
      <c r="HEK78" s="91"/>
      <c r="HEL78" s="91"/>
      <c r="HEM78" s="91"/>
      <c r="HEN78" s="91"/>
      <c r="HEO78" s="91"/>
      <c r="HEP78" s="91"/>
      <c r="HEQ78" s="91"/>
      <c r="HER78" s="91"/>
      <c r="HES78" s="91"/>
      <c r="HET78" s="91"/>
      <c r="HEU78" s="91"/>
      <c r="HEV78" s="91"/>
      <c r="HEW78" s="91"/>
      <c r="HEX78" s="91"/>
      <c r="HEY78" s="91"/>
      <c r="HEZ78" s="91"/>
      <c r="HFA78" s="91"/>
      <c r="HFB78" s="91"/>
      <c r="HFC78" s="91"/>
      <c r="HFD78" s="91"/>
      <c r="HFE78" s="91"/>
      <c r="HFF78" s="91"/>
      <c r="HFG78" s="91"/>
      <c r="HFH78" s="91"/>
      <c r="HFI78" s="91"/>
      <c r="HFJ78" s="91"/>
      <c r="HFK78" s="91"/>
      <c r="HFL78" s="91"/>
      <c r="HFM78" s="91"/>
      <c r="HFN78" s="91"/>
      <c r="HFO78" s="91"/>
      <c r="HFP78" s="91"/>
      <c r="HFQ78" s="91"/>
      <c r="HFR78" s="91"/>
      <c r="HFS78" s="91"/>
      <c r="HFT78" s="91"/>
      <c r="HFU78" s="91"/>
      <c r="HFV78" s="91"/>
      <c r="HFW78" s="91"/>
      <c r="HFX78" s="91"/>
      <c r="HFY78" s="91"/>
      <c r="HFZ78" s="91"/>
      <c r="HGA78" s="91"/>
      <c r="HGB78" s="91"/>
      <c r="HGC78" s="91"/>
      <c r="HGD78" s="91"/>
      <c r="HGE78" s="91"/>
      <c r="HGF78" s="91"/>
      <c r="HGG78" s="91"/>
      <c r="HGH78" s="91"/>
      <c r="HGI78" s="91"/>
      <c r="HGJ78" s="91"/>
      <c r="HGK78" s="91"/>
      <c r="HGL78" s="91"/>
      <c r="HGM78" s="91"/>
      <c r="HGN78" s="91"/>
      <c r="HGO78" s="91"/>
      <c r="HGP78" s="91"/>
      <c r="HGQ78" s="91"/>
      <c r="HGR78" s="91"/>
      <c r="HGS78" s="91"/>
      <c r="HGT78" s="91"/>
      <c r="HGU78" s="91"/>
      <c r="HGV78" s="91"/>
      <c r="HGW78" s="91"/>
      <c r="HGX78" s="91"/>
      <c r="HGY78" s="91"/>
      <c r="HGZ78" s="91"/>
      <c r="HHA78" s="91"/>
      <c r="HHB78" s="91"/>
      <c r="HHC78" s="91"/>
      <c r="HHD78" s="91"/>
      <c r="HHE78" s="91"/>
      <c r="HHF78" s="91"/>
      <c r="HHG78" s="91"/>
      <c r="HHH78" s="91"/>
      <c r="HHI78" s="91"/>
      <c r="HHJ78" s="91"/>
      <c r="HHK78" s="91"/>
      <c r="HHL78" s="91"/>
      <c r="HHM78" s="91"/>
      <c r="HHN78" s="91"/>
      <c r="HHO78" s="91"/>
      <c r="HHP78" s="91"/>
      <c r="HHQ78" s="91"/>
      <c r="HHR78" s="91"/>
      <c r="HHS78" s="91"/>
      <c r="HHT78" s="91"/>
      <c r="HHU78" s="91"/>
      <c r="HHV78" s="91"/>
      <c r="HHW78" s="91"/>
      <c r="HHX78" s="91"/>
      <c r="HHY78" s="91"/>
      <c r="HHZ78" s="91"/>
      <c r="HIA78" s="91"/>
      <c r="HIB78" s="91"/>
      <c r="HIC78" s="91"/>
      <c r="HID78" s="91"/>
      <c r="HIE78" s="91"/>
      <c r="HIF78" s="91"/>
      <c r="HIG78" s="91"/>
      <c r="HIH78" s="91"/>
      <c r="HII78" s="91"/>
      <c r="HIJ78" s="91"/>
      <c r="HIK78" s="91"/>
      <c r="HIL78" s="91"/>
      <c r="HIM78" s="91"/>
      <c r="HIN78" s="91"/>
      <c r="HIO78" s="91"/>
      <c r="HIP78" s="91"/>
      <c r="HIQ78" s="91"/>
      <c r="HIR78" s="91"/>
      <c r="HIS78" s="91"/>
      <c r="HIT78" s="91"/>
      <c r="HIU78" s="91"/>
      <c r="HIV78" s="91"/>
      <c r="HIW78" s="91"/>
      <c r="HIX78" s="91"/>
      <c r="HIY78" s="91"/>
      <c r="HIZ78" s="91"/>
      <c r="HJA78" s="91"/>
      <c r="HJB78" s="91"/>
      <c r="HJC78" s="91"/>
      <c r="HJD78" s="91"/>
      <c r="HJE78" s="91"/>
      <c r="HJF78" s="91"/>
      <c r="HJG78" s="91"/>
      <c r="HJH78" s="91"/>
      <c r="HJI78" s="91"/>
      <c r="HJJ78" s="91"/>
      <c r="HJK78" s="91"/>
      <c r="HJL78" s="91"/>
      <c r="HJM78" s="91"/>
      <c r="HJN78" s="91"/>
      <c r="HJO78" s="91"/>
      <c r="HJP78" s="91"/>
      <c r="HJQ78" s="91"/>
      <c r="HJR78" s="91"/>
      <c r="HJS78" s="91"/>
      <c r="HJT78" s="91"/>
      <c r="HJU78" s="91"/>
      <c r="HJV78" s="91"/>
      <c r="HJW78" s="91"/>
      <c r="HJX78" s="91"/>
      <c r="HJY78" s="91"/>
      <c r="HJZ78" s="91"/>
      <c r="HKA78" s="91"/>
      <c r="HKB78" s="91"/>
      <c r="HKC78" s="91"/>
      <c r="HKD78" s="91"/>
      <c r="HKE78" s="91"/>
      <c r="HKF78" s="91"/>
      <c r="HKG78" s="91"/>
      <c r="HKH78" s="91"/>
      <c r="HKI78" s="91"/>
      <c r="HKJ78" s="91"/>
      <c r="HKK78" s="91"/>
      <c r="HKL78" s="91"/>
      <c r="HKM78" s="91"/>
      <c r="HKN78" s="91"/>
      <c r="HKO78" s="91"/>
      <c r="HKP78" s="91"/>
      <c r="HKQ78" s="91"/>
      <c r="HKR78" s="91"/>
      <c r="HKS78" s="91"/>
      <c r="HKT78" s="91"/>
      <c r="HKU78" s="91"/>
      <c r="HKV78" s="91"/>
      <c r="HKW78" s="91"/>
      <c r="HKX78" s="91"/>
      <c r="HKY78" s="91"/>
      <c r="HKZ78" s="91"/>
      <c r="HLA78" s="91"/>
      <c r="HLB78" s="91"/>
      <c r="HLC78" s="91"/>
      <c r="HLD78" s="91"/>
      <c r="HLE78" s="91"/>
      <c r="HLF78" s="91"/>
      <c r="HLG78" s="91"/>
      <c r="HLH78" s="91"/>
      <c r="HLI78" s="91"/>
      <c r="HLJ78" s="91"/>
      <c r="HLK78" s="91"/>
      <c r="HLL78" s="91"/>
      <c r="HLM78" s="91"/>
      <c r="HLN78" s="91"/>
      <c r="HLO78" s="91"/>
      <c r="HLP78" s="91"/>
      <c r="HLQ78" s="91"/>
      <c r="HLR78" s="91"/>
      <c r="HLS78" s="91"/>
      <c r="HLT78" s="91"/>
      <c r="HLU78" s="91"/>
      <c r="HLV78" s="91"/>
      <c r="HLW78" s="91"/>
      <c r="HLX78" s="91"/>
      <c r="HLY78" s="91"/>
      <c r="HLZ78" s="91"/>
      <c r="HMA78" s="91"/>
      <c r="HMB78" s="91"/>
      <c r="HMC78" s="91"/>
      <c r="HMD78" s="91"/>
      <c r="HME78" s="91"/>
      <c r="HMF78" s="91"/>
      <c r="HMG78" s="91"/>
      <c r="HMH78" s="91"/>
      <c r="HMI78" s="91"/>
      <c r="HMJ78" s="91"/>
      <c r="HMK78" s="91"/>
      <c r="HML78" s="91"/>
      <c r="HMM78" s="91"/>
      <c r="HMN78" s="91"/>
      <c r="HMO78" s="91"/>
      <c r="HMP78" s="91"/>
      <c r="HMQ78" s="91"/>
      <c r="HMR78" s="91"/>
      <c r="HMS78" s="91"/>
      <c r="HMT78" s="91"/>
      <c r="HMU78" s="91"/>
      <c r="HMV78" s="91"/>
      <c r="HMW78" s="91"/>
      <c r="HMX78" s="91"/>
      <c r="HMY78" s="91"/>
      <c r="HMZ78" s="91"/>
      <c r="HNA78" s="91"/>
      <c r="HNB78" s="91"/>
      <c r="HNC78" s="91"/>
      <c r="HND78" s="91"/>
      <c r="HNE78" s="91"/>
      <c r="HNF78" s="91"/>
      <c r="HNG78" s="91"/>
      <c r="HNH78" s="91"/>
      <c r="HNI78" s="91"/>
      <c r="HNJ78" s="91"/>
      <c r="HNK78" s="91"/>
      <c r="HNL78" s="91"/>
      <c r="HNM78" s="91"/>
      <c r="HNN78" s="91"/>
      <c r="HNO78" s="91"/>
      <c r="HNP78" s="91"/>
      <c r="HNQ78" s="91"/>
      <c r="HNR78" s="91"/>
      <c r="HNS78" s="91"/>
      <c r="HNT78" s="91"/>
      <c r="HNU78" s="91"/>
      <c r="HNV78" s="91"/>
      <c r="HNW78" s="91"/>
      <c r="HNX78" s="91"/>
      <c r="HNY78" s="91"/>
      <c r="HNZ78" s="91"/>
      <c r="HOA78" s="91"/>
      <c r="HOB78" s="91"/>
      <c r="HOC78" s="91"/>
      <c r="HOD78" s="91"/>
      <c r="HOE78" s="91"/>
      <c r="HOF78" s="91"/>
      <c r="HOG78" s="91"/>
      <c r="HOH78" s="91"/>
      <c r="HOI78" s="91"/>
      <c r="HOJ78" s="91"/>
      <c r="HOK78" s="91"/>
      <c r="HOL78" s="91"/>
      <c r="HOM78" s="91"/>
      <c r="HON78" s="91"/>
      <c r="HOO78" s="91"/>
      <c r="HOP78" s="91"/>
      <c r="HOQ78" s="91"/>
      <c r="HOR78" s="91"/>
      <c r="HOS78" s="91"/>
      <c r="HOT78" s="91"/>
      <c r="HOU78" s="91"/>
      <c r="HOV78" s="91"/>
      <c r="HOW78" s="91"/>
      <c r="HOX78" s="91"/>
      <c r="HOY78" s="91"/>
      <c r="HOZ78" s="91"/>
      <c r="HPA78" s="91"/>
      <c r="HPB78" s="91"/>
      <c r="HPC78" s="91"/>
      <c r="HPD78" s="91"/>
      <c r="HPE78" s="91"/>
      <c r="HPF78" s="91"/>
      <c r="HPG78" s="91"/>
      <c r="HPH78" s="91"/>
      <c r="HPI78" s="91"/>
      <c r="HPJ78" s="91"/>
      <c r="HPK78" s="91"/>
      <c r="HPL78" s="91"/>
      <c r="HPM78" s="91"/>
      <c r="HPN78" s="91"/>
      <c r="HPO78" s="91"/>
      <c r="HPP78" s="91"/>
      <c r="HPQ78" s="91"/>
      <c r="HPR78" s="91"/>
      <c r="HPS78" s="91"/>
      <c r="HPT78" s="91"/>
      <c r="HPU78" s="91"/>
      <c r="HPV78" s="91"/>
      <c r="HPW78" s="91"/>
      <c r="HPX78" s="91"/>
      <c r="HPY78" s="91"/>
      <c r="HPZ78" s="91"/>
      <c r="HQA78" s="91"/>
      <c r="HQB78" s="91"/>
      <c r="HQC78" s="91"/>
      <c r="HQD78" s="91"/>
      <c r="HQE78" s="91"/>
      <c r="HQF78" s="91"/>
      <c r="HQG78" s="91"/>
      <c r="HQH78" s="91"/>
      <c r="HQI78" s="91"/>
      <c r="HQJ78" s="91"/>
      <c r="HQK78" s="91"/>
      <c r="HQL78" s="91"/>
      <c r="HQM78" s="91"/>
      <c r="HQN78" s="91"/>
      <c r="HQO78" s="91"/>
      <c r="HQP78" s="91"/>
      <c r="HQQ78" s="91"/>
      <c r="HQR78" s="91"/>
      <c r="HQS78" s="91"/>
      <c r="HQT78" s="91"/>
      <c r="HQU78" s="91"/>
      <c r="HQV78" s="91"/>
      <c r="HQW78" s="91"/>
      <c r="HQX78" s="91"/>
      <c r="HQY78" s="91"/>
      <c r="HQZ78" s="91"/>
      <c r="HRA78" s="91"/>
      <c r="HRB78" s="91"/>
      <c r="HRC78" s="91"/>
      <c r="HRD78" s="91"/>
      <c r="HRE78" s="91"/>
      <c r="HRF78" s="91"/>
      <c r="HRG78" s="91"/>
      <c r="HRH78" s="91"/>
      <c r="HRI78" s="91"/>
      <c r="HRJ78" s="91"/>
      <c r="HRK78" s="91"/>
      <c r="HRL78" s="91"/>
      <c r="HRM78" s="91"/>
      <c r="HRN78" s="91"/>
      <c r="HRO78" s="91"/>
      <c r="HRP78" s="91"/>
      <c r="HRQ78" s="91"/>
      <c r="HRR78" s="91"/>
      <c r="HRS78" s="91"/>
      <c r="HRT78" s="91"/>
      <c r="HRU78" s="91"/>
      <c r="HRV78" s="91"/>
      <c r="HRW78" s="91"/>
      <c r="HRX78" s="91"/>
      <c r="HRY78" s="91"/>
      <c r="HRZ78" s="91"/>
      <c r="HSA78" s="91"/>
      <c r="HSB78" s="91"/>
      <c r="HSC78" s="91"/>
      <c r="HSD78" s="91"/>
      <c r="HSE78" s="91"/>
      <c r="HSF78" s="91"/>
      <c r="HSG78" s="91"/>
      <c r="HSH78" s="91"/>
      <c r="HSI78" s="91"/>
      <c r="HSJ78" s="91"/>
      <c r="HSK78" s="91"/>
      <c r="HSL78" s="91"/>
      <c r="HSM78" s="91"/>
      <c r="HSN78" s="91"/>
      <c r="HSO78" s="91"/>
      <c r="HSP78" s="91"/>
      <c r="HSQ78" s="91"/>
      <c r="HSR78" s="91"/>
      <c r="HSS78" s="91"/>
      <c r="HST78" s="91"/>
      <c r="HSU78" s="91"/>
      <c r="HSV78" s="91"/>
      <c r="HSW78" s="91"/>
      <c r="HSX78" s="91"/>
      <c r="HSY78" s="91"/>
      <c r="HSZ78" s="91"/>
      <c r="HTA78" s="91"/>
      <c r="HTB78" s="91"/>
      <c r="HTC78" s="91"/>
      <c r="HTD78" s="91"/>
      <c r="HTE78" s="91"/>
      <c r="HTF78" s="91"/>
      <c r="HTG78" s="91"/>
      <c r="HTH78" s="91"/>
      <c r="HTI78" s="91"/>
      <c r="HTJ78" s="91"/>
      <c r="HTK78" s="91"/>
      <c r="HTL78" s="91"/>
      <c r="HTM78" s="91"/>
      <c r="HTN78" s="91"/>
      <c r="HTO78" s="91"/>
      <c r="HTP78" s="91"/>
      <c r="HTQ78" s="91"/>
      <c r="HTR78" s="91"/>
      <c r="HTS78" s="91"/>
      <c r="HTT78" s="91"/>
      <c r="HTU78" s="91"/>
      <c r="HTV78" s="91"/>
      <c r="HTW78" s="91"/>
      <c r="HTX78" s="91"/>
      <c r="HTY78" s="91"/>
      <c r="HTZ78" s="91"/>
      <c r="HUA78" s="91"/>
      <c r="HUB78" s="91"/>
      <c r="HUC78" s="91"/>
      <c r="HUD78" s="91"/>
      <c r="HUE78" s="91"/>
      <c r="HUF78" s="91"/>
      <c r="HUG78" s="91"/>
      <c r="HUH78" s="91"/>
      <c r="HUI78" s="91"/>
      <c r="HUJ78" s="91"/>
      <c r="HUK78" s="91"/>
      <c r="HUL78" s="91"/>
      <c r="HUM78" s="91"/>
      <c r="HUN78" s="91"/>
      <c r="HUO78" s="91"/>
      <c r="HUP78" s="91"/>
      <c r="HUQ78" s="91"/>
      <c r="HUR78" s="91"/>
      <c r="HUS78" s="91"/>
      <c r="HUT78" s="91"/>
      <c r="HUU78" s="91"/>
      <c r="HUV78" s="91"/>
      <c r="HUW78" s="91"/>
      <c r="HUX78" s="91"/>
      <c r="HUY78" s="91"/>
      <c r="HUZ78" s="91"/>
      <c r="HVA78" s="91"/>
      <c r="HVB78" s="91"/>
      <c r="HVC78" s="91"/>
      <c r="HVD78" s="91"/>
      <c r="HVE78" s="91"/>
      <c r="HVF78" s="91"/>
      <c r="HVG78" s="91"/>
      <c r="HVH78" s="91"/>
      <c r="HVI78" s="91"/>
      <c r="HVJ78" s="91"/>
      <c r="HVK78" s="91"/>
      <c r="HVL78" s="91"/>
      <c r="HVM78" s="91"/>
      <c r="HVN78" s="91"/>
      <c r="HVO78" s="91"/>
      <c r="HVP78" s="91"/>
      <c r="HVQ78" s="91"/>
      <c r="HVR78" s="91"/>
      <c r="HVS78" s="91"/>
      <c r="HVT78" s="91"/>
      <c r="HVU78" s="91"/>
      <c r="HVV78" s="91"/>
      <c r="HVW78" s="91"/>
      <c r="HVX78" s="91"/>
      <c r="HVY78" s="91"/>
      <c r="HVZ78" s="91"/>
      <c r="HWA78" s="91"/>
      <c r="HWB78" s="91"/>
      <c r="HWC78" s="91"/>
      <c r="HWD78" s="91"/>
      <c r="HWE78" s="91"/>
      <c r="HWF78" s="91"/>
      <c r="HWG78" s="91"/>
      <c r="HWH78" s="91"/>
      <c r="HWI78" s="91"/>
      <c r="HWJ78" s="91"/>
      <c r="HWK78" s="91"/>
      <c r="HWL78" s="91"/>
      <c r="HWM78" s="91"/>
      <c r="HWN78" s="91"/>
      <c r="HWO78" s="91"/>
      <c r="HWP78" s="91"/>
      <c r="HWQ78" s="91"/>
      <c r="HWR78" s="91"/>
      <c r="HWS78" s="91"/>
      <c r="HWT78" s="91"/>
      <c r="HWU78" s="91"/>
      <c r="HWV78" s="91"/>
      <c r="HWW78" s="91"/>
      <c r="HWX78" s="91"/>
      <c r="HWY78" s="91"/>
      <c r="HWZ78" s="91"/>
      <c r="HXA78" s="91"/>
      <c r="HXB78" s="91"/>
      <c r="HXC78" s="91"/>
      <c r="HXD78" s="91"/>
      <c r="HXE78" s="91"/>
      <c r="HXF78" s="91"/>
      <c r="HXG78" s="91"/>
      <c r="HXH78" s="91"/>
      <c r="HXI78" s="91"/>
      <c r="HXJ78" s="91"/>
      <c r="HXK78" s="91"/>
      <c r="HXL78" s="91"/>
      <c r="HXM78" s="91"/>
      <c r="HXN78" s="91"/>
      <c r="HXO78" s="91"/>
      <c r="HXP78" s="91"/>
      <c r="HXQ78" s="91"/>
      <c r="HXR78" s="91"/>
      <c r="HXS78" s="91"/>
      <c r="HXT78" s="91"/>
      <c r="HXU78" s="91"/>
      <c r="HXV78" s="91"/>
      <c r="HXW78" s="91"/>
      <c r="HXX78" s="91"/>
      <c r="HXY78" s="91"/>
      <c r="HXZ78" s="91"/>
      <c r="HYA78" s="91"/>
      <c r="HYB78" s="91"/>
      <c r="HYC78" s="91"/>
      <c r="HYD78" s="91"/>
      <c r="HYE78" s="91"/>
      <c r="HYF78" s="91"/>
      <c r="HYG78" s="91"/>
      <c r="HYH78" s="91"/>
      <c r="HYI78" s="91"/>
      <c r="HYJ78" s="91"/>
      <c r="HYK78" s="91"/>
      <c r="HYL78" s="91"/>
      <c r="HYM78" s="91"/>
      <c r="HYN78" s="91"/>
      <c r="HYO78" s="91"/>
      <c r="HYP78" s="91"/>
      <c r="HYQ78" s="91"/>
      <c r="HYR78" s="91"/>
      <c r="HYS78" s="91"/>
      <c r="HYT78" s="91"/>
      <c r="HYU78" s="91"/>
      <c r="HYV78" s="91"/>
      <c r="HYW78" s="91"/>
      <c r="HYX78" s="91"/>
      <c r="HYY78" s="91"/>
      <c r="HYZ78" s="91"/>
      <c r="HZA78" s="91"/>
      <c r="HZB78" s="91"/>
      <c r="HZC78" s="91"/>
      <c r="HZD78" s="91"/>
      <c r="HZE78" s="91"/>
      <c r="HZF78" s="91"/>
      <c r="HZG78" s="91"/>
      <c r="HZH78" s="91"/>
      <c r="HZI78" s="91"/>
      <c r="HZJ78" s="91"/>
      <c r="HZK78" s="91"/>
      <c r="HZL78" s="91"/>
      <c r="HZM78" s="91"/>
      <c r="HZN78" s="91"/>
      <c r="HZO78" s="91"/>
      <c r="HZP78" s="91"/>
      <c r="HZQ78" s="91"/>
      <c r="HZR78" s="91"/>
      <c r="HZS78" s="91"/>
      <c r="HZT78" s="91"/>
      <c r="HZU78" s="91"/>
      <c r="HZV78" s="91"/>
      <c r="HZW78" s="91"/>
      <c r="HZX78" s="91"/>
      <c r="HZY78" s="91"/>
      <c r="HZZ78" s="91"/>
      <c r="IAA78" s="91"/>
      <c r="IAB78" s="91"/>
      <c r="IAC78" s="91"/>
      <c r="IAD78" s="91"/>
      <c r="IAE78" s="91"/>
      <c r="IAF78" s="91"/>
      <c r="IAG78" s="91"/>
      <c r="IAH78" s="91"/>
      <c r="IAI78" s="91"/>
      <c r="IAJ78" s="91"/>
      <c r="IAK78" s="91"/>
      <c r="IAL78" s="91"/>
      <c r="IAM78" s="91"/>
      <c r="IAN78" s="91"/>
      <c r="IAO78" s="91"/>
      <c r="IAP78" s="91"/>
      <c r="IAQ78" s="91"/>
      <c r="IAR78" s="91"/>
      <c r="IAS78" s="91"/>
      <c r="IAT78" s="91"/>
      <c r="IAU78" s="91"/>
      <c r="IAV78" s="91"/>
      <c r="IAW78" s="91"/>
      <c r="IAX78" s="91"/>
      <c r="IAY78" s="91"/>
      <c r="IAZ78" s="91"/>
      <c r="IBA78" s="91"/>
      <c r="IBB78" s="91"/>
      <c r="IBC78" s="91"/>
      <c r="IBD78" s="91"/>
      <c r="IBE78" s="91"/>
      <c r="IBF78" s="91"/>
      <c r="IBG78" s="91"/>
      <c r="IBH78" s="91"/>
      <c r="IBI78" s="91"/>
      <c r="IBJ78" s="91"/>
      <c r="IBK78" s="91"/>
      <c r="IBL78" s="91"/>
      <c r="IBM78" s="91"/>
      <c r="IBN78" s="91"/>
      <c r="IBO78" s="91"/>
      <c r="IBP78" s="91"/>
      <c r="IBQ78" s="91"/>
      <c r="IBR78" s="91"/>
      <c r="IBS78" s="91"/>
      <c r="IBT78" s="91"/>
      <c r="IBU78" s="91"/>
      <c r="IBV78" s="91"/>
      <c r="IBW78" s="91"/>
      <c r="IBX78" s="91"/>
      <c r="IBY78" s="91"/>
      <c r="IBZ78" s="91"/>
      <c r="ICA78" s="91"/>
      <c r="ICB78" s="91"/>
      <c r="ICC78" s="91"/>
      <c r="ICD78" s="91"/>
      <c r="ICE78" s="91"/>
      <c r="ICF78" s="91"/>
      <c r="ICG78" s="91"/>
      <c r="ICH78" s="91"/>
      <c r="ICI78" s="91"/>
      <c r="ICJ78" s="91"/>
      <c r="ICK78" s="91"/>
      <c r="ICL78" s="91"/>
      <c r="ICM78" s="91"/>
      <c r="ICN78" s="91"/>
      <c r="ICO78" s="91"/>
      <c r="ICP78" s="91"/>
      <c r="ICQ78" s="91"/>
      <c r="ICR78" s="91"/>
      <c r="ICS78" s="91"/>
      <c r="ICT78" s="91"/>
      <c r="ICU78" s="91"/>
      <c r="ICV78" s="91"/>
      <c r="ICW78" s="91"/>
      <c r="ICX78" s="91"/>
      <c r="ICY78" s="91"/>
      <c r="ICZ78" s="91"/>
      <c r="IDA78" s="91"/>
      <c r="IDB78" s="91"/>
      <c r="IDC78" s="91"/>
      <c r="IDD78" s="91"/>
      <c r="IDE78" s="91"/>
      <c r="IDF78" s="91"/>
      <c r="IDG78" s="91"/>
      <c r="IDH78" s="91"/>
      <c r="IDI78" s="91"/>
      <c r="IDJ78" s="91"/>
      <c r="IDK78" s="91"/>
      <c r="IDL78" s="91"/>
      <c r="IDM78" s="91"/>
      <c r="IDN78" s="91"/>
      <c r="IDO78" s="91"/>
      <c r="IDP78" s="91"/>
      <c r="IDQ78" s="91"/>
      <c r="IDR78" s="91"/>
      <c r="IDS78" s="91"/>
      <c r="IDT78" s="91"/>
      <c r="IDU78" s="91"/>
      <c r="IDV78" s="91"/>
      <c r="IDW78" s="91"/>
      <c r="IDX78" s="91"/>
      <c r="IDY78" s="91"/>
      <c r="IDZ78" s="91"/>
      <c r="IEA78" s="91"/>
      <c r="IEB78" s="91"/>
      <c r="IEC78" s="91"/>
      <c r="IED78" s="91"/>
      <c r="IEE78" s="91"/>
      <c r="IEF78" s="91"/>
      <c r="IEG78" s="91"/>
      <c r="IEH78" s="91"/>
      <c r="IEI78" s="91"/>
      <c r="IEJ78" s="91"/>
      <c r="IEK78" s="91"/>
      <c r="IEL78" s="91"/>
      <c r="IEM78" s="91"/>
      <c r="IEN78" s="91"/>
      <c r="IEO78" s="91"/>
      <c r="IEP78" s="91"/>
      <c r="IEQ78" s="91"/>
      <c r="IER78" s="91"/>
      <c r="IES78" s="91"/>
      <c r="IET78" s="91"/>
      <c r="IEU78" s="91"/>
      <c r="IEV78" s="91"/>
      <c r="IEW78" s="91"/>
      <c r="IEX78" s="91"/>
      <c r="IEY78" s="91"/>
      <c r="IEZ78" s="91"/>
      <c r="IFA78" s="91"/>
      <c r="IFB78" s="91"/>
      <c r="IFC78" s="91"/>
      <c r="IFD78" s="91"/>
      <c r="IFE78" s="91"/>
      <c r="IFF78" s="91"/>
      <c r="IFG78" s="91"/>
      <c r="IFH78" s="91"/>
      <c r="IFI78" s="91"/>
      <c r="IFJ78" s="91"/>
      <c r="IFK78" s="91"/>
      <c r="IFL78" s="91"/>
      <c r="IFM78" s="91"/>
      <c r="IFN78" s="91"/>
      <c r="IFO78" s="91"/>
      <c r="IFP78" s="91"/>
      <c r="IFQ78" s="91"/>
      <c r="IFR78" s="91"/>
      <c r="IFS78" s="91"/>
      <c r="IFT78" s="91"/>
      <c r="IFU78" s="91"/>
      <c r="IFV78" s="91"/>
      <c r="IFW78" s="91"/>
      <c r="IFX78" s="91"/>
      <c r="IFY78" s="91"/>
      <c r="IFZ78" s="91"/>
      <c r="IGA78" s="91"/>
      <c r="IGB78" s="91"/>
      <c r="IGC78" s="91"/>
      <c r="IGD78" s="91"/>
      <c r="IGE78" s="91"/>
      <c r="IGF78" s="91"/>
      <c r="IGG78" s="91"/>
      <c r="IGH78" s="91"/>
      <c r="IGI78" s="91"/>
      <c r="IGJ78" s="91"/>
      <c r="IGK78" s="91"/>
      <c r="IGL78" s="91"/>
      <c r="IGM78" s="91"/>
      <c r="IGN78" s="91"/>
      <c r="IGO78" s="91"/>
      <c r="IGP78" s="91"/>
      <c r="IGQ78" s="91"/>
      <c r="IGR78" s="91"/>
      <c r="IGS78" s="91"/>
      <c r="IGT78" s="91"/>
      <c r="IGU78" s="91"/>
      <c r="IGV78" s="91"/>
      <c r="IGW78" s="91"/>
      <c r="IGX78" s="91"/>
      <c r="IGY78" s="91"/>
      <c r="IGZ78" s="91"/>
      <c r="IHA78" s="91"/>
      <c r="IHB78" s="91"/>
      <c r="IHC78" s="91"/>
      <c r="IHD78" s="91"/>
      <c r="IHE78" s="91"/>
      <c r="IHF78" s="91"/>
      <c r="IHG78" s="91"/>
      <c r="IHH78" s="91"/>
      <c r="IHI78" s="91"/>
      <c r="IHJ78" s="91"/>
      <c r="IHK78" s="91"/>
      <c r="IHL78" s="91"/>
      <c r="IHM78" s="91"/>
      <c r="IHN78" s="91"/>
      <c r="IHO78" s="91"/>
      <c r="IHP78" s="91"/>
      <c r="IHQ78" s="91"/>
      <c r="IHR78" s="91"/>
      <c r="IHS78" s="91"/>
      <c r="IHT78" s="91"/>
      <c r="IHU78" s="91"/>
      <c r="IHV78" s="91"/>
      <c r="IHW78" s="91"/>
      <c r="IHX78" s="91"/>
      <c r="IHY78" s="91"/>
      <c r="IHZ78" s="91"/>
      <c r="IIA78" s="91"/>
      <c r="IIB78" s="91"/>
      <c r="IIC78" s="91"/>
      <c r="IID78" s="91"/>
      <c r="IIE78" s="91"/>
      <c r="IIF78" s="91"/>
      <c r="IIG78" s="91"/>
      <c r="IIH78" s="91"/>
      <c r="III78" s="91"/>
      <c r="IIJ78" s="91"/>
      <c r="IIK78" s="91"/>
      <c r="IIL78" s="91"/>
      <c r="IIM78" s="91"/>
      <c r="IIN78" s="91"/>
      <c r="IIO78" s="91"/>
      <c r="IIP78" s="91"/>
      <c r="IIQ78" s="91"/>
      <c r="IIR78" s="91"/>
      <c r="IIS78" s="91"/>
      <c r="IIT78" s="91"/>
      <c r="IIU78" s="91"/>
      <c r="IIV78" s="91"/>
      <c r="IIW78" s="91"/>
      <c r="IIX78" s="91"/>
      <c r="IIY78" s="91"/>
      <c r="IIZ78" s="91"/>
      <c r="IJA78" s="91"/>
      <c r="IJB78" s="91"/>
      <c r="IJC78" s="91"/>
      <c r="IJD78" s="91"/>
      <c r="IJE78" s="91"/>
      <c r="IJF78" s="91"/>
      <c r="IJG78" s="91"/>
      <c r="IJH78" s="91"/>
      <c r="IJI78" s="91"/>
      <c r="IJJ78" s="91"/>
      <c r="IJK78" s="91"/>
      <c r="IJL78" s="91"/>
      <c r="IJM78" s="91"/>
      <c r="IJN78" s="91"/>
      <c r="IJO78" s="91"/>
      <c r="IJP78" s="91"/>
      <c r="IJQ78" s="91"/>
      <c r="IJR78" s="91"/>
      <c r="IJS78" s="91"/>
      <c r="IJT78" s="91"/>
      <c r="IJU78" s="91"/>
      <c r="IJV78" s="91"/>
      <c r="IJW78" s="91"/>
      <c r="IJX78" s="91"/>
      <c r="IJY78" s="91"/>
      <c r="IJZ78" s="91"/>
      <c r="IKA78" s="91"/>
      <c r="IKB78" s="91"/>
      <c r="IKC78" s="91"/>
      <c r="IKD78" s="91"/>
      <c r="IKE78" s="91"/>
      <c r="IKF78" s="91"/>
      <c r="IKG78" s="91"/>
      <c r="IKH78" s="91"/>
      <c r="IKI78" s="91"/>
      <c r="IKJ78" s="91"/>
      <c r="IKK78" s="91"/>
      <c r="IKL78" s="91"/>
      <c r="IKM78" s="91"/>
      <c r="IKN78" s="91"/>
      <c r="IKO78" s="91"/>
      <c r="IKP78" s="91"/>
      <c r="IKQ78" s="91"/>
      <c r="IKR78" s="91"/>
      <c r="IKS78" s="91"/>
      <c r="IKT78" s="91"/>
      <c r="IKU78" s="91"/>
      <c r="IKV78" s="91"/>
      <c r="IKW78" s="91"/>
      <c r="IKX78" s="91"/>
      <c r="IKY78" s="91"/>
      <c r="IKZ78" s="91"/>
      <c r="ILA78" s="91"/>
      <c r="ILB78" s="91"/>
      <c r="ILC78" s="91"/>
      <c r="ILD78" s="91"/>
      <c r="ILE78" s="91"/>
      <c r="ILF78" s="91"/>
      <c r="ILG78" s="91"/>
      <c r="ILH78" s="91"/>
      <c r="ILI78" s="91"/>
      <c r="ILJ78" s="91"/>
      <c r="ILK78" s="91"/>
      <c r="ILL78" s="91"/>
      <c r="ILM78" s="91"/>
      <c r="ILN78" s="91"/>
      <c r="ILO78" s="91"/>
      <c r="ILP78" s="91"/>
      <c r="ILQ78" s="91"/>
      <c r="ILR78" s="91"/>
      <c r="ILS78" s="91"/>
      <c r="ILT78" s="91"/>
      <c r="ILU78" s="91"/>
      <c r="ILV78" s="91"/>
      <c r="ILW78" s="91"/>
      <c r="ILX78" s="91"/>
      <c r="ILY78" s="91"/>
      <c r="ILZ78" s="91"/>
      <c r="IMA78" s="91"/>
      <c r="IMB78" s="91"/>
      <c r="IMC78" s="91"/>
      <c r="IMD78" s="91"/>
      <c r="IME78" s="91"/>
      <c r="IMF78" s="91"/>
      <c r="IMG78" s="91"/>
      <c r="IMH78" s="91"/>
      <c r="IMI78" s="91"/>
      <c r="IMJ78" s="91"/>
      <c r="IMK78" s="91"/>
      <c r="IML78" s="91"/>
      <c r="IMM78" s="91"/>
      <c r="IMN78" s="91"/>
      <c r="IMO78" s="91"/>
      <c r="IMP78" s="91"/>
      <c r="IMQ78" s="91"/>
      <c r="IMR78" s="91"/>
      <c r="IMS78" s="91"/>
      <c r="IMT78" s="91"/>
      <c r="IMU78" s="91"/>
      <c r="IMV78" s="91"/>
      <c r="IMW78" s="91"/>
      <c r="IMX78" s="91"/>
      <c r="IMY78" s="91"/>
      <c r="IMZ78" s="91"/>
      <c r="INA78" s="91"/>
      <c r="INB78" s="91"/>
      <c r="INC78" s="91"/>
      <c r="IND78" s="91"/>
      <c r="INE78" s="91"/>
      <c r="INF78" s="91"/>
      <c r="ING78" s="91"/>
      <c r="INH78" s="91"/>
      <c r="INI78" s="91"/>
      <c r="INJ78" s="91"/>
      <c r="INK78" s="91"/>
      <c r="INL78" s="91"/>
      <c r="INM78" s="91"/>
      <c r="INN78" s="91"/>
      <c r="INO78" s="91"/>
      <c r="INP78" s="91"/>
      <c r="INQ78" s="91"/>
      <c r="INR78" s="91"/>
      <c r="INS78" s="91"/>
      <c r="INT78" s="91"/>
      <c r="INU78" s="91"/>
      <c r="INV78" s="91"/>
      <c r="INW78" s="91"/>
      <c r="INX78" s="91"/>
      <c r="INY78" s="91"/>
      <c r="INZ78" s="91"/>
      <c r="IOA78" s="91"/>
      <c r="IOB78" s="91"/>
      <c r="IOC78" s="91"/>
      <c r="IOD78" s="91"/>
      <c r="IOE78" s="91"/>
      <c r="IOF78" s="91"/>
      <c r="IOG78" s="91"/>
      <c r="IOH78" s="91"/>
      <c r="IOI78" s="91"/>
      <c r="IOJ78" s="91"/>
      <c r="IOK78" s="91"/>
      <c r="IOL78" s="91"/>
      <c r="IOM78" s="91"/>
      <c r="ION78" s="91"/>
      <c r="IOO78" s="91"/>
      <c r="IOP78" s="91"/>
      <c r="IOQ78" s="91"/>
      <c r="IOR78" s="91"/>
      <c r="IOS78" s="91"/>
      <c r="IOT78" s="91"/>
      <c r="IOU78" s="91"/>
      <c r="IOV78" s="91"/>
      <c r="IOW78" s="91"/>
      <c r="IOX78" s="91"/>
      <c r="IOY78" s="91"/>
      <c r="IOZ78" s="91"/>
      <c r="IPA78" s="91"/>
      <c r="IPB78" s="91"/>
      <c r="IPC78" s="91"/>
      <c r="IPD78" s="91"/>
      <c r="IPE78" s="91"/>
      <c r="IPF78" s="91"/>
      <c r="IPG78" s="91"/>
      <c r="IPH78" s="91"/>
      <c r="IPI78" s="91"/>
      <c r="IPJ78" s="91"/>
      <c r="IPK78" s="91"/>
      <c r="IPL78" s="91"/>
      <c r="IPM78" s="91"/>
      <c r="IPN78" s="91"/>
      <c r="IPO78" s="91"/>
      <c r="IPP78" s="91"/>
      <c r="IPQ78" s="91"/>
      <c r="IPR78" s="91"/>
      <c r="IPS78" s="91"/>
      <c r="IPT78" s="91"/>
      <c r="IPU78" s="91"/>
      <c r="IPV78" s="91"/>
      <c r="IPW78" s="91"/>
      <c r="IPX78" s="91"/>
      <c r="IPY78" s="91"/>
      <c r="IPZ78" s="91"/>
      <c r="IQA78" s="91"/>
      <c r="IQB78" s="91"/>
      <c r="IQC78" s="91"/>
      <c r="IQD78" s="91"/>
      <c r="IQE78" s="91"/>
      <c r="IQF78" s="91"/>
      <c r="IQG78" s="91"/>
      <c r="IQH78" s="91"/>
      <c r="IQI78" s="91"/>
      <c r="IQJ78" s="91"/>
      <c r="IQK78" s="91"/>
      <c r="IQL78" s="91"/>
      <c r="IQM78" s="91"/>
      <c r="IQN78" s="91"/>
      <c r="IQO78" s="91"/>
      <c r="IQP78" s="91"/>
      <c r="IQQ78" s="91"/>
      <c r="IQR78" s="91"/>
      <c r="IQS78" s="91"/>
      <c r="IQT78" s="91"/>
      <c r="IQU78" s="91"/>
      <c r="IQV78" s="91"/>
      <c r="IQW78" s="91"/>
      <c r="IQX78" s="91"/>
      <c r="IQY78" s="91"/>
      <c r="IQZ78" s="91"/>
      <c r="IRA78" s="91"/>
      <c r="IRB78" s="91"/>
      <c r="IRC78" s="91"/>
      <c r="IRD78" s="91"/>
      <c r="IRE78" s="91"/>
      <c r="IRF78" s="91"/>
      <c r="IRG78" s="91"/>
      <c r="IRH78" s="91"/>
      <c r="IRI78" s="91"/>
      <c r="IRJ78" s="91"/>
      <c r="IRK78" s="91"/>
      <c r="IRL78" s="91"/>
      <c r="IRM78" s="91"/>
      <c r="IRN78" s="91"/>
      <c r="IRO78" s="91"/>
      <c r="IRP78" s="91"/>
      <c r="IRQ78" s="91"/>
      <c r="IRR78" s="91"/>
      <c r="IRS78" s="91"/>
      <c r="IRT78" s="91"/>
      <c r="IRU78" s="91"/>
      <c r="IRV78" s="91"/>
      <c r="IRW78" s="91"/>
      <c r="IRX78" s="91"/>
      <c r="IRY78" s="91"/>
      <c r="IRZ78" s="91"/>
      <c r="ISA78" s="91"/>
      <c r="ISB78" s="91"/>
      <c r="ISC78" s="91"/>
      <c r="ISD78" s="91"/>
      <c r="ISE78" s="91"/>
      <c r="ISF78" s="91"/>
      <c r="ISG78" s="91"/>
      <c r="ISH78" s="91"/>
      <c r="ISI78" s="91"/>
      <c r="ISJ78" s="91"/>
      <c r="ISK78" s="91"/>
      <c r="ISL78" s="91"/>
      <c r="ISM78" s="91"/>
      <c r="ISN78" s="91"/>
      <c r="ISO78" s="91"/>
      <c r="ISP78" s="91"/>
      <c r="ISQ78" s="91"/>
      <c r="ISR78" s="91"/>
      <c r="ISS78" s="91"/>
      <c r="IST78" s="91"/>
      <c r="ISU78" s="91"/>
      <c r="ISV78" s="91"/>
      <c r="ISW78" s="91"/>
      <c r="ISX78" s="91"/>
      <c r="ISY78" s="91"/>
      <c r="ISZ78" s="91"/>
      <c r="ITA78" s="91"/>
      <c r="ITB78" s="91"/>
      <c r="ITC78" s="91"/>
      <c r="ITD78" s="91"/>
      <c r="ITE78" s="91"/>
      <c r="ITF78" s="91"/>
      <c r="ITG78" s="91"/>
      <c r="ITH78" s="91"/>
      <c r="ITI78" s="91"/>
      <c r="ITJ78" s="91"/>
      <c r="ITK78" s="91"/>
      <c r="ITL78" s="91"/>
      <c r="ITM78" s="91"/>
      <c r="ITN78" s="91"/>
      <c r="ITO78" s="91"/>
      <c r="ITP78" s="91"/>
      <c r="ITQ78" s="91"/>
      <c r="ITR78" s="91"/>
      <c r="ITS78" s="91"/>
      <c r="ITT78" s="91"/>
      <c r="ITU78" s="91"/>
      <c r="ITV78" s="91"/>
      <c r="ITW78" s="91"/>
      <c r="ITX78" s="91"/>
      <c r="ITY78" s="91"/>
      <c r="ITZ78" s="91"/>
      <c r="IUA78" s="91"/>
      <c r="IUB78" s="91"/>
      <c r="IUC78" s="91"/>
      <c r="IUD78" s="91"/>
      <c r="IUE78" s="91"/>
      <c r="IUF78" s="91"/>
      <c r="IUG78" s="91"/>
      <c r="IUH78" s="91"/>
      <c r="IUI78" s="91"/>
      <c r="IUJ78" s="91"/>
      <c r="IUK78" s="91"/>
      <c r="IUL78" s="91"/>
      <c r="IUM78" s="91"/>
      <c r="IUN78" s="91"/>
      <c r="IUO78" s="91"/>
      <c r="IUP78" s="91"/>
      <c r="IUQ78" s="91"/>
      <c r="IUR78" s="91"/>
      <c r="IUS78" s="91"/>
      <c r="IUT78" s="91"/>
      <c r="IUU78" s="91"/>
      <c r="IUV78" s="91"/>
      <c r="IUW78" s="91"/>
      <c r="IUX78" s="91"/>
      <c r="IUY78" s="91"/>
      <c r="IUZ78" s="91"/>
      <c r="IVA78" s="91"/>
      <c r="IVB78" s="91"/>
      <c r="IVC78" s="91"/>
      <c r="IVD78" s="91"/>
      <c r="IVE78" s="91"/>
      <c r="IVF78" s="91"/>
      <c r="IVG78" s="91"/>
      <c r="IVH78" s="91"/>
      <c r="IVI78" s="91"/>
      <c r="IVJ78" s="91"/>
      <c r="IVK78" s="91"/>
      <c r="IVL78" s="91"/>
      <c r="IVM78" s="91"/>
      <c r="IVN78" s="91"/>
      <c r="IVO78" s="91"/>
      <c r="IVP78" s="91"/>
      <c r="IVQ78" s="91"/>
      <c r="IVR78" s="91"/>
      <c r="IVS78" s="91"/>
      <c r="IVT78" s="91"/>
      <c r="IVU78" s="91"/>
      <c r="IVV78" s="91"/>
      <c r="IVW78" s="91"/>
      <c r="IVX78" s="91"/>
      <c r="IVY78" s="91"/>
      <c r="IVZ78" s="91"/>
      <c r="IWA78" s="91"/>
      <c r="IWB78" s="91"/>
      <c r="IWC78" s="91"/>
      <c r="IWD78" s="91"/>
      <c r="IWE78" s="91"/>
      <c r="IWF78" s="91"/>
      <c r="IWG78" s="91"/>
      <c r="IWH78" s="91"/>
      <c r="IWI78" s="91"/>
      <c r="IWJ78" s="91"/>
      <c r="IWK78" s="91"/>
      <c r="IWL78" s="91"/>
      <c r="IWM78" s="91"/>
      <c r="IWN78" s="91"/>
      <c r="IWO78" s="91"/>
      <c r="IWP78" s="91"/>
      <c r="IWQ78" s="91"/>
      <c r="IWR78" s="91"/>
      <c r="IWS78" s="91"/>
      <c r="IWT78" s="91"/>
      <c r="IWU78" s="91"/>
      <c r="IWV78" s="91"/>
      <c r="IWW78" s="91"/>
      <c r="IWX78" s="91"/>
      <c r="IWY78" s="91"/>
      <c r="IWZ78" s="91"/>
      <c r="IXA78" s="91"/>
      <c r="IXB78" s="91"/>
      <c r="IXC78" s="91"/>
      <c r="IXD78" s="91"/>
      <c r="IXE78" s="91"/>
      <c r="IXF78" s="91"/>
      <c r="IXG78" s="91"/>
      <c r="IXH78" s="91"/>
      <c r="IXI78" s="91"/>
      <c r="IXJ78" s="91"/>
      <c r="IXK78" s="91"/>
      <c r="IXL78" s="91"/>
      <c r="IXM78" s="91"/>
      <c r="IXN78" s="91"/>
      <c r="IXO78" s="91"/>
      <c r="IXP78" s="91"/>
      <c r="IXQ78" s="91"/>
      <c r="IXR78" s="91"/>
      <c r="IXS78" s="91"/>
      <c r="IXT78" s="91"/>
      <c r="IXU78" s="91"/>
      <c r="IXV78" s="91"/>
      <c r="IXW78" s="91"/>
      <c r="IXX78" s="91"/>
      <c r="IXY78" s="91"/>
      <c r="IXZ78" s="91"/>
      <c r="IYA78" s="91"/>
      <c r="IYB78" s="91"/>
      <c r="IYC78" s="91"/>
      <c r="IYD78" s="91"/>
      <c r="IYE78" s="91"/>
      <c r="IYF78" s="91"/>
      <c r="IYG78" s="91"/>
      <c r="IYH78" s="91"/>
      <c r="IYI78" s="91"/>
      <c r="IYJ78" s="91"/>
      <c r="IYK78" s="91"/>
      <c r="IYL78" s="91"/>
      <c r="IYM78" s="91"/>
      <c r="IYN78" s="91"/>
      <c r="IYO78" s="91"/>
      <c r="IYP78" s="91"/>
      <c r="IYQ78" s="91"/>
      <c r="IYR78" s="91"/>
      <c r="IYS78" s="91"/>
      <c r="IYT78" s="91"/>
      <c r="IYU78" s="91"/>
      <c r="IYV78" s="91"/>
      <c r="IYW78" s="91"/>
      <c r="IYX78" s="91"/>
      <c r="IYY78" s="91"/>
      <c r="IYZ78" s="91"/>
      <c r="IZA78" s="91"/>
      <c r="IZB78" s="91"/>
      <c r="IZC78" s="91"/>
      <c r="IZD78" s="91"/>
      <c r="IZE78" s="91"/>
      <c r="IZF78" s="91"/>
      <c r="IZG78" s="91"/>
      <c r="IZH78" s="91"/>
      <c r="IZI78" s="91"/>
      <c r="IZJ78" s="91"/>
      <c r="IZK78" s="91"/>
      <c r="IZL78" s="91"/>
      <c r="IZM78" s="91"/>
      <c r="IZN78" s="91"/>
      <c r="IZO78" s="91"/>
      <c r="IZP78" s="91"/>
      <c r="IZQ78" s="91"/>
      <c r="IZR78" s="91"/>
      <c r="IZS78" s="91"/>
      <c r="IZT78" s="91"/>
      <c r="IZU78" s="91"/>
      <c r="IZV78" s="91"/>
      <c r="IZW78" s="91"/>
      <c r="IZX78" s="91"/>
      <c r="IZY78" s="91"/>
      <c r="IZZ78" s="91"/>
      <c r="JAA78" s="91"/>
      <c r="JAB78" s="91"/>
      <c r="JAC78" s="91"/>
      <c r="JAD78" s="91"/>
      <c r="JAE78" s="91"/>
      <c r="JAF78" s="91"/>
      <c r="JAG78" s="91"/>
      <c r="JAH78" s="91"/>
      <c r="JAI78" s="91"/>
      <c r="JAJ78" s="91"/>
      <c r="JAK78" s="91"/>
      <c r="JAL78" s="91"/>
      <c r="JAM78" s="91"/>
      <c r="JAN78" s="91"/>
      <c r="JAO78" s="91"/>
      <c r="JAP78" s="91"/>
      <c r="JAQ78" s="91"/>
      <c r="JAR78" s="91"/>
      <c r="JAS78" s="91"/>
      <c r="JAT78" s="91"/>
      <c r="JAU78" s="91"/>
      <c r="JAV78" s="91"/>
      <c r="JAW78" s="91"/>
      <c r="JAX78" s="91"/>
      <c r="JAY78" s="91"/>
      <c r="JAZ78" s="91"/>
      <c r="JBA78" s="91"/>
      <c r="JBB78" s="91"/>
      <c r="JBC78" s="91"/>
      <c r="JBD78" s="91"/>
      <c r="JBE78" s="91"/>
      <c r="JBF78" s="91"/>
      <c r="JBG78" s="91"/>
      <c r="JBH78" s="91"/>
      <c r="JBI78" s="91"/>
      <c r="JBJ78" s="91"/>
      <c r="JBK78" s="91"/>
      <c r="JBL78" s="91"/>
      <c r="JBM78" s="91"/>
      <c r="JBN78" s="91"/>
      <c r="JBO78" s="91"/>
      <c r="JBP78" s="91"/>
      <c r="JBQ78" s="91"/>
      <c r="JBR78" s="91"/>
      <c r="JBS78" s="91"/>
      <c r="JBT78" s="91"/>
      <c r="JBU78" s="91"/>
      <c r="JBV78" s="91"/>
      <c r="JBW78" s="91"/>
      <c r="JBX78" s="91"/>
      <c r="JBY78" s="91"/>
      <c r="JBZ78" s="91"/>
      <c r="JCA78" s="91"/>
      <c r="JCB78" s="91"/>
      <c r="JCC78" s="91"/>
      <c r="JCD78" s="91"/>
      <c r="JCE78" s="91"/>
      <c r="JCF78" s="91"/>
      <c r="JCG78" s="91"/>
      <c r="JCH78" s="91"/>
      <c r="JCI78" s="91"/>
      <c r="JCJ78" s="91"/>
      <c r="JCK78" s="91"/>
      <c r="JCL78" s="91"/>
      <c r="JCM78" s="91"/>
      <c r="JCN78" s="91"/>
      <c r="JCO78" s="91"/>
      <c r="JCP78" s="91"/>
      <c r="JCQ78" s="91"/>
      <c r="JCR78" s="91"/>
      <c r="JCS78" s="91"/>
      <c r="JCT78" s="91"/>
      <c r="JCU78" s="91"/>
      <c r="JCV78" s="91"/>
      <c r="JCW78" s="91"/>
      <c r="JCX78" s="91"/>
      <c r="JCY78" s="91"/>
      <c r="JCZ78" s="91"/>
      <c r="JDA78" s="91"/>
      <c r="JDB78" s="91"/>
      <c r="JDC78" s="91"/>
      <c r="JDD78" s="91"/>
      <c r="JDE78" s="91"/>
      <c r="JDF78" s="91"/>
      <c r="JDG78" s="91"/>
      <c r="JDH78" s="91"/>
      <c r="JDI78" s="91"/>
      <c r="JDJ78" s="91"/>
      <c r="JDK78" s="91"/>
      <c r="JDL78" s="91"/>
      <c r="JDM78" s="91"/>
      <c r="JDN78" s="91"/>
      <c r="JDO78" s="91"/>
      <c r="JDP78" s="91"/>
      <c r="JDQ78" s="91"/>
      <c r="JDR78" s="91"/>
      <c r="JDS78" s="91"/>
      <c r="JDT78" s="91"/>
      <c r="JDU78" s="91"/>
      <c r="JDV78" s="91"/>
      <c r="JDW78" s="91"/>
      <c r="JDX78" s="91"/>
      <c r="JDY78" s="91"/>
      <c r="JDZ78" s="91"/>
      <c r="JEA78" s="91"/>
      <c r="JEB78" s="91"/>
      <c r="JEC78" s="91"/>
      <c r="JED78" s="91"/>
      <c r="JEE78" s="91"/>
      <c r="JEF78" s="91"/>
      <c r="JEG78" s="91"/>
      <c r="JEH78" s="91"/>
      <c r="JEI78" s="91"/>
      <c r="JEJ78" s="91"/>
      <c r="JEK78" s="91"/>
      <c r="JEL78" s="91"/>
      <c r="JEM78" s="91"/>
      <c r="JEN78" s="91"/>
      <c r="JEO78" s="91"/>
      <c r="JEP78" s="91"/>
      <c r="JEQ78" s="91"/>
      <c r="JER78" s="91"/>
      <c r="JES78" s="91"/>
      <c r="JET78" s="91"/>
      <c r="JEU78" s="91"/>
      <c r="JEV78" s="91"/>
      <c r="JEW78" s="91"/>
      <c r="JEX78" s="91"/>
      <c r="JEY78" s="91"/>
      <c r="JEZ78" s="91"/>
      <c r="JFA78" s="91"/>
      <c r="JFB78" s="91"/>
      <c r="JFC78" s="91"/>
      <c r="JFD78" s="91"/>
      <c r="JFE78" s="91"/>
      <c r="JFF78" s="91"/>
      <c r="JFG78" s="91"/>
      <c r="JFH78" s="91"/>
      <c r="JFI78" s="91"/>
      <c r="JFJ78" s="91"/>
      <c r="JFK78" s="91"/>
      <c r="JFL78" s="91"/>
      <c r="JFM78" s="91"/>
      <c r="JFN78" s="91"/>
      <c r="JFO78" s="91"/>
      <c r="JFP78" s="91"/>
      <c r="JFQ78" s="91"/>
      <c r="JFR78" s="91"/>
      <c r="JFS78" s="91"/>
      <c r="JFT78" s="91"/>
      <c r="JFU78" s="91"/>
      <c r="JFV78" s="91"/>
      <c r="JFW78" s="91"/>
      <c r="JFX78" s="91"/>
      <c r="JFY78" s="91"/>
      <c r="JFZ78" s="91"/>
      <c r="JGA78" s="91"/>
      <c r="JGB78" s="91"/>
      <c r="JGC78" s="91"/>
      <c r="JGD78" s="91"/>
      <c r="JGE78" s="91"/>
      <c r="JGF78" s="91"/>
      <c r="JGG78" s="91"/>
      <c r="JGH78" s="91"/>
      <c r="JGI78" s="91"/>
      <c r="JGJ78" s="91"/>
      <c r="JGK78" s="91"/>
      <c r="JGL78" s="91"/>
      <c r="JGM78" s="91"/>
      <c r="JGN78" s="91"/>
      <c r="JGO78" s="91"/>
      <c r="JGP78" s="91"/>
      <c r="JGQ78" s="91"/>
      <c r="JGR78" s="91"/>
      <c r="JGS78" s="91"/>
      <c r="JGT78" s="91"/>
      <c r="JGU78" s="91"/>
      <c r="JGV78" s="91"/>
      <c r="JGW78" s="91"/>
      <c r="JGX78" s="91"/>
      <c r="JGY78" s="91"/>
      <c r="JGZ78" s="91"/>
      <c r="JHA78" s="91"/>
      <c r="JHB78" s="91"/>
      <c r="JHC78" s="91"/>
      <c r="JHD78" s="91"/>
      <c r="JHE78" s="91"/>
      <c r="JHF78" s="91"/>
      <c r="JHG78" s="91"/>
      <c r="JHH78" s="91"/>
      <c r="JHI78" s="91"/>
      <c r="JHJ78" s="91"/>
      <c r="JHK78" s="91"/>
      <c r="JHL78" s="91"/>
      <c r="JHM78" s="91"/>
      <c r="JHN78" s="91"/>
      <c r="JHO78" s="91"/>
      <c r="JHP78" s="91"/>
      <c r="JHQ78" s="91"/>
      <c r="JHR78" s="91"/>
      <c r="JHS78" s="91"/>
      <c r="JHT78" s="91"/>
      <c r="JHU78" s="91"/>
      <c r="JHV78" s="91"/>
      <c r="JHW78" s="91"/>
      <c r="JHX78" s="91"/>
      <c r="JHY78" s="91"/>
      <c r="JHZ78" s="91"/>
      <c r="JIA78" s="91"/>
      <c r="JIB78" s="91"/>
      <c r="JIC78" s="91"/>
      <c r="JID78" s="91"/>
      <c r="JIE78" s="91"/>
      <c r="JIF78" s="91"/>
      <c r="JIG78" s="91"/>
      <c r="JIH78" s="91"/>
      <c r="JII78" s="91"/>
      <c r="JIJ78" s="91"/>
      <c r="JIK78" s="91"/>
      <c r="JIL78" s="91"/>
      <c r="JIM78" s="91"/>
      <c r="JIN78" s="91"/>
      <c r="JIO78" s="91"/>
      <c r="JIP78" s="91"/>
      <c r="JIQ78" s="91"/>
      <c r="JIR78" s="91"/>
      <c r="JIS78" s="91"/>
      <c r="JIT78" s="91"/>
      <c r="JIU78" s="91"/>
      <c r="JIV78" s="91"/>
      <c r="JIW78" s="91"/>
      <c r="JIX78" s="91"/>
      <c r="JIY78" s="91"/>
      <c r="JIZ78" s="91"/>
      <c r="JJA78" s="91"/>
      <c r="JJB78" s="91"/>
      <c r="JJC78" s="91"/>
      <c r="JJD78" s="91"/>
      <c r="JJE78" s="91"/>
      <c r="JJF78" s="91"/>
      <c r="JJG78" s="91"/>
      <c r="JJH78" s="91"/>
      <c r="JJI78" s="91"/>
      <c r="JJJ78" s="91"/>
      <c r="JJK78" s="91"/>
      <c r="JJL78" s="91"/>
      <c r="JJM78" s="91"/>
      <c r="JJN78" s="91"/>
      <c r="JJO78" s="91"/>
      <c r="JJP78" s="91"/>
      <c r="JJQ78" s="91"/>
      <c r="JJR78" s="91"/>
      <c r="JJS78" s="91"/>
      <c r="JJT78" s="91"/>
      <c r="JJU78" s="91"/>
      <c r="JJV78" s="91"/>
      <c r="JJW78" s="91"/>
      <c r="JJX78" s="91"/>
      <c r="JJY78" s="91"/>
      <c r="JJZ78" s="91"/>
      <c r="JKA78" s="91"/>
      <c r="JKB78" s="91"/>
      <c r="JKC78" s="91"/>
      <c r="JKD78" s="91"/>
      <c r="JKE78" s="91"/>
      <c r="JKF78" s="91"/>
      <c r="JKG78" s="91"/>
      <c r="JKH78" s="91"/>
      <c r="JKI78" s="91"/>
      <c r="JKJ78" s="91"/>
      <c r="JKK78" s="91"/>
      <c r="JKL78" s="91"/>
      <c r="JKM78" s="91"/>
      <c r="JKN78" s="91"/>
      <c r="JKO78" s="91"/>
      <c r="JKP78" s="91"/>
      <c r="JKQ78" s="91"/>
      <c r="JKR78" s="91"/>
      <c r="JKS78" s="91"/>
      <c r="JKT78" s="91"/>
      <c r="JKU78" s="91"/>
      <c r="JKV78" s="91"/>
      <c r="JKW78" s="91"/>
      <c r="JKX78" s="91"/>
      <c r="JKY78" s="91"/>
      <c r="JKZ78" s="91"/>
      <c r="JLA78" s="91"/>
      <c r="JLB78" s="91"/>
      <c r="JLC78" s="91"/>
      <c r="JLD78" s="91"/>
      <c r="JLE78" s="91"/>
      <c r="JLF78" s="91"/>
      <c r="JLG78" s="91"/>
      <c r="JLH78" s="91"/>
      <c r="JLI78" s="91"/>
      <c r="JLJ78" s="91"/>
      <c r="JLK78" s="91"/>
      <c r="JLL78" s="91"/>
      <c r="JLM78" s="91"/>
      <c r="JLN78" s="91"/>
      <c r="JLO78" s="91"/>
      <c r="JLP78" s="91"/>
      <c r="JLQ78" s="91"/>
      <c r="JLR78" s="91"/>
      <c r="JLS78" s="91"/>
      <c r="JLT78" s="91"/>
      <c r="JLU78" s="91"/>
      <c r="JLV78" s="91"/>
      <c r="JLW78" s="91"/>
      <c r="JLX78" s="91"/>
      <c r="JLY78" s="91"/>
      <c r="JLZ78" s="91"/>
      <c r="JMA78" s="91"/>
      <c r="JMB78" s="91"/>
      <c r="JMC78" s="91"/>
      <c r="JMD78" s="91"/>
      <c r="JME78" s="91"/>
      <c r="JMF78" s="91"/>
      <c r="JMG78" s="91"/>
      <c r="JMH78" s="91"/>
      <c r="JMI78" s="91"/>
      <c r="JMJ78" s="91"/>
      <c r="JMK78" s="91"/>
      <c r="JML78" s="91"/>
      <c r="JMM78" s="91"/>
      <c r="JMN78" s="91"/>
      <c r="JMO78" s="91"/>
      <c r="JMP78" s="91"/>
      <c r="JMQ78" s="91"/>
      <c r="JMR78" s="91"/>
      <c r="JMS78" s="91"/>
      <c r="JMT78" s="91"/>
      <c r="JMU78" s="91"/>
      <c r="JMV78" s="91"/>
      <c r="JMW78" s="91"/>
      <c r="JMX78" s="91"/>
      <c r="JMY78" s="91"/>
      <c r="JMZ78" s="91"/>
      <c r="JNA78" s="91"/>
      <c r="JNB78" s="91"/>
      <c r="JNC78" s="91"/>
      <c r="JND78" s="91"/>
      <c r="JNE78" s="91"/>
      <c r="JNF78" s="91"/>
      <c r="JNG78" s="91"/>
      <c r="JNH78" s="91"/>
      <c r="JNI78" s="91"/>
      <c r="JNJ78" s="91"/>
      <c r="JNK78" s="91"/>
      <c r="JNL78" s="91"/>
      <c r="JNM78" s="91"/>
      <c r="JNN78" s="91"/>
      <c r="JNO78" s="91"/>
      <c r="JNP78" s="91"/>
      <c r="JNQ78" s="91"/>
      <c r="JNR78" s="91"/>
      <c r="JNS78" s="91"/>
      <c r="JNT78" s="91"/>
      <c r="JNU78" s="91"/>
      <c r="JNV78" s="91"/>
      <c r="JNW78" s="91"/>
      <c r="JNX78" s="91"/>
      <c r="JNY78" s="91"/>
      <c r="JNZ78" s="91"/>
      <c r="JOA78" s="91"/>
      <c r="JOB78" s="91"/>
      <c r="JOC78" s="91"/>
      <c r="JOD78" s="91"/>
      <c r="JOE78" s="91"/>
      <c r="JOF78" s="91"/>
      <c r="JOG78" s="91"/>
      <c r="JOH78" s="91"/>
      <c r="JOI78" s="91"/>
      <c r="JOJ78" s="91"/>
      <c r="JOK78" s="91"/>
      <c r="JOL78" s="91"/>
      <c r="JOM78" s="91"/>
      <c r="JON78" s="91"/>
      <c r="JOO78" s="91"/>
      <c r="JOP78" s="91"/>
      <c r="JOQ78" s="91"/>
      <c r="JOR78" s="91"/>
      <c r="JOS78" s="91"/>
      <c r="JOT78" s="91"/>
      <c r="JOU78" s="91"/>
      <c r="JOV78" s="91"/>
      <c r="JOW78" s="91"/>
      <c r="JOX78" s="91"/>
      <c r="JOY78" s="91"/>
      <c r="JOZ78" s="91"/>
      <c r="JPA78" s="91"/>
      <c r="JPB78" s="91"/>
      <c r="JPC78" s="91"/>
      <c r="JPD78" s="91"/>
      <c r="JPE78" s="91"/>
      <c r="JPF78" s="91"/>
      <c r="JPG78" s="91"/>
      <c r="JPH78" s="91"/>
      <c r="JPI78" s="91"/>
      <c r="JPJ78" s="91"/>
      <c r="JPK78" s="91"/>
      <c r="JPL78" s="91"/>
      <c r="JPM78" s="91"/>
      <c r="JPN78" s="91"/>
      <c r="JPO78" s="91"/>
      <c r="JPP78" s="91"/>
      <c r="JPQ78" s="91"/>
      <c r="JPR78" s="91"/>
      <c r="JPS78" s="91"/>
      <c r="JPT78" s="91"/>
      <c r="JPU78" s="91"/>
      <c r="JPV78" s="91"/>
      <c r="JPW78" s="91"/>
      <c r="JPX78" s="91"/>
      <c r="JPY78" s="91"/>
      <c r="JPZ78" s="91"/>
      <c r="JQA78" s="91"/>
      <c r="JQB78" s="91"/>
      <c r="JQC78" s="91"/>
      <c r="JQD78" s="91"/>
      <c r="JQE78" s="91"/>
      <c r="JQF78" s="91"/>
      <c r="JQG78" s="91"/>
      <c r="JQH78" s="91"/>
      <c r="JQI78" s="91"/>
      <c r="JQJ78" s="91"/>
      <c r="JQK78" s="91"/>
      <c r="JQL78" s="91"/>
      <c r="JQM78" s="91"/>
      <c r="JQN78" s="91"/>
      <c r="JQO78" s="91"/>
      <c r="JQP78" s="91"/>
      <c r="JQQ78" s="91"/>
      <c r="JQR78" s="91"/>
      <c r="JQS78" s="91"/>
      <c r="JQT78" s="91"/>
      <c r="JQU78" s="91"/>
      <c r="JQV78" s="91"/>
      <c r="JQW78" s="91"/>
      <c r="JQX78" s="91"/>
      <c r="JQY78" s="91"/>
      <c r="JQZ78" s="91"/>
      <c r="JRA78" s="91"/>
      <c r="JRB78" s="91"/>
      <c r="JRC78" s="91"/>
      <c r="JRD78" s="91"/>
      <c r="JRE78" s="91"/>
      <c r="JRF78" s="91"/>
      <c r="JRG78" s="91"/>
      <c r="JRH78" s="91"/>
      <c r="JRI78" s="91"/>
      <c r="JRJ78" s="91"/>
      <c r="JRK78" s="91"/>
      <c r="JRL78" s="91"/>
      <c r="JRM78" s="91"/>
      <c r="JRN78" s="91"/>
      <c r="JRO78" s="91"/>
      <c r="JRP78" s="91"/>
      <c r="JRQ78" s="91"/>
      <c r="JRR78" s="91"/>
      <c r="JRS78" s="91"/>
      <c r="JRT78" s="91"/>
      <c r="JRU78" s="91"/>
      <c r="JRV78" s="91"/>
      <c r="JRW78" s="91"/>
      <c r="JRX78" s="91"/>
      <c r="JRY78" s="91"/>
      <c r="JRZ78" s="91"/>
      <c r="JSA78" s="91"/>
      <c r="JSB78" s="91"/>
      <c r="JSC78" s="91"/>
      <c r="JSD78" s="91"/>
      <c r="JSE78" s="91"/>
      <c r="JSF78" s="91"/>
      <c r="JSG78" s="91"/>
      <c r="JSH78" s="91"/>
      <c r="JSI78" s="91"/>
      <c r="JSJ78" s="91"/>
      <c r="JSK78" s="91"/>
      <c r="JSL78" s="91"/>
      <c r="JSM78" s="91"/>
      <c r="JSN78" s="91"/>
      <c r="JSO78" s="91"/>
      <c r="JSP78" s="91"/>
      <c r="JSQ78" s="91"/>
      <c r="JSR78" s="91"/>
      <c r="JSS78" s="91"/>
      <c r="JST78" s="91"/>
      <c r="JSU78" s="91"/>
      <c r="JSV78" s="91"/>
      <c r="JSW78" s="91"/>
      <c r="JSX78" s="91"/>
      <c r="JSY78" s="91"/>
      <c r="JSZ78" s="91"/>
      <c r="JTA78" s="91"/>
      <c r="JTB78" s="91"/>
      <c r="JTC78" s="91"/>
      <c r="JTD78" s="91"/>
      <c r="JTE78" s="91"/>
      <c r="JTF78" s="91"/>
      <c r="JTG78" s="91"/>
      <c r="JTH78" s="91"/>
      <c r="JTI78" s="91"/>
      <c r="JTJ78" s="91"/>
      <c r="JTK78" s="91"/>
      <c r="JTL78" s="91"/>
      <c r="JTM78" s="91"/>
      <c r="JTN78" s="91"/>
      <c r="JTO78" s="91"/>
      <c r="JTP78" s="91"/>
      <c r="JTQ78" s="91"/>
      <c r="JTR78" s="91"/>
      <c r="JTS78" s="91"/>
      <c r="JTT78" s="91"/>
      <c r="JTU78" s="91"/>
      <c r="JTV78" s="91"/>
      <c r="JTW78" s="91"/>
      <c r="JTX78" s="91"/>
      <c r="JTY78" s="91"/>
      <c r="JTZ78" s="91"/>
      <c r="JUA78" s="91"/>
      <c r="JUB78" s="91"/>
      <c r="JUC78" s="91"/>
      <c r="JUD78" s="91"/>
      <c r="JUE78" s="91"/>
      <c r="JUF78" s="91"/>
      <c r="JUG78" s="91"/>
      <c r="JUH78" s="91"/>
      <c r="JUI78" s="91"/>
      <c r="JUJ78" s="91"/>
      <c r="JUK78" s="91"/>
      <c r="JUL78" s="91"/>
      <c r="JUM78" s="91"/>
      <c r="JUN78" s="91"/>
      <c r="JUO78" s="91"/>
      <c r="JUP78" s="91"/>
      <c r="JUQ78" s="91"/>
      <c r="JUR78" s="91"/>
      <c r="JUS78" s="91"/>
      <c r="JUT78" s="91"/>
      <c r="JUU78" s="91"/>
      <c r="JUV78" s="91"/>
      <c r="JUW78" s="91"/>
      <c r="JUX78" s="91"/>
      <c r="JUY78" s="91"/>
      <c r="JUZ78" s="91"/>
      <c r="JVA78" s="91"/>
      <c r="JVB78" s="91"/>
      <c r="JVC78" s="91"/>
      <c r="JVD78" s="91"/>
      <c r="JVE78" s="91"/>
      <c r="JVF78" s="91"/>
      <c r="JVG78" s="91"/>
      <c r="JVH78" s="91"/>
      <c r="JVI78" s="91"/>
      <c r="JVJ78" s="91"/>
      <c r="JVK78" s="91"/>
      <c r="JVL78" s="91"/>
      <c r="JVM78" s="91"/>
      <c r="JVN78" s="91"/>
      <c r="JVO78" s="91"/>
      <c r="JVP78" s="91"/>
      <c r="JVQ78" s="91"/>
      <c r="JVR78" s="91"/>
      <c r="JVS78" s="91"/>
      <c r="JVT78" s="91"/>
      <c r="JVU78" s="91"/>
      <c r="JVV78" s="91"/>
      <c r="JVW78" s="91"/>
      <c r="JVX78" s="91"/>
      <c r="JVY78" s="91"/>
      <c r="JVZ78" s="91"/>
      <c r="JWA78" s="91"/>
      <c r="JWB78" s="91"/>
      <c r="JWC78" s="91"/>
      <c r="JWD78" s="91"/>
      <c r="JWE78" s="91"/>
      <c r="JWF78" s="91"/>
      <c r="JWG78" s="91"/>
      <c r="JWH78" s="91"/>
      <c r="JWI78" s="91"/>
      <c r="JWJ78" s="91"/>
      <c r="JWK78" s="91"/>
      <c r="JWL78" s="91"/>
      <c r="JWM78" s="91"/>
      <c r="JWN78" s="91"/>
      <c r="JWO78" s="91"/>
      <c r="JWP78" s="91"/>
      <c r="JWQ78" s="91"/>
      <c r="JWR78" s="91"/>
      <c r="JWS78" s="91"/>
      <c r="JWT78" s="91"/>
      <c r="JWU78" s="91"/>
      <c r="JWV78" s="91"/>
      <c r="JWW78" s="91"/>
      <c r="JWX78" s="91"/>
      <c r="JWY78" s="91"/>
      <c r="JWZ78" s="91"/>
      <c r="JXA78" s="91"/>
      <c r="JXB78" s="91"/>
      <c r="JXC78" s="91"/>
      <c r="JXD78" s="91"/>
      <c r="JXE78" s="91"/>
      <c r="JXF78" s="91"/>
      <c r="JXG78" s="91"/>
      <c r="JXH78" s="91"/>
      <c r="JXI78" s="91"/>
      <c r="JXJ78" s="91"/>
      <c r="JXK78" s="91"/>
      <c r="JXL78" s="91"/>
      <c r="JXM78" s="91"/>
      <c r="JXN78" s="91"/>
      <c r="JXO78" s="91"/>
      <c r="JXP78" s="91"/>
      <c r="JXQ78" s="91"/>
      <c r="JXR78" s="91"/>
      <c r="JXS78" s="91"/>
      <c r="JXT78" s="91"/>
      <c r="JXU78" s="91"/>
      <c r="JXV78" s="91"/>
      <c r="JXW78" s="91"/>
      <c r="JXX78" s="91"/>
      <c r="JXY78" s="91"/>
      <c r="JXZ78" s="91"/>
      <c r="JYA78" s="91"/>
      <c r="JYB78" s="91"/>
      <c r="JYC78" s="91"/>
      <c r="JYD78" s="91"/>
      <c r="JYE78" s="91"/>
      <c r="JYF78" s="91"/>
      <c r="JYG78" s="91"/>
      <c r="JYH78" s="91"/>
      <c r="JYI78" s="91"/>
      <c r="JYJ78" s="91"/>
      <c r="JYK78" s="91"/>
      <c r="JYL78" s="91"/>
      <c r="JYM78" s="91"/>
      <c r="JYN78" s="91"/>
      <c r="JYO78" s="91"/>
      <c r="JYP78" s="91"/>
      <c r="JYQ78" s="91"/>
      <c r="JYR78" s="91"/>
      <c r="JYS78" s="91"/>
      <c r="JYT78" s="91"/>
      <c r="JYU78" s="91"/>
      <c r="JYV78" s="91"/>
      <c r="JYW78" s="91"/>
      <c r="JYX78" s="91"/>
      <c r="JYY78" s="91"/>
      <c r="JYZ78" s="91"/>
      <c r="JZA78" s="91"/>
      <c r="JZB78" s="91"/>
      <c r="JZC78" s="91"/>
      <c r="JZD78" s="91"/>
      <c r="JZE78" s="91"/>
      <c r="JZF78" s="91"/>
      <c r="JZG78" s="91"/>
      <c r="JZH78" s="91"/>
      <c r="JZI78" s="91"/>
      <c r="JZJ78" s="91"/>
      <c r="JZK78" s="91"/>
      <c r="JZL78" s="91"/>
      <c r="JZM78" s="91"/>
      <c r="JZN78" s="91"/>
      <c r="JZO78" s="91"/>
      <c r="JZP78" s="91"/>
      <c r="JZQ78" s="91"/>
      <c r="JZR78" s="91"/>
      <c r="JZS78" s="91"/>
      <c r="JZT78" s="91"/>
      <c r="JZU78" s="91"/>
      <c r="JZV78" s="91"/>
      <c r="JZW78" s="91"/>
      <c r="JZX78" s="91"/>
      <c r="JZY78" s="91"/>
      <c r="JZZ78" s="91"/>
      <c r="KAA78" s="91"/>
      <c r="KAB78" s="91"/>
      <c r="KAC78" s="91"/>
      <c r="KAD78" s="91"/>
      <c r="KAE78" s="91"/>
      <c r="KAF78" s="91"/>
      <c r="KAG78" s="91"/>
      <c r="KAH78" s="91"/>
      <c r="KAI78" s="91"/>
      <c r="KAJ78" s="91"/>
      <c r="KAK78" s="91"/>
      <c r="KAL78" s="91"/>
      <c r="KAM78" s="91"/>
      <c r="KAN78" s="91"/>
      <c r="KAO78" s="91"/>
      <c r="KAP78" s="91"/>
      <c r="KAQ78" s="91"/>
      <c r="KAR78" s="91"/>
      <c r="KAS78" s="91"/>
      <c r="KAT78" s="91"/>
      <c r="KAU78" s="91"/>
      <c r="KAV78" s="91"/>
      <c r="KAW78" s="91"/>
      <c r="KAX78" s="91"/>
      <c r="KAY78" s="91"/>
      <c r="KAZ78" s="91"/>
      <c r="KBA78" s="91"/>
      <c r="KBB78" s="91"/>
      <c r="KBC78" s="91"/>
      <c r="KBD78" s="91"/>
      <c r="KBE78" s="91"/>
      <c r="KBF78" s="91"/>
      <c r="KBG78" s="91"/>
      <c r="KBH78" s="91"/>
      <c r="KBI78" s="91"/>
      <c r="KBJ78" s="91"/>
      <c r="KBK78" s="91"/>
      <c r="KBL78" s="91"/>
      <c r="KBM78" s="91"/>
      <c r="KBN78" s="91"/>
      <c r="KBO78" s="91"/>
      <c r="KBP78" s="91"/>
      <c r="KBQ78" s="91"/>
      <c r="KBR78" s="91"/>
      <c r="KBS78" s="91"/>
      <c r="KBT78" s="91"/>
      <c r="KBU78" s="91"/>
      <c r="KBV78" s="91"/>
      <c r="KBW78" s="91"/>
      <c r="KBX78" s="91"/>
      <c r="KBY78" s="91"/>
      <c r="KBZ78" s="91"/>
      <c r="KCA78" s="91"/>
      <c r="KCB78" s="91"/>
      <c r="KCC78" s="91"/>
      <c r="KCD78" s="91"/>
      <c r="KCE78" s="91"/>
      <c r="KCF78" s="91"/>
      <c r="KCG78" s="91"/>
      <c r="KCH78" s="91"/>
      <c r="KCI78" s="91"/>
      <c r="KCJ78" s="91"/>
      <c r="KCK78" s="91"/>
      <c r="KCL78" s="91"/>
      <c r="KCM78" s="91"/>
      <c r="KCN78" s="91"/>
      <c r="KCO78" s="91"/>
      <c r="KCP78" s="91"/>
      <c r="KCQ78" s="91"/>
      <c r="KCR78" s="91"/>
      <c r="KCS78" s="91"/>
      <c r="KCT78" s="91"/>
      <c r="KCU78" s="91"/>
      <c r="KCV78" s="91"/>
      <c r="KCW78" s="91"/>
      <c r="KCX78" s="91"/>
      <c r="KCY78" s="91"/>
      <c r="KCZ78" s="91"/>
      <c r="KDA78" s="91"/>
      <c r="KDB78" s="91"/>
      <c r="KDC78" s="91"/>
      <c r="KDD78" s="91"/>
      <c r="KDE78" s="91"/>
      <c r="KDF78" s="91"/>
      <c r="KDG78" s="91"/>
      <c r="KDH78" s="91"/>
      <c r="KDI78" s="91"/>
      <c r="KDJ78" s="91"/>
      <c r="KDK78" s="91"/>
      <c r="KDL78" s="91"/>
      <c r="KDM78" s="91"/>
      <c r="KDN78" s="91"/>
      <c r="KDO78" s="91"/>
      <c r="KDP78" s="91"/>
      <c r="KDQ78" s="91"/>
      <c r="KDR78" s="91"/>
      <c r="KDS78" s="91"/>
      <c r="KDT78" s="91"/>
      <c r="KDU78" s="91"/>
      <c r="KDV78" s="91"/>
      <c r="KDW78" s="91"/>
      <c r="KDX78" s="91"/>
      <c r="KDY78" s="91"/>
      <c r="KDZ78" s="91"/>
      <c r="KEA78" s="91"/>
      <c r="KEB78" s="91"/>
      <c r="KEC78" s="91"/>
      <c r="KED78" s="91"/>
      <c r="KEE78" s="91"/>
      <c r="KEF78" s="91"/>
      <c r="KEG78" s="91"/>
      <c r="KEH78" s="91"/>
      <c r="KEI78" s="91"/>
      <c r="KEJ78" s="91"/>
      <c r="KEK78" s="91"/>
      <c r="KEL78" s="91"/>
      <c r="KEM78" s="91"/>
      <c r="KEN78" s="91"/>
      <c r="KEO78" s="91"/>
      <c r="KEP78" s="91"/>
      <c r="KEQ78" s="91"/>
      <c r="KER78" s="91"/>
      <c r="KES78" s="91"/>
      <c r="KET78" s="91"/>
      <c r="KEU78" s="91"/>
      <c r="KEV78" s="91"/>
      <c r="KEW78" s="91"/>
      <c r="KEX78" s="91"/>
      <c r="KEY78" s="91"/>
      <c r="KEZ78" s="91"/>
      <c r="KFA78" s="91"/>
      <c r="KFB78" s="91"/>
      <c r="KFC78" s="91"/>
      <c r="KFD78" s="91"/>
      <c r="KFE78" s="91"/>
      <c r="KFF78" s="91"/>
      <c r="KFG78" s="91"/>
      <c r="KFH78" s="91"/>
      <c r="KFI78" s="91"/>
      <c r="KFJ78" s="91"/>
      <c r="KFK78" s="91"/>
      <c r="KFL78" s="91"/>
      <c r="KFM78" s="91"/>
      <c r="KFN78" s="91"/>
      <c r="KFO78" s="91"/>
      <c r="KFP78" s="91"/>
      <c r="KFQ78" s="91"/>
      <c r="KFR78" s="91"/>
      <c r="KFS78" s="91"/>
      <c r="KFT78" s="91"/>
      <c r="KFU78" s="91"/>
      <c r="KFV78" s="91"/>
      <c r="KFW78" s="91"/>
      <c r="KFX78" s="91"/>
      <c r="KFY78" s="91"/>
      <c r="KFZ78" s="91"/>
      <c r="KGA78" s="91"/>
      <c r="KGB78" s="91"/>
      <c r="KGC78" s="91"/>
      <c r="KGD78" s="91"/>
      <c r="KGE78" s="91"/>
      <c r="KGF78" s="91"/>
      <c r="KGG78" s="91"/>
      <c r="KGH78" s="91"/>
      <c r="KGI78" s="91"/>
      <c r="KGJ78" s="91"/>
      <c r="KGK78" s="91"/>
      <c r="KGL78" s="91"/>
      <c r="KGM78" s="91"/>
      <c r="KGN78" s="91"/>
      <c r="KGO78" s="91"/>
      <c r="KGP78" s="91"/>
      <c r="KGQ78" s="91"/>
      <c r="KGR78" s="91"/>
      <c r="KGS78" s="91"/>
      <c r="KGT78" s="91"/>
      <c r="KGU78" s="91"/>
      <c r="KGV78" s="91"/>
      <c r="KGW78" s="91"/>
      <c r="KGX78" s="91"/>
      <c r="KGY78" s="91"/>
      <c r="KGZ78" s="91"/>
      <c r="KHA78" s="91"/>
      <c r="KHB78" s="91"/>
      <c r="KHC78" s="91"/>
      <c r="KHD78" s="91"/>
      <c r="KHE78" s="91"/>
      <c r="KHF78" s="91"/>
      <c r="KHG78" s="91"/>
      <c r="KHH78" s="91"/>
      <c r="KHI78" s="91"/>
      <c r="KHJ78" s="91"/>
      <c r="KHK78" s="91"/>
      <c r="KHL78" s="91"/>
      <c r="KHM78" s="91"/>
      <c r="KHN78" s="91"/>
      <c r="KHO78" s="91"/>
      <c r="KHP78" s="91"/>
      <c r="KHQ78" s="91"/>
      <c r="KHR78" s="91"/>
      <c r="KHS78" s="91"/>
      <c r="KHT78" s="91"/>
      <c r="KHU78" s="91"/>
      <c r="KHV78" s="91"/>
      <c r="KHW78" s="91"/>
      <c r="KHX78" s="91"/>
      <c r="KHY78" s="91"/>
      <c r="KHZ78" s="91"/>
      <c r="KIA78" s="91"/>
      <c r="KIB78" s="91"/>
      <c r="KIC78" s="91"/>
      <c r="KID78" s="91"/>
      <c r="KIE78" s="91"/>
      <c r="KIF78" s="91"/>
      <c r="KIG78" s="91"/>
      <c r="KIH78" s="91"/>
      <c r="KII78" s="91"/>
      <c r="KIJ78" s="91"/>
      <c r="KIK78" s="91"/>
      <c r="KIL78" s="91"/>
      <c r="KIM78" s="91"/>
      <c r="KIN78" s="91"/>
      <c r="KIO78" s="91"/>
      <c r="KIP78" s="91"/>
      <c r="KIQ78" s="91"/>
      <c r="KIR78" s="91"/>
      <c r="KIS78" s="91"/>
      <c r="KIT78" s="91"/>
      <c r="KIU78" s="91"/>
      <c r="KIV78" s="91"/>
      <c r="KIW78" s="91"/>
      <c r="KIX78" s="91"/>
      <c r="KIY78" s="91"/>
      <c r="KIZ78" s="91"/>
      <c r="KJA78" s="91"/>
      <c r="KJB78" s="91"/>
      <c r="KJC78" s="91"/>
      <c r="KJD78" s="91"/>
      <c r="KJE78" s="91"/>
      <c r="KJF78" s="91"/>
      <c r="KJG78" s="91"/>
      <c r="KJH78" s="91"/>
      <c r="KJI78" s="91"/>
      <c r="KJJ78" s="91"/>
      <c r="KJK78" s="91"/>
      <c r="KJL78" s="91"/>
      <c r="KJM78" s="91"/>
      <c r="KJN78" s="91"/>
      <c r="KJO78" s="91"/>
      <c r="KJP78" s="91"/>
      <c r="KJQ78" s="91"/>
      <c r="KJR78" s="91"/>
      <c r="KJS78" s="91"/>
      <c r="KJT78" s="91"/>
      <c r="KJU78" s="91"/>
      <c r="KJV78" s="91"/>
      <c r="KJW78" s="91"/>
      <c r="KJX78" s="91"/>
      <c r="KJY78" s="91"/>
      <c r="KJZ78" s="91"/>
      <c r="KKA78" s="91"/>
      <c r="KKB78" s="91"/>
      <c r="KKC78" s="91"/>
      <c r="KKD78" s="91"/>
      <c r="KKE78" s="91"/>
      <c r="KKF78" s="91"/>
      <c r="KKG78" s="91"/>
      <c r="KKH78" s="91"/>
      <c r="KKI78" s="91"/>
      <c r="KKJ78" s="91"/>
      <c r="KKK78" s="91"/>
      <c r="KKL78" s="91"/>
      <c r="KKM78" s="91"/>
      <c r="KKN78" s="91"/>
      <c r="KKO78" s="91"/>
      <c r="KKP78" s="91"/>
      <c r="KKQ78" s="91"/>
      <c r="KKR78" s="91"/>
      <c r="KKS78" s="91"/>
      <c r="KKT78" s="91"/>
      <c r="KKU78" s="91"/>
      <c r="KKV78" s="91"/>
      <c r="KKW78" s="91"/>
      <c r="KKX78" s="91"/>
      <c r="KKY78" s="91"/>
      <c r="KKZ78" s="91"/>
      <c r="KLA78" s="91"/>
      <c r="KLB78" s="91"/>
      <c r="KLC78" s="91"/>
      <c r="KLD78" s="91"/>
      <c r="KLE78" s="91"/>
      <c r="KLF78" s="91"/>
      <c r="KLG78" s="91"/>
      <c r="KLH78" s="91"/>
      <c r="KLI78" s="91"/>
      <c r="KLJ78" s="91"/>
      <c r="KLK78" s="91"/>
      <c r="KLL78" s="91"/>
      <c r="KLM78" s="91"/>
      <c r="KLN78" s="91"/>
      <c r="KLO78" s="91"/>
      <c r="KLP78" s="91"/>
      <c r="KLQ78" s="91"/>
      <c r="KLR78" s="91"/>
      <c r="KLS78" s="91"/>
      <c r="KLT78" s="91"/>
      <c r="KLU78" s="91"/>
      <c r="KLV78" s="91"/>
      <c r="KLW78" s="91"/>
      <c r="KLX78" s="91"/>
      <c r="KLY78" s="91"/>
      <c r="KLZ78" s="91"/>
      <c r="KMA78" s="91"/>
      <c r="KMB78" s="91"/>
      <c r="KMC78" s="91"/>
      <c r="KMD78" s="91"/>
      <c r="KME78" s="91"/>
      <c r="KMF78" s="91"/>
      <c r="KMG78" s="91"/>
      <c r="KMH78" s="91"/>
      <c r="KMI78" s="91"/>
      <c r="KMJ78" s="91"/>
      <c r="KMK78" s="91"/>
      <c r="KML78" s="91"/>
      <c r="KMM78" s="91"/>
      <c r="KMN78" s="91"/>
      <c r="KMO78" s="91"/>
      <c r="KMP78" s="91"/>
      <c r="KMQ78" s="91"/>
      <c r="KMR78" s="91"/>
      <c r="KMS78" s="91"/>
      <c r="KMT78" s="91"/>
      <c r="KMU78" s="91"/>
      <c r="KMV78" s="91"/>
      <c r="KMW78" s="91"/>
      <c r="KMX78" s="91"/>
      <c r="KMY78" s="91"/>
      <c r="KMZ78" s="91"/>
      <c r="KNA78" s="91"/>
      <c r="KNB78" s="91"/>
      <c r="KNC78" s="91"/>
      <c r="KND78" s="91"/>
      <c r="KNE78" s="91"/>
      <c r="KNF78" s="91"/>
      <c r="KNG78" s="91"/>
      <c r="KNH78" s="91"/>
      <c r="KNI78" s="91"/>
      <c r="KNJ78" s="91"/>
      <c r="KNK78" s="91"/>
      <c r="KNL78" s="91"/>
      <c r="KNM78" s="91"/>
      <c r="KNN78" s="91"/>
      <c r="KNO78" s="91"/>
      <c r="KNP78" s="91"/>
      <c r="KNQ78" s="91"/>
      <c r="KNR78" s="91"/>
      <c r="KNS78" s="91"/>
      <c r="KNT78" s="91"/>
      <c r="KNU78" s="91"/>
      <c r="KNV78" s="91"/>
      <c r="KNW78" s="91"/>
      <c r="KNX78" s="91"/>
      <c r="KNY78" s="91"/>
      <c r="KNZ78" s="91"/>
      <c r="KOA78" s="91"/>
      <c r="KOB78" s="91"/>
      <c r="KOC78" s="91"/>
      <c r="KOD78" s="91"/>
      <c r="KOE78" s="91"/>
      <c r="KOF78" s="91"/>
      <c r="KOG78" s="91"/>
      <c r="KOH78" s="91"/>
      <c r="KOI78" s="91"/>
      <c r="KOJ78" s="91"/>
      <c r="KOK78" s="91"/>
      <c r="KOL78" s="91"/>
      <c r="KOM78" s="91"/>
      <c r="KON78" s="91"/>
      <c r="KOO78" s="91"/>
      <c r="KOP78" s="91"/>
      <c r="KOQ78" s="91"/>
      <c r="KOR78" s="91"/>
      <c r="KOS78" s="91"/>
      <c r="KOT78" s="91"/>
      <c r="KOU78" s="91"/>
      <c r="KOV78" s="91"/>
      <c r="KOW78" s="91"/>
      <c r="KOX78" s="91"/>
      <c r="KOY78" s="91"/>
      <c r="KOZ78" s="91"/>
      <c r="KPA78" s="91"/>
      <c r="KPB78" s="91"/>
      <c r="KPC78" s="91"/>
      <c r="KPD78" s="91"/>
      <c r="KPE78" s="91"/>
      <c r="KPF78" s="91"/>
      <c r="KPG78" s="91"/>
      <c r="KPH78" s="91"/>
      <c r="KPI78" s="91"/>
      <c r="KPJ78" s="91"/>
      <c r="KPK78" s="91"/>
      <c r="KPL78" s="91"/>
      <c r="KPM78" s="91"/>
      <c r="KPN78" s="91"/>
      <c r="KPO78" s="91"/>
      <c r="KPP78" s="91"/>
      <c r="KPQ78" s="91"/>
      <c r="KPR78" s="91"/>
      <c r="KPS78" s="91"/>
      <c r="KPT78" s="91"/>
      <c r="KPU78" s="91"/>
      <c r="KPV78" s="91"/>
      <c r="KPW78" s="91"/>
      <c r="KPX78" s="91"/>
      <c r="KPY78" s="91"/>
      <c r="KPZ78" s="91"/>
      <c r="KQA78" s="91"/>
      <c r="KQB78" s="91"/>
      <c r="KQC78" s="91"/>
      <c r="KQD78" s="91"/>
      <c r="KQE78" s="91"/>
      <c r="KQF78" s="91"/>
      <c r="KQG78" s="91"/>
      <c r="KQH78" s="91"/>
      <c r="KQI78" s="91"/>
      <c r="KQJ78" s="91"/>
      <c r="KQK78" s="91"/>
      <c r="KQL78" s="91"/>
      <c r="KQM78" s="91"/>
      <c r="KQN78" s="91"/>
      <c r="KQO78" s="91"/>
      <c r="KQP78" s="91"/>
      <c r="KQQ78" s="91"/>
      <c r="KQR78" s="91"/>
      <c r="KQS78" s="91"/>
      <c r="KQT78" s="91"/>
      <c r="KQU78" s="91"/>
      <c r="KQV78" s="91"/>
      <c r="KQW78" s="91"/>
      <c r="KQX78" s="91"/>
      <c r="KQY78" s="91"/>
      <c r="KQZ78" s="91"/>
      <c r="KRA78" s="91"/>
      <c r="KRB78" s="91"/>
      <c r="KRC78" s="91"/>
      <c r="KRD78" s="91"/>
      <c r="KRE78" s="91"/>
      <c r="KRF78" s="91"/>
      <c r="KRG78" s="91"/>
      <c r="KRH78" s="91"/>
      <c r="KRI78" s="91"/>
      <c r="KRJ78" s="91"/>
      <c r="KRK78" s="91"/>
      <c r="KRL78" s="91"/>
      <c r="KRM78" s="91"/>
      <c r="KRN78" s="91"/>
      <c r="KRO78" s="91"/>
      <c r="KRP78" s="91"/>
      <c r="KRQ78" s="91"/>
      <c r="KRR78" s="91"/>
      <c r="KRS78" s="91"/>
      <c r="KRT78" s="91"/>
      <c r="KRU78" s="91"/>
      <c r="KRV78" s="91"/>
      <c r="KRW78" s="91"/>
      <c r="KRX78" s="91"/>
      <c r="KRY78" s="91"/>
      <c r="KRZ78" s="91"/>
      <c r="KSA78" s="91"/>
      <c r="KSB78" s="91"/>
      <c r="KSC78" s="91"/>
      <c r="KSD78" s="91"/>
      <c r="KSE78" s="91"/>
      <c r="KSF78" s="91"/>
      <c r="KSG78" s="91"/>
      <c r="KSH78" s="91"/>
      <c r="KSI78" s="91"/>
      <c r="KSJ78" s="91"/>
      <c r="KSK78" s="91"/>
      <c r="KSL78" s="91"/>
      <c r="KSM78" s="91"/>
      <c r="KSN78" s="91"/>
      <c r="KSO78" s="91"/>
      <c r="KSP78" s="91"/>
      <c r="KSQ78" s="91"/>
      <c r="KSR78" s="91"/>
      <c r="KSS78" s="91"/>
      <c r="KST78" s="91"/>
      <c r="KSU78" s="91"/>
      <c r="KSV78" s="91"/>
      <c r="KSW78" s="91"/>
      <c r="KSX78" s="91"/>
      <c r="KSY78" s="91"/>
      <c r="KSZ78" s="91"/>
      <c r="KTA78" s="91"/>
      <c r="KTB78" s="91"/>
      <c r="KTC78" s="91"/>
      <c r="KTD78" s="91"/>
      <c r="KTE78" s="91"/>
      <c r="KTF78" s="91"/>
      <c r="KTG78" s="91"/>
      <c r="KTH78" s="91"/>
      <c r="KTI78" s="91"/>
      <c r="KTJ78" s="91"/>
      <c r="KTK78" s="91"/>
      <c r="KTL78" s="91"/>
      <c r="KTM78" s="91"/>
      <c r="KTN78" s="91"/>
      <c r="KTO78" s="91"/>
      <c r="KTP78" s="91"/>
      <c r="KTQ78" s="91"/>
      <c r="KTR78" s="91"/>
      <c r="KTS78" s="91"/>
      <c r="KTT78" s="91"/>
      <c r="KTU78" s="91"/>
      <c r="KTV78" s="91"/>
      <c r="KTW78" s="91"/>
      <c r="KTX78" s="91"/>
      <c r="KTY78" s="91"/>
      <c r="KTZ78" s="91"/>
      <c r="KUA78" s="91"/>
      <c r="KUB78" s="91"/>
      <c r="KUC78" s="91"/>
      <c r="KUD78" s="91"/>
      <c r="KUE78" s="91"/>
      <c r="KUF78" s="91"/>
      <c r="KUG78" s="91"/>
      <c r="KUH78" s="91"/>
      <c r="KUI78" s="91"/>
      <c r="KUJ78" s="91"/>
      <c r="KUK78" s="91"/>
      <c r="KUL78" s="91"/>
      <c r="KUM78" s="91"/>
      <c r="KUN78" s="91"/>
      <c r="KUO78" s="91"/>
      <c r="KUP78" s="91"/>
      <c r="KUQ78" s="91"/>
      <c r="KUR78" s="91"/>
      <c r="KUS78" s="91"/>
      <c r="KUT78" s="91"/>
      <c r="KUU78" s="91"/>
      <c r="KUV78" s="91"/>
      <c r="KUW78" s="91"/>
      <c r="KUX78" s="91"/>
      <c r="KUY78" s="91"/>
      <c r="KUZ78" s="91"/>
      <c r="KVA78" s="91"/>
      <c r="KVB78" s="91"/>
      <c r="KVC78" s="91"/>
      <c r="KVD78" s="91"/>
      <c r="KVE78" s="91"/>
      <c r="KVF78" s="91"/>
      <c r="KVG78" s="91"/>
      <c r="KVH78" s="91"/>
      <c r="KVI78" s="91"/>
      <c r="KVJ78" s="91"/>
      <c r="KVK78" s="91"/>
      <c r="KVL78" s="91"/>
      <c r="KVM78" s="91"/>
      <c r="KVN78" s="91"/>
      <c r="KVO78" s="91"/>
      <c r="KVP78" s="91"/>
      <c r="KVQ78" s="91"/>
      <c r="KVR78" s="91"/>
      <c r="KVS78" s="91"/>
      <c r="KVT78" s="91"/>
      <c r="KVU78" s="91"/>
      <c r="KVV78" s="91"/>
      <c r="KVW78" s="91"/>
      <c r="KVX78" s="91"/>
      <c r="KVY78" s="91"/>
      <c r="KVZ78" s="91"/>
      <c r="KWA78" s="91"/>
      <c r="KWB78" s="91"/>
      <c r="KWC78" s="91"/>
      <c r="KWD78" s="91"/>
      <c r="KWE78" s="91"/>
      <c r="KWF78" s="91"/>
      <c r="KWG78" s="91"/>
      <c r="KWH78" s="91"/>
      <c r="KWI78" s="91"/>
      <c r="KWJ78" s="91"/>
      <c r="KWK78" s="91"/>
      <c r="KWL78" s="91"/>
      <c r="KWM78" s="91"/>
      <c r="KWN78" s="91"/>
      <c r="KWO78" s="91"/>
      <c r="KWP78" s="91"/>
      <c r="KWQ78" s="91"/>
      <c r="KWR78" s="91"/>
      <c r="KWS78" s="91"/>
      <c r="KWT78" s="91"/>
      <c r="KWU78" s="91"/>
      <c r="KWV78" s="91"/>
      <c r="KWW78" s="91"/>
      <c r="KWX78" s="91"/>
      <c r="KWY78" s="91"/>
      <c r="KWZ78" s="91"/>
      <c r="KXA78" s="91"/>
      <c r="KXB78" s="91"/>
      <c r="KXC78" s="91"/>
      <c r="KXD78" s="91"/>
      <c r="KXE78" s="91"/>
      <c r="KXF78" s="91"/>
      <c r="KXG78" s="91"/>
      <c r="KXH78" s="91"/>
      <c r="KXI78" s="91"/>
      <c r="KXJ78" s="91"/>
      <c r="KXK78" s="91"/>
      <c r="KXL78" s="91"/>
      <c r="KXM78" s="91"/>
      <c r="KXN78" s="91"/>
      <c r="KXO78" s="91"/>
      <c r="KXP78" s="91"/>
      <c r="KXQ78" s="91"/>
      <c r="KXR78" s="91"/>
      <c r="KXS78" s="91"/>
      <c r="KXT78" s="91"/>
      <c r="KXU78" s="91"/>
      <c r="KXV78" s="91"/>
      <c r="KXW78" s="91"/>
      <c r="KXX78" s="91"/>
      <c r="KXY78" s="91"/>
      <c r="KXZ78" s="91"/>
      <c r="KYA78" s="91"/>
      <c r="KYB78" s="91"/>
      <c r="KYC78" s="91"/>
      <c r="KYD78" s="91"/>
      <c r="KYE78" s="91"/>
      <c r="KYF78" s="91"/>
      <c r="KYG78" s="91"/>
      <c r="KYH78" s="91"/>
      <c r="KYI78" s="91"/>
      <c r="KYJ78" s="91"/>
      <c r="KYK78" s="91"/>
      <c r="KYL78" s="91"/>
      <c r="KYM78" s="91"/>
      <c r="KYN78" s="91"/>
      <c r="KYO78" s="91"/>
      <c r="KYP78" s="91"/>
      <c r="KYQ78" s="91"/>
      <c r="KYR78" s="91"/>
      <c r="KYS78" s="91"/>
      <c r="KYT78" s="91"/>
      <c r="KYU78" s="91"/>
      <c r="KYV78" s="91"/>
      <c r="KYW78" s="91"/>
      <c r="KYX78" s="91"/>
      <c r="KYY78" s="91"/>
      <c r="KYZ78" s="91"/>
      <c r="KZA78" s="91"/>
      <c r="KZB78" s="91"/>
      <c r="KZC78" s="91"/>
      <c r="KZD78" s="91"/>
      <c r="KZE78" s="91"/>
      <c r="KZF78" s="91"/>
      <c r="KZG78" s="91"/>
      <c r="KZH78" s="91"/>
      <c r="KZI78" s="91"/>
      <c r="KZJ78" s="91"/>
      <c r="KZK78" s="91"/>
      <c r="KZL78" s="91"/>
      <c r="KZM78" s="91"/>
      <c r="KZN78" s="91"/>
      <c r="KZO78" s="91"/>
      <c r="KZP78" s="91"/>
      <c r="KZQ78" s="91"/>
      <c r="KZR78" s="91"/>
      <c r="KZS78" s="91"/>
      <c r="KZT78" s="91"/>
      <c r="KZU78" s="91"/>
      <c r="KZV78" s="91"/>
      <c r="KZW78" s="91"/>
      <c r="KZX78" s="91"/>
      <c r="KZY78" s="91"/>
      <c r="KZZ78" s="91"/>
      <c r="LAA78" s="91"/>
      <c r="LAB78" s="91"/>
      <c r="LAC78" s="91"/>
      <c r="LAD78" s="91"/>
      <c r="LAE78" s="91"/>
      <c r="LAF78" s="91"/>
      <c r="LAG78" s="91"/>
      <c r="LAH78" s="91"/>
      <c r="LAI78" s="91"/>
      <c r="LAJ78" s="91"/>
      <c r="LAK78" s="91"/>
      <c r="LAL78" s="91"/>
      <c r="LAM78" s="91"/>
      <c r="LAN78" s="91"/>
      <c r="LAO78" s="91"/>
      <c r="LAP78" s="91"/>
      <c r="LAQ78" s="91"/>
      <c r="LAR78" s="91"/>
      <c r="LAS78" s="91"/>
      <c r="LAT78" s="91"/>
      <c r="LAU78" s="91"/>
      <c r="LAV78" s="91"/>
      <c r="LAW78" s="91"/>
      <c r="LAX78" s="91"/>
      <c r="LAY78" s="91"/>
      <c r="LAZ78" s="91"/>
      <c r="LBA78" s="91"/>
      <c r="LBB78" s="91"/>
      <c r="LBC78" s="91"/>
      <c r="LBD78" s="91"/>
      <c r="LBE78" s="91"/>
      <c r="LBF78" s="91"/>
      <c r="LBG78" s="91"/>
      <c r="LBH78" s="91"/>
      <c r="LBI78" s="91"/>
      <c r="LBJ78" s="91"/>
      <c r="LBK78" s="91"/>
      <c r="LBL78" s="91"/>
      <c r="LBM78" s="91"/>
      <c r="LBN78" s="91"/>
      <c r="LBO78" s="91"/>
      <c r="LBP78" s="91"/>
      <c r="LBQ78" s="91"/>
      <c r="LBR78" s="91"/>
      <c r="LBS78" s="91"/>
      <c r="LBT78" s="91"/>
      <c r="LBU78" s="91"/>
      <c r="LBV78" s="91"/>
      <c r="LBW78" s="91"/>
      <c r="LBX78" s="91"/>
      <c r="LBY78" s="91"/>
      <c r="LBZ78" s="91"/>
      <c r="LCA78" s="91"/>
      <c r="LCB78" s="91"/>
      <c r="LCC78" s="91"/>
      <c r="LCD78" s="91"/>
      <c r="LCE78" s="91"/>
      <c r="LCF78" s="91"/>
      <c r="LCG78" s="91"/>
      <c r="LCH78" s="91"/>
      <c r="LCI78" s="91"/>
      <c r="LCJ78" s="91"/>
      <c r="LCK78" s="91"/>
      <c r="LCL78" s="91"/>
      <c r="LCM78" s="91"/>
      <c r="LCN78" s="91"/>
      <c r="LCO78" s="91"/>
      <c r="LCP78" s="91"/>
      <c r="LCQ78" s="91"/>
      <c r="LCR78" s="91"/>
      <c r="LCS78" s="91"/>
      <c r="LCT78" s="91"/>
      <c r="LCU78" s="91"/>
      <c r="LCV78" s="91"/>
      <c r="LCW78" s="91"/>
      <c r="LCX78" s="91"/>
      <c r="LCY78" s="91"/>
      <c r="LCZ78" s="91"/>
      <c r="LDA78" s="91"/>
      <c r="LDB78" s="91"/>
      <c r="LDC78" s="91"/>
      <c r="LDD78" s="91"/>
      <c r="LDE78" s="91"/>
      <c r="LDF78" s="91"/>
      <c r="LDG78" s="91"/>
      <c r="LDH78" s="91"/>
      <c r="LDI78" s="91"/>
      <c r="LDJ78" s="91"/>
      <c r="LDK78" s="91"/>
      <c r="LDL78" s="91"/>
      <c r="LDM78" s="91"/>
      <c r="LDN78" s="91"/>
      <c r="LDO78" s="91"/>
      <c r="LDP78" s="91"/>
      <c r="LDQ78" s="91"/>
      <c r="LDR78" s="91"/>
      <c r="LDS78" s="91"/>
      <c r="LDT78" s="91"/>
      <c r="LDU78" s="91"/>
      <c r="LDV78" s="91"/>
      <c r="LDW78" s="91"/>
      <c r="LDX78" s="91"/>
      <c r="LDY78" s="91"/>
      <c r="LDZ78" s="91"/>
      <c r="LEA78" s="91"/>
      <c r="LEB78" s="91"/>
      <c r="LEC78" s="91"/>
      <c r="LED78" s="91"/>
      <c r="LEE78" s="91"/>
      <c r="LEF78" s="91"/>
      <c r="LEG78" s="91"/>
      <c r="LEH78" s="91"/>
      <c r="LEI78" s="91"/>
      <c r="LEJ78" s="91"/>
      <c r="LEK78" s="91"/>
      <c r="LEL78" s="91"/>
      <c r="LEM78" s="91"/>
      <c r="LEN78" s="91"/>
      <c r="LEO78" s="91"/>
      <c r="LEP78" s="91"/>
      <c r="LEQ78" s="91"/>
      <c r="LER78" s="91"/>
      <c r="LES78" s="91"/>
      <c r="LET78" s="91"/>
      <c r="LEU78" s="91"/>
      <c r="LEV78" s="91"/>
      <c r="LEW78" s="91"/>
      <c r="LEX78" s="91"/>
      <c r="LEY78" s="91"/>
      <c r="LEZ78" s="91"/>
      <c r="LFA78" s="91"/>
      <c r="LFB78" s="91"/>
      <c r="LFC78" s="91"/>
      <c r="LFD78" s="91"/>
      <c r="LFE78" s="91"/>
      <c r="LFF78" s="91"/>
      <c r="LFG78" s="91"/>
      <c r="LFH78" s="91"/>
      <c r="LFI78" s="91"/>
      <c r="LFJ78" s="91"/>
      <c r="LFK78" s="91"/>
      <c r="LFL78" s="91"/>
      <c r="LFM78" s="91"/>
      <c r="LFN78" s="91"/>
      <c r="LFO78" s="91"/>
      <c r="LFP78" s="91"/>
      <c r="LFQ78" s="91"/>
      <c r="LFR78" s="91"/>
      <c r="LFS78" s="91"/>
      <c r="LFT78" s="91"/>
      <c r="LFU78" s="91"/>
      <c r="LFV78" s="91"/>
      <c r="LFW78" s="91"/>
      <c r="LFX78" s="91"/>
      <c r="LFY78" s="91"/>
      <c r="LFZ78" s="91"/>
      <c r="LGA78" s="91"/>
      <c r="LGB78" s="91"/>
      <c r="LGC78" s="91"/>
      <c r="LGD78" s="91"/>
      <c r="LGE78" s="91"/>
      <c r="LGF78" s="91"/>
      <c r="LGG78" s="91"/>
      <c r="LGH78" s="91"/>
      <c r="LGI78" s="91"/>
      <c r="LGJ78" s="91"/>
      <c r="LGK78" s="91"/>
      <c r="LGL78" s="91"/>
      <c r="LGM78" s="91"/>
      <c r="LGN78" s="91"/>
      <c r="LGO78" s="91"/>
      <c r="LGP78" s="91"/>
      <c r="LGQ78" s="91"/>
      <c r="LGR78" s="91"/>
      <c r="LGS78" s="91"/>
      <c r="LGT78" s="91"/>
      <c r="LGU78" s="91"/>
      <c r="LGV78" s="91"/>
      <c r="LGW78" s="91"/>
      <c r="LGX78" s="91"/>
      <c r="LGY78" s="91"/>
      <c r="LGZ78" s="91"/>
      <c r="LHA78" s="91"/>
      <c r="LHB78" s="91"/>
      <c r="LHC78" s="91"/>
      <c r="LHD78" s="91"/>
      <c r="LHE78" s="91"/>
      <c r="LHF78" s="91"/>
      <c r="LHG78" s="91"/>
      <c r="LHH78" s="91"/>
      <c r="LHI78" s="91"/>
      <c r="LHJ78" s="91"/>
      <c r="LHK78" s="91"/>
      <c r="LHL78" s="91"/>
      <c r="LHM78" s="91"/>
      <c r="LHN78" s="91"/>
      <c r="LHO78" s="91"/>
      <c r="LHP78" s="91"/>
      <c r="LHQ78" s="91"/>
      <c r="LHR78" s="91"/>
      <c r="LHS78" s="91"/>
      <c r="LHT78" s="91"/>
      <c r="LHU78" s="91"/>
      <c r="LHV78" s="91"/>
      <c r="LHW78" s="91"/>
      <c r="LHX78" s="91"/>
      <c r="LHY78" s="91"/>
      <c r="LHZ78" s="91"/>
      <c r="LIA78" s="91"/>
      <c r="LIB78" s="91"/>
      <c r="LIC78" s="91"/>
      <c r="LID78" s="91"/>
      <c r="LIE78" s="91"/>
      <c r="LIF78" s="91"/>
      <c r="LIG78" s="91"/>
      <c r="LIH78" s="91"/>
      <c r="LII78" s="91"/>
      <c r="LIJ78" s="91"/>
      <c r="LIK78" s="91"/>
      <c r="LIL78" s="91"/>
      <c r="LIM78" s="91"/>
      <c r="LIN78" s="91"/>
      <c r="LIO78" s="91"/>
      <c r="LIP78" s="91"/>
      <c r="LIQ78" s="91"/>
      <c r="LIR78" s="91"/>
      <c r="LIS78" s="91"/>
      <c r="LIT78" s="91"/>
      <c r="LIU78" s="91"/>
      <c r="LIV78" s="91"/>
      <c r="LIW78" s="91"/>
      <c r="LIX78" s="91"/>
      <c r="LIY78" s="91"/>
      <c r="LIZ78" s="91"/>
      <c r="LJA78" s="91"/>
      <c r="LJB78" s="91"/>
      <c r="LJC78" s="91"/>
      <c r="LJD78" s="91"/>
      <c r="LJE78" s="91"/>
      <c r="LJF78" s="91"/>
      <c r="LJG78" s="91"/>
      <c r="LJH78" s="91"/>
      <c r="LJI78" s="91"/>
      <c r="LJJ78" s="91"/>
      <c r="LJK78" s="91"/>
      <c r="LJL78" s="91"/>
      <c r="LJM78" s="91"/>
      <c r="LJN78" s="91"/>
      <c r="LJO78" s="91"/>
      <c r="LJP78" s="91"/>
      <c r="LJQ78" s="91"/>
      <c r="LJR78" s="91"/>
      <c r="LJS78" s="91"/>
      <c r="LJT78" s="91"/>
      <c r="LJU78" s="91"/>
      <c r="LJV78" s="91"/>
      <c r="LJW78" s="91"/>
      <c r="LJX78" s="91"/>
      <c r="LJY78" s="91"/>
      <c r="LJZ78" s="91"/>
      <c r="LKA78" s="91"/>
      <c r="LKB78" s="91"/>
      <c r="LKC78" s="91"/>
      <c r="LKD78" s="91"/>
      <c r="LKE78" s="91"/>
      <c r="LKF78" s="91"/>
      <c r="LKG78" s="91"/>
      <c r="LKH78" s="91"/>
      <c r="LKI78" s="91"/>
      <c r="LKJ78" s="91"/>
      <c r="LKK78" s="91"/>
      <c r="LKL78" s="91"/>
      <c r="LKM78" s="91"/>
      <c r="LKN78" s="91"/>
      <c r="LKO78" s="91"/>
      <c r="LKP78" s="91"/>
      <c r="LKQ78" s="91"/>
      <c r="LKR78" s="91"/>
      <c r="LKS78" s="91"/>
      <c r="LKT78" s="91"/>
      <c r="LKU78" s="91"/>
      <c r="LKV78" s="91"/>
      <c r="LKW78" s="91"/>
      <c r="LKX78" s="91"/>
      <c r="LKY78" s="91"/>
      <c r="LKZ78" s="91"/>
      <c r="LLA78" s="91"/>
      <c r="LLB78" s="91"/>
      <c r="LLC78" s="91"/>
      <c r="LLD78" s="91"/>
      <c r="LLE78" s="91"/>
      <c r="LLF78" s="91"/>
      <c r="LLG78" s="91"/>
      <c r="LLH78" s="91"/>
      <c r="LLI78" s="91"/>
      <c r="LLJ78" s="91"/>
      <c r="LLK78" s="91"/>
      <c r="LLL78" s="91"/>
      <c r="LLM78" s="91"/>
      <c r="LLN78" s="91"/>
      <c r="LLO78" s="91"/>
      <c r="LLP78" s="91"/>
      <c r="LLQ78" s="91"/>
      <c r="LLR78" s="91"/>
      <c r="LLS78" s="91"/>
      <c r="LLT78" s="91"/>
      <c r="LLU78" s="91"/>
      <c r="LLV78" s="91"/>
      <c r="LLW78" s="91"/>
      <c r="LLX78" s="91"/>
      <c r="LLY78" s="91"/>
      <c r="LLZ78" s="91"/>
      <c r="LMA78" s="91"/>
      <c r="LMB78" s="91"/>
      <c r="LMC78" s="91"/>
      <c r="LMD78" s="91"/>
      <c r="LME78" s="91"/>
      <c r="LMF78" s="91"/>
      <c r="LMG78" s="91"/>
      <c r="LMH78" s="91"/>
      <c r="LMI78" s="91"/>
      <c r="LMJ78" s="91"/>
      <c r="LMK78" s="91"/>
      <c r="LML78" s="91"/>
      <c r="LMM78" s="91"/>
      <c r="LMN78" s="91"/>
      <c r="LMO78" s="91"/>
      <c r="LMP78" s="91"/>
      <c r="LMQ78" s="91"/>
      <c r="LMR78" s="91"/>
      <c r="LMS78" s="91"/>
      <c r="LMT78" s="91"/>
      <c r="LMU78" s="91"/>
      <c r="LMV78" s="91"/>
      <c r="LMW78" s="91"/>
      <c r="LMX78" s="91"/>
      <c r="LMY78" s="91"/>
      <c r="LMZ78" s="91"/>
      <c r="LNA78" s="91"/>
      <c r="LNB78" s="91"/>
      <c r="LNC78" s="91"/>
      <c r="LND78" s="91"/>
      <c r="LNE78" s="91"/>
      <c r="LNF78" s="91"/>
      <c r="LNG78" s="91"/>
      <c r="LNH78" s="91"/>
      <c r="LNI78" s="91"/>
      <c r="LNJ78" s="91"/>
      <c r="LNK78" s="91"/>
      <c r="LNL78" s="91"/>
      <c r="LNM78" s="91"/>
      <c r="LNN78" s="91"/>
      <c r="LNO78" s="91"/>
      <c r="LNP78" s="91"/>
      <c r="LNQ78" s="91"/>
      <c r="LNR78" s="91"/>
      <c r="LNS78" s="91"/>
      <c r="LNT78" s="91"/>
      <c r="LNU78" s="91"/>
      <c r="LNV78" s="91"/>
      <c r="LNW78" s="91"/>
      <c r="LNX78" s="91"/>
      <c r="LNY78" s="91"/>
      <c r="LNZ78" s="91"/>
      <c r="LOA78" s="91"/>
      <c r="LOB78" s="91"/>
      <c r="LOC78" s="91"/>
      <c r="LOD78" s="91"/>
      <c r="LOE78" s="91"/>
      <c r="LOF78" s="91"/>
      <c r="LOG78" s="91"/>
      <c r="LOH78" s="91"/>
      <c r="LOI78" s="91"/>
      <c r="LOJ78" s="91"/>
      <c r="LOK78" s="91"/>
      <c r="LOL78" s="91"/>
      <c r="LOM78" s="91"/>
      <c r="LON78" s="91"/>
      <c r="LOO78" s="91"/>
      <c r="LOP78" s="91"/>
      <c r="LOQ78" s="91"/>
      <c r="LOR78" s="91"/>
      <c r="LOS78" s="91"/>
      <c r="LOT78" s="91"/>
      <c r="LOU78" s="91"/>
      <c r="LOV78" s="91"/>
      <c r="LOW78" s="91"/>
      <c r="LOX78" s="91"/>
      <c r="LOY78" s="91"/>
      <c r="LOZ78" s="91"/>
      <c r="LPA78" s="91"/>
      <c r="LPB78" s="91"/>
      <c r="LPC78" s="91"/>
      <c r="LPD78" s="91"/>
      <c r="LPE78" s="91"/>
      <c r="LPF78" s="91"/>
      <c r="LPG78" s="91"/>
      <c r="LPH78" s="91"/>
      <c r="LPI78" s="91"/>
      <c r="LPJ78" s="91"/>
      <c r="LPK78" s="91"/>
      <c r="LPL78" s="91"/>
      <c r="LPM78" s="91"/>
      <c r="LPN78" s="91"/>
      <c r="LPO78" s="91"/>
      <c r="LPP78" s="91"/>
      <c r="LPQ78" s="91"/>
      <c r="LPR78" s="91"/>
      <c r="LPS78" s="91"/>
      <c r="LPT78" s="91"/>
      <c r="LPU78" s="91"/>
      <c r="LPV78" s="91"/>
      <c r="LPW78" s="91"/>
      <c r="LPX78" s="91"/>
      <c r="LPY78" s="91"/>
      <c r="LPZ78" s="91"/>
      <c r="LQA78" s="91"/>
      <c r="LQB78" s="91"/>
      <c r="LQC78" s="91"/>
      <c r="LQD78" s="91"/>
      <c r="LQE78" s="91"/>
      <c r="LQF78" s="91"/>
      <c r="LQG78" s="91"/>
      <c r="LQH78" s="91"/>
      <c r="LQI78" s="91"/>
      <c r="LQJ78" s="91"/>
      <c r="LQK78" s="91"/>
      <c r="LQL78" s="91"/>
      <c r="LQM78" s="91"/>
      <c r="LQN78" s="91"/>
      <c r="LQO78" s="91"/>
      <c r="LQP78" s="91"/>
      <c r="LQQ78" s="91"/>
      <c r="LQR78" s="91"/>
      <c r="LQS78" s="91"/>
      <c r="LQT78" s="91"/>
      <c r="LQU78" s="91"/>
      <c r="LQV78" s="91"/>
      <c r="LQW78" s="91"/>
      <c r="LQX78" s="91"/>
      <c r="LQY78" s="91"/>
      <c r="LQZ78" s="91"/>
      <c r="LRA78" s="91"/>
      <c r="LRB78" s="91"/>
      <c r="LRC78" s="91"/>
      <c r="LRD78" s="91"/>
      <c r="LRE78" s="91"/>
      <c r="LRF78" s="91"/>
      <c r="LRG78" s="91"/>
      <c r="LRH78" s="91"/>
      <c r="LRI78" s="91"/>
      <c r="LRJ78" s="91"/>
      <c r="LRK78" s="91"/>
      <c r="LRL78" s="91"/>
      <c r="LRM78" s="91"/>
      <c r="LRN78" s="91"/>
      <c r="LRO78" s="91"/>
      <c r="LRP78" s="91"/>
      <c r="LRQ78" s="91"/>
      <c r="LRR78" s="91"/>
      <c r="LRS78" s="91"/>
      <c r="LRT78" s="91"/>
      <c r="LRU78" s="91"/>
      <c r="LRV78" s="91"/>
      <c r="LRW78" s="91"/>
      <c r="LRX78" s="91"/>
      <c r="LRY78" s="91"/>
      <c r="LRZ78" s="91"/>
      <c r="LSA78" s="91"/>
      <c r="LSB78" s="91"/>
      <c r="LSC78" s="91"/>
      <c r="LSD78" s="91"/>
      <c r="LSE78" s="91"/>
      <c r="LSF78" s="91"/>
      <c r="LSG78" s="91"/>
      <c r="LSH78" s="91"/>
      <c r="LSI78" s="91"/>
      <c r="LSJ78" s="91"/>
      <c r="LSK78" s="91"/>
      <c r="LSL78" s="91"/>
      <c r="LSM78" s="91"/>
      <c r="LSN78" s="91"/>
      <c r="LSO78" s="91"/>
      <c r="LSP78" s="91"/>
      <c r="LSQ78" s="91"/>
      <c r="LSR78" s="91"/>
      <c r="LSS78" s="91"/>
      <c r="LST78" s="91"/>
      <c r="LSU78" s="91"/>
      <c r="LSV78" s="91"/>
      <c r="LSW78" s="91"/>
      <c r="LSX78" s="91"/>
      <c r="LSY78" s="91"/>
      <c r="LSZ78" s="91"/>
      <c r="LTA78" s="91"/>
      <c r="LTB78" s="91"/>
      <c r="LTC78" s="91"/>
      <c r="LTD78" s="91"/>
      <c r="LTE78" s="91"/>
      <c r="LTF78" s="91"/>
      <c r="LTG78" s="91"/>
      <c r="LTH78" s="91"/>
      <c r="LTI78" s="91"/>
      <c r="LTJ78" s="91"/>
      <c r="LTK78" s="91"/>
      <c r="LTL78" s="91"/>
      <c r="LTM78" s="91"/>
      <c r="LTN78" s="91"/>
      <c r="LTO78" s="91"/>
      <c r="LTP78" s="91"/>
      <c r="LTQ78" s="91"/>
      <c r="LTR78" s="91"/>
      <c r="LTS78" s="91"/>
      <c r="LTT78" s="91"/>
      <c r="LTU78" s="91"/>
      <c r="LTV78" s="91"/>
      <c r="LTW78" s="91"/>
      <c r="LTX78" s="91"/>
      <c r="LTY78" s="91"/>
      <c r="LTZ78" s="91"/>
      <c r="LUA78" s="91"/>
      <c r="LUB78" s="91"/>
      <c r="LUC78" s="91"/>
      <c r="LUD78" s="91"/>
      <c r="LUE78" s="91"/>
      <c r="LUF78" s="91"/>
      <c r="LUG78" s="91"/>
      <c r="LUH78" s="91"/>
      <c r="LUI78" s="91"/>
      <c r="LUJ78" s="91"/>
      <c r="LUK78" s="91"/>
      <c r="LUL78" s="91"/>
      <c r="LUM78" s="91"/>
      <c r="LUN78" s="91"/>
      <c r="LUO78" s="91"/>
      <c r="LUP78" s="91"/>
      <c r="LUQ78" s="91"/>
      <c r="LUR78" s="91"/>
      <c r="LUS78" s="91"/>
      <c r="LUT78" s="91"/>
      <c r="LUU78" s="91"/>
      <c r="LUV78" s="91"/>
      <c r="LUW78" s="91"/>
      <c r="LUX78" s="91"/>
      <c r="LUY78" s="91"/>
      <c r="LUZ78" s="91"/>
      <c r="LVA78" s="91"/>
      <c r="LVB78" s="91"/>
      <c r="LVC78" s="91"/>
      <c r="LVD78" s="91"/>
      <c r="LVE78" s="91"/>
      <c r="LVF78" s="91"/>
      <c r="LVG78" s="91"/>
      <c r="LVH78" s="91"/>
      <c r="LVI78" s="91"/>
      <c r="LVJ78" s="91"/>
      <c r="LVK78" s="91"/>
      <c r="LVL78" s="91"/>
      <c r="LVM78" s="91"/>
      <c r="LVN78" s="91"/>
      <c r="LVO78" s="91"/>
      <c r="LVP78" s="91"/>
      <c r="LVQ78" s="91"/>
      <c r="LVR78" s="91"/>
      <c r="LVS78" s="91"/>
      <c r="LVT78" s="91"/>
      <c r="LVU78" s="91"/>
      <c r="LVV78" s="91"/>
      <c r="LVW78" s="91"/>
      <c r="LVX78" s="91"/>
      <c r="LVY78" s="91"/>
      <c r="LVZ78" s="91"/>
      <c r="LWA78" s="91"/>
      <c r="LWB78" s="91"/>
      <c r="LWC78" s="91"/>
      <c r="LWD78" s="91"/>
      <c r="LWE78" s="91"/>
      <c r="LWF78" s="91"/>
      <c r="LWG78" s="91"/>
      <c r="LWH78" s="91"/>
      <c r="LWI78" s="91"/>
      <c r="LWJ78" s="91"/>
      <c r="LWK78" s="91"/>
      <c r="LWL78" s="91"/>
      <c r="LWM78" s="91"/>
      <c r="LWN78" s="91"/>
      <c r="LWO78" s="91"/>
      <c r="LWP78" s="91"/>
      <c r="LWQ78" s="91"/>
      <c r="LWR78" s="91"/>
      <c r="LWS78" s="91"/>
      <c r="LWT78" s="91"/>
      <c r="LWU78" s="91"/>
      <c r="LWV78" s="91"/>
      <c r="LWW78" s="91"/>
      <c r="LWX78" s="91"/>
      <c r="LWY78" s="91"/>
      <c r="LWZ78" s="91"/>
      <c r="LXA78" s="91"/>
      <c r="LXB78" s="91"/>
      <c r="LXC78" s="91"/>
      <c r="LXD78" s="91"/>
      <c r="LXE78" s="91"/>
      <c r="LXF78" s="91"/>
      <c r="LXG78" s="91"/>
      <c r="LXH78" s="91"/>
      <c r="LXI78" s="91"/>
      <c r="LXJ78" s="91"/>
      <c r="LXK78" s="91"/>
      <c r="LXL78" s="91"/>
      <c r="LXM78" s="91"/>
      <c r="LXN78" s="91"/>
      <c r="LXO78" s="91"/>
      <c r="LXP78" s="91"/>
      <c r="LXQ78" s="91"/>
      <c r="LXR78" s="91"/>
      <c r="LXS78" s="91"/>
      <c r="LXT78" s="91"/>
      <c r="LXU78" s="91"/>
      <c r="LXV78" s="91"/>
      <c r="LXW78" s="91"/>
      <c r="LXX78" s="91"/>
      <c r="LXY78" s="91"/>
      <c r="LXZ78" s="91"/>
      <c r="LYA78" s="91"/>
      <c r="LYB78" s="91"/>
      <c r="LYC78" s="91"/>
      <c r="LYD78" s="91"/>
      <c r="LYE78" s="91"/>
      <c r="LYF78" s="91"/>
      <c r="LYG78" s="91"/>
      <c r="LYH78" s="91"/>
      <c r="LYI78" s="91"/>
      <c r="LYJ78" s="91"/>
      <c r="LYK78" s="91"/>
      <c r="LYL78" s="91"/>
      <c r="LYM78" s="91"/>
      <c r="LYN78" s="91"/>
      <c r="LYO78" s="91"/>
      <c r="LYP78" s="91"/>
      <c r="LYQ78" s="91"/>
      <c r="LYR78" s="91"/>
      <c r="LYS78" s="91"/>
      <c r="LYT78" s="91"/>
      <c r="LYU78" s="91"/>
      <c r="LYV78" s="91"/>
      <c r="LYW78" s="91"/>
      <c r="LYX78" s="91"/>
      <c r="LYY78" s="91"/>
      <c r="LYZ78" s="91"/>
      <c r="LZA78" s="91"/>
      <c r="LZB78" s="91"/>
      <c r="LZC78" s="91"/>
      <c r="LZD78" s="91"/>
      <c r="LZE78" s="91"/>
      <c r="LZF78" s="91"/>
      <c r="LZG78" s="91"/>
      <c r="LZH78" s="91"/>
      <c r="LZI78" s="91"/>
      <c r="LZJ78" s="91"/>
      <c r="LZK78" s="91"/>
      <c r="LZL78" s="91"/>
      <c r="LZM78" s="91"/>
      <c r="LZN78" s="91"/>
      <c r="LZO78" s="91"/>
      <c r="LZP78" s="91"/>
      <c r="LZQ78" s="91"/>
      <c r="LZR78" s="91"/>
      <c r="LZS78" s="91"/>
      <c r="LZT78" s="91"/>
      <c r="LZU78" s="91"/>
      <c r="LZV78" s="91"/>
      <c r="LZW78" s="91"/>
      <c r="LZX78" s="91"/>
      <c r="LZY78" s="91"/>
      <c r="LZZ78" s="91"/>
      <c r="MAA78" s="91"/>
      <c r="MAB78" s="91"/>
      <c r="MAC78" s="91"/>
      <c r="MAD78" s="91"/>
      <c r="MAE78" s="91"/>
      <c r="MAF78" s="91"/>
      <c r="MAG78" s="91"/>
      <c r="MAH78" s="91"/>
      <c r="MAI78" s="91"/>
      <c r="MAJ78" s="91"/>
      <c r="MAK78" s="91"/>
      <c r="MAL78" s="91"/>
      <c r="MAM78" s="91"/>
      <c r="MAN78" s="91"/>
      <c r="MAO78" s="91"/>
      <c r="MAP78" s="91"/>
      <c r="MAQ78" s="91"/>
      <c r="MAR78" s="91"/>
      <c r="MAS78" s="91"/>
      <c r="MAT78" s="91"/>
      <c r="MAU78" s="91"/>
      <c r="MAV78" s="91"/>
      <c r="MAW78" s="91"/>
      <c r="MAX78" s="91"/>
      <c r="MAY78" s="91"/>
      <c r="MAZ78" s="91"/>
      <c r="MBA78" s="91"/>
      <c r="MBB78" s="91"/>
      <c r="MBC78" s="91"/>
      <c r="MBD78" s="91"/>
      <c r="MBE78" s="91"/>
      <c r="MBF78" s="91"/>
      <c r="MBG78" s="91"/>
      <c r="MBH78" s="91"/>
      <c r="MBI78" s="91"/>
      <c r="MBJ78" s="91"/>
      <c r="MBK78" s="91"/>
      <c r="MBL78" s="91"/>
      <c r="MBM78" s="91"/>
      <c r="MBN78" s="91"/>
      <c r="MBO78" s="91"/>
      <c r="MBP78" s="91"/>
      <c r="MBQ78" s="91"/>
      <c r="MBR78" s="91"/>
      <c r="MBS78" s="91"/>
      <c r="MBT78" s="91"/>
      <c r="MBU78" s="91"/>
      <c r="MBV78" s="91"/>
      <c r="MBW78" s="91"/>
      <c r="MBX78" s="91"/>
      <c r="MBY78" s="91"/>
      <c r="MBZ78" s="91"/>
      <c r="MCA78" s="91"/>
      <c r="MCB78" s="91"/>
      <c r="MCC78" s="91"/>
      <c r="MCD78" s="91"/>
      <c r="MCE78" s="91"/>
      <c r="MCF78" s="91"/>
      <c r="MCG78" s="91"/>
      <c r="MCH78" s="91"/>
      <c r="MCI78" s="91"/>
      <c r="MCJ78" s="91"/>
      <c r="MCK78" s="91"/>
      <c r="MCL78" s="91"/>
      <c r="MCM78" s="91"/>
      <c r="MCN78" s="91"/>
      <c r="MCO78" s="91"/>
      <c r="MCP78" s="91"/>
      <c r="MCQ78" s="91"/>
      <c r="MCR78" s="91"/>
      <c r="MCS78" s="91"/>
      <c r="MCT78" s="91"/>
      <c r="MCU78" s="91"/>
      <c r="MCV78" s="91"/>
      <c r="MCW78" s="91"/>
      <c r="MCX78" s="91"/>
      <c r="MCY78" s="91"/>
      <c r="MCZ78" s="91"/>
      <c r="MDA78" s="91"/>
      <c r="MDB78" s="91"/>
      <c r="MDC78" s="91"/>
      <c r="MDD78" s="91"/>
      <c r="MDE78" s="91"/>
      <c r="MDF78" s="91"/>
      <c r="MDG78" s="91"/>
      <c r="MDH78" s="91"/>
      <c r="MDI78" s="91"/>
      <c r="MDJ78" s="91"/>
      <c r="MDK78" s="91"/>
      <c r="MDL78" s="91"/>
      <c r="MDM78" s="91"/>
      <c r="MDN78" s="91"/>
      <c r="MDO78" s="91"/>
      <c r="MDP78" s="91"/>
      <c r="MDQ78" s="91"/>
      <c r="MDR78" s="91"/>
      <c r="MDS78" s="91"/>
      <c r="MDT78" s="91"/>
      <c r="MDU78" s="91"/>
      <c r="MDV78" s="91"/>
      <c r="MDW78" s="91"/>
      <c r="MDX78" s="91"/>
      <c r="MDY78" s="91"/>
      <c r="MDZ78" s="91"/>
      <c r="MEA78" s="91"/>
      <c r="MEB78" s="91"/>
      <c r="MEC78" s="91"/>
      <c r="MED78" s="91"/>
      <c r="MEE78" s="91"/>
      <c r="MEF78" s="91"/>
      <c r="MEG78" s="91"/>
      <c r="MEH78" s="91"/>
      <c r="MEI78" s="91"/>
      <c r="MEJ78" s="91"/>
      <c r="MEK78" s="91"/>
      <c r="MEL78" s="91"/>
      <c r="MEM78" s="91"/>
      <c r="MEN78" s="91"/>
      <c r="MEO78" s="91"/>
      <c r="MEP78" s="91"/>
      <c r="MEQ78" s="91"/>
      <c r="MER78" s="91"/>
      <c r="MES78" s="91"/>
      <c r="MET78" s="91"/>
      <c r="MEU78" s="91"/>
      <c r="MEV78" s="91"/>
      <c r="MEW78" s="91"/>
      <c r="MEX78" s="91"/>
      <c r="MEY78" s="91"/>
      <c r="MEZ78" s="91"/>
      <c r="MFA78" s="91"/>
      <c r="MFB78" s="91"/>
      <c r="MFC78" s="91"/>
      <c r="MFD78" s="91"/>
      <c r="MFE78" s="91"/>
      <c r="MFF78" s="91"/>
      <c r="MFG78" s="91"/>
      <c r="MFH78" s="91"/>
      <c r="MFI78" s="91"/>
      <c r="MFJ78" s="91"/>
      <c r="MFK78" s="91"/>
      <c r="MFL78" s="91"/>
      <c r="MFM78" s="91"/>
      <c r="MFN78" s="91"/>
      <c r="MFO78" s="91"/>
      <c r="MFP78" s="91"/>
      <c r="MFQ78" s="91"/>
      <c r="MFR78" s="91"/>
      <c r="MFS78" s="91"/>
      <c r="MFT78" s="91"/>
      <c r="MFU78" s="91"/>
      <c r="MFV78" s="91"/>
      <c r="MFW78" s="91"/>
      <c r="MFX78" s="91"/>
      <c r="MFY78" s="91"/>
      <c r="MFZ78" s="91"/>
      <c r="MGA78" s="91"/>
      <c r="MGB78" s="91"/>
      <c r="MGC78" s="91"/>
      <c r="MGD78" s="91"/>
      <c r="MGE78" s="91"/>
      <c r="MGF78" s="91"/>
      <c r="MGG78" s="91"/>
      <c r="MGH78" s="91"/>
      <c r="MGI78" s="91"/>
      <c r="MGJ78" s="91"/>
      <c r="MGK78" s="91"/>
      <c r="MGL78" s="91"/>
      <c r="MGM78" s="91"/>
      <c r="MGN78" s="91"/>
      <c r="MGO78" s="91"/>
      <c r="MGP78" s="91"/>
      <c r="MGQ78" s="91"/>
      <c r="MGR78" s="91"/>
      <c r="MGS78" s="91"/>
      <c r="MGT78" s="91"/>
      <c r="MGU78" s="91"/>
      <c r="MGV78" s="91"/>
      <c r="MGW78" s="91"/>
      <c r="MGX78" s="91"/>
      <c r="MGY78" s="91"/>
      <c r="MGZ78" s="91"/>
      <c r="MHA78" s="91"/>
      <c r="MHB78" s="91"/>
      <c r="MHC78" s="91"/>
      <c r="MHD78" s="91"/>
      <c r="MHE78" s="91"/>
      <c r="MHF78" s="91"/>
      <c r="MHG78" s="91"/>
      <c r="MHH78" s="91"/>
      <c r="MHI78" s="91"/>
      <c r="MHJ78" s="91"/>
      <c r="MHK78" s="91"/>
      <c r="MHL78" s="91"/>
      <c r="MHM78" s="91"/>
      <c r="MHN78" s="91"/>
      <c r="MHO78" s="91"/>
      <c r="MHP78" s="91"/>
      <c r="MHQ78" s="91"/>
      <c r="MHR78" s="91"/>
      <c r="MHS78" s="91"/>
      <c r="MHT78" s="91"/>
      <c r="MHU78" s="91"/>
      <c r="MHV78" s="91"/>
      <c r="MHW78" s="91"/>
      <c r="MHX78" s="91"/>
      <c r="MHY78" s="91"/>
      <c r="MHZ78" s="91"/>
      <c r="MIA78" s="91"/>
      <c r="MIB78" s="91"/>
      <c r="MIC78" s="91"/>
      <c r="MID78" s="91"/>
      <c r="MIE78" s="91"/>
      <c r="MIF78" s="91"/>
      <c r="MIG78" s="91"/>
      <c r="MIH78" s="91"/>
      <c r="MII78" s="91"/>
      <c r="MIJ78" s="91"/>
      <c r="MIK78" s="91"/>
      <c r="MIL78" s="91"/>
      <c r="MIM78" s="91"/>
      <c r="MIN78" s="91"/>
      <c r="MIO78" s="91"/>
      <c r="MIP78" s="91"/>
      <c r="MIQ78" s="91"/>
      <c r="MIR78" s="91"/>
      <c r="MIS78" s="91"/>
      <c r="MIT78" s="91"/>
      <c r="MIU78" s="91"/>
      <c r="MIV78" s="91"/>
      <c r="MIW78" s="91"/>
      <c r="MIX78" s="91"/>
      <c r="MIY78" s="91"/>
      <c r="MIZ78" s="91"/>
      <c r="MJA78" s="91"/>
      <c r="MJB78" s="91"/>
      <c r="MJC78" s="91"/>
      <c r="MJD78" s="91"/>
      <c r="MJE78" s="91"/>
      <c r="MJF78" s="91"/>
      <c r="MJG78" s="91"/>
      <c r="MJH78" s="91"/>
      <c r="MJI78" s="91"/>
      <c r="MJJ78" s="91"/>
      <c r="MJK78" s="91"/>
      <c r="MJL78" s="91"/>
      <c r="MJM78" s="91"/>
      <c r="MJN78" s="91"/>
      <c r="MJO78" s="91"/>
      <c r="MJP78" s="91"/>
      <c r="MJQ78" s="91"/>
      <c r="MJR78" s="91"/>
      <c r="MJS78" s="91"/>
      <c r="MJT78" s="91"/>
      <c r="MJU78" s="91"/>
      <c r="MJV78" s="91"/>
      <c r="MJW78" s="91"/>
      <c r="MJX78" s="91"/>
      <c r="MJY78" s="91"/>
      <c r="MJZ78" s="91"/>
      <c r="MKA78" s="91"/>
      <c r="MKB78" s="91"/>
      <c r="MKC78" s="91"/>
      <c r="MKD78" s="91"/>
      <c r="MKE78" s="91"/>
      <c r="MKF78" s="91"/>
      <c r="MKG78" s="91"/>
      <c r="MKH78" s="91"/>
      <c r="MKI78" s="91"/>
      <c r="MKJ78" s="91"/>
      <c r="MKK78" s="91"/>
      <c r="MKL78" s="91"/>
      <c r="MKM78" s="91"/>
      <c r="MKN78" s="91"/>
      <c r="MKO78" s="91"/>
      <c r="MKP78" s="91"/>
      <c r="MKQ78" s="91"/>
      <c r="MKR78" s="91"/>
      <c r="MKS78" s="91"/>
      <c r="MKT78" s="91"/>
      <c r="MKU78" s="91"/>
      <c r="MKV78" s="91"/>
      <c r="MKW78" s="91"/>
      <c r="MKX78" s="91"/>
      <c r="MKY78" s="91"/>
      <c r="MKZ78" s="91"/>
      <c r="MLA78" s="91"/>
      <c r="MLB78" s="91"/>
      <c r="MLC78" s="91"/>
      <c r="MLD78" s="91"/>
      <c r="MLE78" s="91"/>
      <c r="MLF78" s="91"/>
      <c r="MLG78" s="91"/>
      <c r="MLH78" s="91"/>
      <c r="MLI78" s="91"/>
      <c r="MLJ78" s="91"/>
      <c r="MLK78" s="91"/>
      <c r="MLL78" s="91"/>
      <c r="MLM78" s="91"/>
      <c r="MLN78" s="91"/>
      <c r="MLO78" s="91"/>
      <c r="MLP78" s="91"/>
      <c r="MLQ78" s="91"/>
      <c r="MLR78" s="91"/>
      <c r="MLS78" s="91"/>
      <c r="MLT78" s="91"/>
      <c r="MLU78" s="91"/>
      <c r="MLV78" s="91"/>
      <c r="MLW78" s="91"/>
      <c r="MLX78" s="91"/>
      <c r="MLY78" s="91"/>
      <c r="MLZ78" s="91"/>
      <c r="MMA78" s="91"/>
      <c r="MMB78" s="91"/>
      <c r="MMC78" s="91"/>
      <c r="MMD78" s="91"/>
      <c r="MME78" s="91"/>
      <c r="MMF78" s="91"/>
      <c r="MMG78" s="91"/>
      <c r="MMH78" s="91"/>
      <c r="MMI78" s="91"/>
      <c r="MMJ78" s="91"/>
      <c r="MMK78" s="91"/>
      <c r="MML78" s="91"/>
      <c r="MMM78" s="91"/>
      <c r="MMN78" s="91"/>
      <c r="MMO78" s="91"/>
      <c r="MMP78" s="91"/>
      <c r="MMQ78" s="91"/>
      <c r="MMR78" s="91"/>
      <c r="MMS78" s="91"/>
      <c r="MMT78" s="91"/>
      <c r="MMU78" s="91"/>
      <c r="MMV78" s="91"/>
      <c r="MMW78" s="91"/>
      <c r="MMX78" s="91"/>
      <c r="MMY78" s="91"/>
      <c r="MMZ78" s="91"/>
      <c r="MNA78" s="91"/>
      <c r="MNB78" s="91"/>
      <c r="MNC78" s="91"/>
      <c r="MND78" s="91"/>
      <c r="MNE78" s="91"/>
      <c r="MNF78" s="91"/>
      <c r="MNG78" s="91"/>
      <c r="MNH78" s="91"/>
      <c r="MNI78" s="91"/>
      <c r="MNJ78" s="91"/>
      <c r="MNK78" s="91"/>
      <c r="MNL78" s="91"/>
      <c r="MNM78" s="91"/>
      <c r="MNN78" s="91"/>
      <c r="MNO78" s="91"/>
      <c r="MNP78" s="91"/>
      <c r="MNQ78" s="91"/>
      <c r="MNR78" s="91"/>
      <c r="MNS78" s="91"/>
      <c r="MNT78" s="91"/>
      <c r="MNU78" s="91"/>
      <c r="MNV78" s="91"/>
      <c r="MNW78" s="91"/>
      <c r="MNX78" s="91"/>
      <c r="MNY78" s="91"/>
      <c r="MNZ78" s="91"/>
      <c r="MOA78" s="91"/>
      <c r="MOB78" s="91"/>
      <c r="MOC78" s="91"/>
      <c r="MOD78" s="91"/>
      <c r="MOE78" s="91"/>
      <c r="MOF78" s="91"/>
      <c r="MOG78" s="91"/>
      <c r="MOH78" s="91"/>
      <c r="MOI78" s="91"/>
      <c r="MOJ78" s="91"/>
      <c r="MOK78" s="91"/>
      <c r="MOL78" s="91"/>
      <c r="MOM78" s="91"/>
      <c r="MON78" s="91"/>
      <c r="MOO78" s="91"/>
      <c r="MOP78" s="91"/>
      <c r="MOQ78" s="91"/>
      <c r="MOR78" s="91"/>
      <c r="MOS78" s="91"/>
      <c r="MOT78" s="91"/>
      <c r="MOU78" s="91"/>
      <c r="MOV78" s="91"/>
      <c r="MOW78" s="91"/>
      <c r="MOX78" s="91"/>
      <c r="MOY78" s="91"/>
      <c r="MOZ78" s="91"/>
      <c r="MPA78" s="91"/>
      <c r="MPB78" s="91"/>
      <c r="MPC78" s="91"/>
      <c r="MPD78" s="91"/>
      <c r="MPE78" s="91"/>
      <c r="MPF78" s="91"/>
      <c r="MPG78" s="91"/>
      <c r="MPH78" s="91"/>
      <c r="MPI78" s="91"/>
      <c r="MPJ78" s="91"/>
      <c r="MPK78" s="91"/>
      <c r="MPL78" s="91"/>
      <c r="MPM78" s="91"/>
      <c r="MPN78" s="91"/>
      <c r="MPO78" s="91"/>
      <c r="MPP78" s="91"/>
      <c r="MPQ78" s="91"/>
      <c r="MPR78" s="91"/>
      <c r="MPS78" s="91"/>
      <c r="MPT78" s="91"/>
      <c r="MPU78" s="91"/>
      <c r="MPV78" s="91"/>
      <c r="MPW78" s="91"/>
      <c r="MPX78" s="91"/>
      <c r="MPY78" s="91"/>
      <c r="MPZ78" s="91"/>
      <c r="MQA78" s="91"/>
      <c r="MQB78" s="91"/>
      <c r="MQC78" s="91"/>
      <c r="MQD78" s="91"/>
      <c r="MQE78" s="91"/>
      <c r="MQF78" s="91"/>
      <c r="MQG78" s="91"/>
      <c r="MQH78" s="91"/>
      <c r="MQI78" s="91"/>
      <c r="MQJ78" s="91"/>
      <c r="MQK78" s="91"/>
      <c r="MQL78" s="91"/>
      <c r="MQM78" s="91"/>
      <c r="MQN78" s="91"/>
      <c r="MQO78" s="91"/>
      <c r="MQP78" s="91"/>
      <c r="MQQ78" s="91"/>
      <c r="MQR78" s="91"/>
      <c r="MQS78" s="91"/>
      <c r="MQT78" s="91"/>
      <c r="MQU78" s="91"/>
      <c r="MQV78" s="91"/>
      <c r="MQW78" s="91"/>
      <c r="MQX78" s="91"/>
      <c r="MQY78" s="91"/>
      <c r="MQZ78" s="91"/>
      <c r="MRA78" s="91"/>
      <c r="MRB78" s="91"/>
      <c r="MRC78" s="91"/>
      <c r="MRD78" s="91"/>
      <c r="MRE78" s="91"/>
      <c r="MRF78" s="91"/>
      <c r="MRG78" s="91"/>
      <c r="MRH78" s="91"/>
      <c r="MRI78" s="91"/>
      <c r="MRJ78" s="91"/>
      <c r="MRK78" s="91"/>
      <c r="MRL78" s="91"/>
      <c r="MRM78" s="91"/>
      <c r="MRN78" s="91"/>
      <c r="MRO78" s="91"/>
      <c r="MRP78" s="91"/>
      <c r="MRQ78" s="91"/>
      <c r="MRR78" s="91"/>
      <c r="MRS78" s="91"/>
      <c r="MRT78" s="91"/>
      <c r="MRU78" s="91"/>
      <c r="MRV78" s="91"/>
      <c r="MRW78" s="91"/>
      <c r="MRX78" s="91"/>
      <c r="MRY78" s="91"/>
      <c r="MRZ78" s="91"/>
      <c r="MSA78" s="91"/>
      <c r="MSB78" s="91"/>
      <c r="MSC78" s="91"/>
      <c r="MSD78" s="91"/>
      <c r="MSE78" s="91"/>
      <c r="MSF78" s="91"/>
      <c r="MSG78" s="91"/>
      <c r="MSH78" s="91"/>
      <c r="MSI78" s="91"/>
      <c r="MSJ78" s="91"/>
      <c r="MSK78" s="91"/>
      <c r="MSL78" s="91"/>
      <c r="MSM78" s="91"/>
      <c r="MSN78" s="91"/>
      <c r="MSO78" s="91"/>
      <c r="MSP78" s="91"/>
      <c r="MSQ78" s="91"/>
      <c r="MSR78" s="91"/>
      <c r="MSS78" s="91"/>
      <c r="MST78" s="91"/>
      <c r="MSU78" s="91"/>
      <c r="MSV78" s="91"/>
      <c r="MSW78" s="91"/>
      <c r="MSX78" s="91"/>
      <c r="MSY78" s="91"/>
      <c r="MSZ78" s="91"/>
      <c r="MTA78" s="91"/>
      <c r="MTB78" s="91"/>
      <c r="MTC78" s="91"/>
      <c r="MTD78" s="91"/>
      <c r="MTE78" s="91"/>
      <c r="MTF78" s="91"/>
      <c r="MTG78" s="91"/>
      <c r="MTH78" s="91"/>
      <c r="MTI78" s="91"/>
      <c r="MTJ78" s="91"/>
      <c r="MTK78" s="91"/>
      <c r="MTL78" s="91"/>
      <c r="MTM78" s="91"/>
      <c r="MTN78" s="91"/>
      <c r="MTO78" s="91"/>
      <c r="MTP78" s="91"/>
      <c r="MTQ78" s="91"/>
      <c r="MTR78" s="91"/>
      <c r="MTS78" s="91"/>
      <c r="MTT78" s="91"/>
      <c r="MTU78" s="91"/>
      <c r="MTV78" s="91"/>
      <c r="MTW78" s="91"/>
      <c r="MTX78" s="91"/>
      <c r="MTY78" s="91"/>
      <c r="MTZ78" s="91"/>
      <c r="MUA78" s="91"/>
      <c r="MUB78" s="91"/>
      <c r="MUC78" s="91"/>
      <c r="MUD78" s="91"/>
      <c r="MUE78" s="91"/>
      <c r="MUF78" s="91"/>
      <c r="MUG78" s="91"/>
      <c r="MUH78" s="91"/>
      <c r="MUI78" s="91"/>
      <c r="MUJ78" s="91"/>
      <c r="MUK78" s="91"/>
      <c r="MUL78" s="91"/>
      <c r="MUM78" s="91"/>
      <c r="MUN78" s="91"/>
      <c r="MUO78" s="91"/>
      <c r="MUP78" s="91"/>
      <c r="MUQ78" s="91"/>
      <c r="MUR78" s="91"/>
      <c r="MUS78" s="91"/>
      <c r="MUT78" s="91"/>
      <c r="MUU78" s="91"/>
      <c r="MUV78" s="91"/>
      <c r="MUW78" s="91"/>
      <c r="MUX78" s="91"/>
      <c r="MUY78" s="91"/>
      <c r="MUZ78" s="91"/>
      <c r="MVA78" s="91"/>
      <c r="MVB78" s="91"/>
      <c r="MVC78" s="91"/>
      <c r="MVD78" s="91"/>
      <c r="MVE78" s="91"/>
      <c r="MVF78" s="91"/>
      <c r="MVG78" s="91"/>
      <c r="MVH78" s="91"/>
      <c r="MVI78" s="91"/>
      <c r="MVJ78" s="91"/>
      <c r="MVK78" s="91"/>
      <c r="MVL78" s="91"/>
      <c r="MVM78" s="91"/>
      <c r="MVN78" s="91"/>
      <c r="MVO78" s="91"/>
      <c r="MVP78" s="91"/>
      <c r="MVQ78" s="91"/>
      <c r="MVR78" s="91"/>
      <c r="MVS78" s="91"/>
      <c r="MVT78" s="91"/>
      <c r="MVU78" s="91"/>
      <c r="MVV78" s="91"/>
      <c r="MVW78" s="91"/>
      <c r="MVX78" s="91"/>
      <c r="MVY78" s="91"/>
      <c r="MVZ78" s="91"/>
      <c r="MWA78" s="91"/>
      <c r="MWB78" s="91"/>
      <c r="MWC78" s="91"/>
      <c r="MWD78" s="91"/>
      <c r="MWE78" s="91"/>
      <c r="MWF78" s="91"/>
      <c r="MWG78" s="91"/>
      <c r="MWH78" s="91"/>
      <c r="MWI78" s="91"/>
      <c r="MWJ78" s="91"/>
      <c r="MWK78" s="91"/>
      <c r="MWL78" s="91"/>
      <c r="MWM78" s="91"/>
      <c r="MWN78" s="91"/>
      <c r="MWO78" s="91"/>
      <c r="MWP78" s="91"/>
      <c r="MWQ78" s="91"/>
      <c r="MWR78" s="91"/>
      <c r="MWS78" s="91"/>
      <c r="MWT78" s="91"/>
      <c r="MWU78" s="91"/>
      <c r="MWV78" s="91"/>
      <c r="MWW78" s="91"/>
      <c r="MWX78" s="91"/>
      <c r="MWY78" s="91"/>
      <c r="MWZ78" s="91"/>
      <c r="MXA78" s="91"/>
      <c r="MXB78" s="91"/>
      <c r="MXC78" s="91"/>
      <c r="MXD78" s="91"/>
      <c r="MXE78" s="91"/>
      <c r="MXF78" s="91"/>
      <c r="MXG78" s="91"/>
      <c r="MXH78" s="91"/>
      <c r="MXI78" s="91"/>
      <c r="MXJ78" s="91"/>
      <c r="MXK78" s="91"/>
      <c r="MXL78" s="91"/>
      <c r="MXM78" s="91"/>
      <c r="MXN78" s="91"/>
      <c r="MXO78" s="91"/>
      <c r="MXP78" s="91"/>
      <c r="MXQ78" s="91"/>
      <c r="MXR78" s="91"/>
      <c r="MXS78" s="91"/>
      <c r="MXT78" s="91"/>
      <c r="MXU78" s="91"/>
      <c r="MXV78" s="91"/>
      <c r="MXW78" s="91"/>
      <c r="MXX78" s="91"/>
      <c r="MXY78" s="91"/>
      <c r="MXZ78" s="91"/>
      <c r="MYA78" s="91"/>
      <c r="MYB78" s="91"/>
      <c r="MYC78" s="91"/>
      <c r="MYD78" s="91"/>
      <c r="MYE78" s="91"/>
      <c r="MYF78" s="91"/>
      <c r="MYG78" s="91"/>
      <c r="MYH78" s="91"/>
      <c r="MYI78" s="91"/>
      <c r="MYJ78" s="91"/>
      <c r="MYK78" s="91"/>
      <c r="MYL78" s="91"/>
      <c r="MYM78" s="91"/>
      <c r="MYN78" s="91"/>
      <c r="MYO78" s="91"/>
      <c r="MYP78" s="91"/>
      <c r="MYQ78" s="91"/>
      <c r="MYR78" s="91"/>
      <c r="MYS78" s="91"/>
      <c r="MYT78" s="91"/>
      <c r="MYU78" s="91"/>
      <c r="MYV78" s="91"/>
      <c r="MYW78" s="91"/>
      <c r="MYX78" s="91"/>
      <c r="MYY78" s="91"/>
      <c r="MYZ78" s="91"/>
      <c r="MZA78" s="91"/>
      <c r="MZB78" s="91"/>
      <c r="MZC78" s="91"/>
      <c r="MZD78" s="91"/>
      <c r="MZE78" s="91"/>
      <c r="MZF78" s="91"/>
      <c r="MZG78" s="91"/>
      <c r="MZH78" s="91"/>
      <c r="MZI78" s="91"/>
      <c r="MZJ78" s="91"/>
      <c r="MZK78" s="91"/>
      <c r="MZL78" s="91"/>
      <c r="MZM78" s="91"/>
      <c r="MZN78" s="91"/>
      <c r="MZO78" s="91"/>
      <c r="MZP78" s="91"/>
      <c r="MZQ78" s="91"/>
      <c r="MZR78" s="91"/>
      <c r="MZS78" s="91"/>
      <c r="MZT78" s="91"/>
      <c r="MZU78" s="91"/>
      <c r="MZV78" s="91"/>
      <c r="MZW78" s="91"/>
      <c r="MZX78" s="91"/>
      <c r="MZY78" s="91"/>
      <c r="MZZ78" s="91"/>
      <c r="NAA78" s="91"/>
      <c r="NAB78" s="91"/>
      <c r="NAC78" s="91"/>
      <c r="NAD78" s="91"/>
      <c r="NAE78" s="91"/>
      <c r="NAF78" s="91"/>
      <c r="NAG78" s="91"/>
      <c r="NAH78" s="91"/>
      <c r="NAI78" s="91"/>
      <c r="NAJ78" s="91"/>
      <c r="NAK78" s="91"/>
      <c r="NAL78" s="91"/>
      <c r="NAM78" s="91"/>
      <c r="NAN78" s="91"/>
      <c r="NAO78" s="91"/>
      <c r="NAP78" s="91"/>
      <c r="NAQ78" s="91"/>
      <c r="NAR78" s="91"/>
      <c r="NAS78" s="91"/>
      <c r="NAT78" s="91"/>
      <c r="NAU78" s="91"/>
      <c r="NAV78" s="91"/>
      <c r="NAW78" s="91"/>
      <c r="NAX78" s="91"/>
      <c r="NAY78" s="91"/>
      <c r="NAZ78" s="91"/>
      <c r="NBA78" s="91"/>
      <c r="NBB78" s="91"/>
      <c r="NBC78" s="91"/>
      <c r="NBD78" s="91"/>
      <c r="NBE78" s="91"/>
      <c r="NBF78" s="91"/>
      <c r="NBG78" s="91"/>
      <c r="NBH78" s="91"/>
      <c r="NBI78" s="91"/>
      <c r="NBJ78" s="91"/>
      <c r="NBK78" s="91"/>
      <c r="NBL78" s="91"/>
      <c r="NBM78" s="91"/>
      <c r="NBN78" s="91"/>
      <c r="NBO78" s="91"/>
      <c r="NBP78" s="91"/>
      <c r="NBQ78" s="91"/>
      <c r="NBR78" s="91"/>
      <c r="NBS78" s="91"/>
      <c r="NBT78" s="91"/>
      <c r="NBU78" s="91"/>
      <c r="NBV78" s="91"/>
      <c r="NBW78" s="91"/>
      <c r="NBX78" s="91"/>
      <c r="NBY78" s="91"/>
      <c r="NBZ78" s="91"/>
      <c r="NCA78" s="91"/>
      <c r="NCB78" s="91"/>
      <c r="NCC78" s="91"/>
      <c r="NCD78" s="91"/>
      <c r="NCE78" s="91"/>
      <c r="NCF78" s="91"/>
      <c r="NCG78" s="91"/>
      <c r="NCH78" s="91"/>
      <c r="NCI78" s="91"/>
      <c r="NCJ78" s="91"/>
      <c r="NCK78" s="91"/>
      <c r="NCL78" s="91"/>
      <c r="NCM78" s="91"/>
      <c r="NCN78" s="91"/>
      <c r="NCO78" s="91"/>
      <c r="NCP78" s="91"/>
      <c r="NCQ78" s="91"/>
      <c r="NCR78" s="91"/>
      <c r="NCS78" s="91"/>
      <c r="NCT78" s="91"/>
      <c r="NCU78" s="91"/>
      <c r="NCV78" s="91"/>
      <c r="NCW78" s="91"/>
      <c r="NCX78" s="91"/>
      <c r="NCY78" s="91"/>
      <c r="NCZ78" s="91"/>
      <c r="NDA78" s="91"/>
      <c r="NDB78" s="91"/>
      <c r="NDC78" s="91"/>
      <c r="NDD78" s="91"/>
      <c r="NDE78" s="91"/>
      <c r="NDF78" s="91"/>
      <c r="NDG78" s="91"/>
      <c r="NDH78" s="91"/>
      <c r="NDI78" s="91"/>
      <c r="NDJ78" s="91"/>
      <c r="NDK78" s="91"/>
      <c r="NDL78" s="91"/>
      <c r="NDM78" s="91"/>
      <c r="NDN78" s="91"/>
      <c r="NDO78" s="91"/>
      <c r="NDP78" s="91"/>
      <c r="NDQ78" s="91"/>
      <c r="NDR78" s="91"/>
      <c r="NDS78" s="91"/>
      <c r="NDT78" s="91"/>
      <c r="NDU78" s="91"/>
      <c r="NDV78" s="91"/>
      <c r="NDW78" s="91"/>
      <c r="NDX78" s="91"/>
      <c r="NDY78" s="91"/>
      <c r="NDZ78" s="91"/>
      <c r="NEA78" s="91"/>
      <c r="NEB78" s="91"/>
      <c r="NEC78" s="91"/>
      <c r="NED78" s="91"/>
      <c r="NEE78" s="91"/>
      <c r="NEF78" s="91"/>
      <c r="NEG78" s="91"/>
      <c r="NEH78" s="91"/>
      <c r="NEI78" s="91"/>
      <c r="NEJ78" s="91"/>
      <c r="NEK78" s="91"/>
      <c r="NEL78" s="91"/>
      <c r="NEM78" s="91"/>
      <c r="NEN78" s="91"/>
      <c r="NEO78" s="91"/>
      <c r="NEP78" s="91"/>
      <c r="NEQ78" s="91"/>
      <c r="NER78" s="91"/>
      <c r="NES78" s="91"/>
      <c r="NET78" s="91"/>
      <c r="NEU78" s="91"/>
      <c r="NEV78" s="91"/>
      <c r="NEW78" s="91"/>
      <c r="NEX78" s="91"/>
      <c r="NEY78" s="91"/>
      <c r="NEZ78" s="91"/>
      <c r="NFA78" s="91"/>
      <c r="NFB78" s="91"/>
      <c r="NFC78" s="91"/>
      <c r="NFD78" s="91"/>
      <c r="NFE78" s="91"/>
      <c r="NFF78" s="91"/>
      <c r="NFG78" s="91"/>
      <c r="NFH78" s="91"/>
      <c r="NFI78" s="91"/>
      <c r="NFJ78" s="91"/>
      <c r="NFK78" s="91"/>
      <c r="NFL78" s="91"/>
      <c r="NFM78" s="91"/>
      <c r="NFN78" s="91"/>
      <c r="NFO78" s="91"/>
      <c r="NFP78" s="91"/>
      <c r="NFQ78" s="91"/>
      <c r="NFR78" s="91"/>
      <c r="NFS78" s="91"/>
      <c r="NFT78" s="91"/>
      <c r="NFU78" s="91"/>
      <c r="NFV78" s="91"/>
      <c r="NFW78" s="91"/>
      <c r="NFX78" s="91"/>
      <c r="NFY78" s="91"/>
      <c r="NFZ78" s="91"/>
      <c r="NGA78" s="91"/>
      <c r="NGB78" s="91"/>
      <c r="NGC78" s="91"/>
      <c r="NGD78" s="91"/>
      <c r="NGE78" s="91"/>
      <c r="NGF78" s="91"/>
      <c r="NGG78" s="91"/>
      <c r="NGH78" s="91"/>
      <c r="NGI78" s="91"/>
      <c r="NGJ78" s="91"/>
      <c r="NGK78" s="91"/>
      <c r="NGL78" s="91"/>
      <c r="NGM78" s="91"/>
      <c r="NGN78" s="91"/>
      <c r="NGO78" s="91"/>
      <c r="NGP78" s="91"/>
      <c r="NGQ78" s="91"/>
      <c r="NGR78" s="91"/>
      <c r="NGS78" s="91"/>
      <c r="NGT78" s="91"/>
      <c r="NGU78" s="91"/>
      <c r="NGV78" s="91"/>
      <c r="NGW78" s="91"/>
      <c r="NGX78" s="91"/>
      <c r="NGY78" s="91"/>
      <c r="NGZ78" s="91"/>
      <c r="NHA78" s="91"/>
      <c r="NHB78" s="91"/>
      <c r="NHC78" s="91"/>
      <c r="NHD78" s="91"/>
      <c r="NHE78" s="91"/>
      <c r="NHF78" s="91"/>
      <c r="NHG78" s="91"/>
      <c r="NHH78" s="91"/>
      <c r="NHI78" s="91"/>
      <c r="NHJ78" s="91"/>
      <c r="NHK78" s="91"/>
      <c r="NHL78" s="91"/>
      <c r="NHM78" s="91"/>
      <c r="NHN78" s="91"/>
      <c r="NHO78" s="91"/>
      <c r="NHP78" s="91"/>
      <c r="NHQ78" s="91"/>
      <c r="NHR78" s="91"/>
      <c r="NHS78" s="91"/>
      <c r="NHT78" s="91"/>
      <c r="NHU78" s="91"/>
      <c r="NHV78" s="91"/>
      <c r="NHW78" s="91"/>
      <c r="NHX78" s="91"/>
      <c r="NHY78" s="91"/>
      <c r="NHZ78" s="91"/>
      <c r="NIA78" s="91"/>
      <c r="NIB78" s="91"/>
      <c r="NIC78" s="91"/>
      <c r="NID78" s="91"/>
      <c r="NIE78" s="91"/>
      <c r="NIF78" s="91"/>
      <c r="NIG78" s="91"/>
      <c r="NIH78" s="91"/>
      <c r="NII78" s="91"/>
      <c r="NIJ78" s="91"/>
      <c r="NIK78" s="91"/>
      <c r="NIL78" s="91"/>
      <c r="NIM78" s="91"/>
      <c r="NIN78" s="91"/>
      <c r="NIO78" s="91"/>
      <c r="NIP78" s="91"/>
      <c r="NIQ78" s="91"/>
      <c r="NIR78" s="91"/>
      <c r="NIS78" s="91"/>
      <c r="NIT78" s="91"/>
      <c r="NIU78" s="91"/>
      <c r="NIV78" s="91"/>
      <c r="NIW78" s="91"/>
      <c r="NIX78" s="91"/>
      <c r="NIY78" s="91"/>
      <c r="NIZ78" s="91"/>
      <c r="NJA78" s="91"/>
      <c r="NJB78" s="91"/>
      <c r="NJC78" s="91"/>
      <c r="NJD78" s="91"/>
      <c r="NJE78" s="91"/>
      <c r="NJF78" s="91"/>
      <c r="NJG78" s="91"/>
      <c r="NJH78" s="91"/>
      <c r="NJI78" s="91"/>
      <c r="NJJ78" s="91"/>
      <c r="NJK78" s="91"/>
      <c r="NJL78" s="91"/>
      <c r="NJM78" s="91"/>
      <c r="NJN78" s="91"/>
      <c r="NJO78" s="91"/>
      <c r="NJP78" s="91"/>
      <c r="NJQ78" s="91"/>
      <c r="NJR78" s="91"/>
      <c r="NJS78" s="91"/>
      <c r="NJT78" s="91"/>
      <c r="NJU78" s="91"/>
      <c r="NJV78" s="91"/>
      <c r="NJW78" s="91"/>
      <c r="NJX78" s="91"/>
      <c r="NJY78" s="91"/>
      <c r="NJZ78" s="91"/>
      <c r="NKA78" s="91"/>
      <c r="NKB78" s="91"/>
      <c r="NKC78" s="91"/>
      <c r="NKD78" s="91"/>
      <c r="NKE78" s="91"/>
      <c r="NKF78" s="91"/>
      <c r="NKG78" s="91"/>
      <c r="NKH78" s="91"/>
      <c r="NKI78" s="91"/>
      <c r="NKJ78" s="91"/>
      <c r="NKK78" s="91"/>
      <c r="NKL78" s="91"/>
      <c r="NKM78" s="91"/>
      <c r="NKN78" s="91"/>
      <c r="NKO78" s="91"/>
      <c r="NKP78" s="91"/>
      <c r="NKQ78" s="91"/>
      <c r="NKR78" s="91"/>
      <c r="NKS78" s="91"/>
      <c r="NKT78" s="91"/>
      <c r="NKU78" s="91"/>
      <c r="NKV78" s="91"/>
      <c r="NKW78" s="91"/>
      <c r="NKX78" s="91"/>
      <c r="NKY78" s="91"/>
      <c r="NKZ78" s="91"/>
      <c r="NLA78" s="91"/>
      <c r="NLB78" s="91"/>
      <c r="NLC78" s="91"/>
      <c r="NLD78" s="91"/>
      <c r="NLE78" s="91"/>
      <c r="NLF78" s="91"/>
      <c r="NLG78" s="91"/>
      <c r="NLH78" s="91"/>
      <c r="NLI78" s="91"/>
      <c r="NLJ78" s="91"/>
      <c r="NLK78" s="91"/>
      <c r="NLL78" s="91"/>
      <c r="NLM78" s="91"/>
      <c r="NLN78" s="91"/>
      <c r="NLO78" s="91"/>
      <c r="NLP78" s="91"/>
      <c r="NLQ78" s="91"/>
      <c r="NLR78" s="91"/>
      <c r="NLS78" s="91"/>
      <c r="NLT78" s="91"/>
      <c r="NLU78" s="91"/>
      <c r="NLV78" s="91"/>
      <c r="NLW78" s="91"/>
      <c r="NLX78" s="91"/>
      <c r="NLY78" s="91"/>
      <c r="NLZ78" s="91"/>
      <c r="NMA78" s="91"/>
      <c r="NMB78" s="91"/>
      <c r="NMC78" s="91"/>
      <c r="NMD78" s="91"/>
      <c r="NME78" s="91"/>
      <c r="NMF78" s="91"/>
      <c r="NMG78" s="91"/>
      <c r="NMH78" s="91"/>
      <c r="NMI78" s="91"/>
      <c r="NMJ78" s="91"/>
      <c r="NMK78" s="91"/>
      <c r="NML78" s="91"/>
      <c r="NMM78" s="91"/>
      <c r="NMN78" s="91"/>
      <c r="NMO78" s="91"/>
      <c r="NMP78" s="91"/>
      <c r="NMQ78" s="91"/>
      <c r="NMR78" s="91"/>
      <c r="NMS78" s="91"/>
      <c r="NMT78" s="91"/>
      <c r="NMU78" s="91"/>
      <c r="NMV78" s="91"/>
      <c r="NMW78" s="91"/>
      <c r="NMX78" s="91"/>
      <c r="NMY78" s="91"/>
      <c r="NMZ78" s="91"/>
      <c r="NNA78" s="91"/>
      <c r="NNB78" s="91"/>
      <c r="NNC78" s="91"/>
      <c r="NND78" s="91"/>
      <c r="NNE78" s="91"/>
      <c r="NNF78" s="91"/>
      <c r="NNG78" s="91"/>
      <c r="NNH78" s="91"/>
      <c r="NNI78" s="91"/>
      <c r="NNJ78" s="91"/>
      <c r="NNK78" s="91"/>
      <c r="NNL78" s="91"/>
      <c r="NNM78" s="91"/>
      <c r="NNN78" s="91"/>
      <c r="NNO78" s="91"/>
      <c r="NNP78" s="91"/>
      <c r="NNQ78" s="91"/>
      <c r="NNR78" s="91"/>
      <c r="NNS78" s="91"/>
      <c r="NNT78" s="91"/>
      <c r="NNU78" s="91"/>
      <c r="NNV78" s="91"/>
      <c r="NNW78" s="91"/>
      <c r="NNX78" s="91"/>
      <c r="NNY78" s="91"/>
      <c r="NNZ78" s="91"/>
      <c r="NOA78" s="91"/>
      <c r="NOB78" s="91"/>
      <c r="NOC78" s="91"/>
      <c r="NOD78" s="91"/>
      <c r="NOE78" s="91"/>
      <c r="NOF78" s="91"/>
      <c r="NOG78" s="91"/>
      <c r="NOH78" s="91"/>
      <c r="NOI78" s="91"/>
      <c r="NOJ78" s="91"/>
      <c r="NOK78" s="91"/>
      <c r="NOL78" s="91"/>
      <c r="NOM78" s="91"/>
      <c r="NON78" s="91"/>
      <c r="NOO78" s="91"/>
      <c r="NOP78" s="91"/>
      <c r="NOQ78" s="91"/>
      <c r="NOR78" s="91"/>
      <c r="NOS78" s="91"/>
      <c r="NOT78" s="91"/>
      <c r="NOU78" s="91"/>
      <c r="NOV78" s="91"/>
      <c r="NOW78" s="91"/>
      <c r="NOX78" s="91"/>
      <c r="NOY78" s="91"/>
      <c r="NOZ78" s="91"/>
      <c r="NPA78" s="91"/>
      <c r="NPB78" s="91"/>
      <c r="NPC78" s="91"/>
      <c r="NPD78" s="91"/>
      <c r="NPE78" s="91"/>
      <c r="NPF78" s="91"/>
      <c r="NPG78" s="91"/>
      <c r="NPH78" s="91"/>
      <c r="NPI78" s="91"/>
      <c r="NPJ78" s="91"/>
      <c r="NPK78" s="91"/>
      <c r="NPL78" s="91"/>
      <c r="NPM78" s="91"/>
      <c r="NPN78" s="91"/>
      <c r="NPO78" s="91"/>
      <c r="NPP78" s="91"/>
      <c r="NPQ78" s="91"/>
      <c r="NPR78" s="91"/>
      <c r="NPS78" s="91"/>
      <c r="NPT78" s="91"/>
      <c r="NPU78" s="91"/>
      <c r="NPV78" s="91"/>
      <c r="NPW78" s="91"/>
      <c r="NPX78" s="91"/>
      <c r="NPY78" s="91"/>
      <c r="NPZ78" s="91"/>
      <c r="NQA78" s="91"/>
      <c r="NQB78" s="91"/>
      <c r="NQC78" s="91"/>
      <c r="NQD78" s="91"/>
      <c r="NQE78" s="91"/>
      <c r="NQF78" s="91"/>
      <c r="NQG78" s="91"/>
      <c r="NQH78" s="91"/>
      <c r="NQI78" s="91"/>
      <c r="NQJ78" s="91"/>
      <c r="NQK78" s="91"/>
      <c r="NQL78" s="91"/>
      <c r="NQM78" s="91"/>
      <c r="NQN78" s="91"/>
      <c r="NQO78" s="91"/>
      <c r="NQP78" s="91"/>
      <c r="NQQ78" s="91"/>
      <c r="NQR78" s="91"/>
      <c r="NQS78" s="91"/>
      <c r="NQT78" s="91"/>
      <c r="NQU78" s="91"/>
      <c r="NQV78" s="91"/>
      <c r="NQW78" s="91"/>
      <c r="NQX78" s="91"/>
      <c r="NQY78" s="91"/>
      <c r="NQZ78" s="91"/>
      <c r="NRA78" s="91"/>
      <c r="NRB78" s="91"/>
      <c r="NRC78" s="91"/>
      <c r="NRD78" s="91"/>
      <c r="NRE78" s="91"/>
      <c r="NRF78" s="91"/>
      <c r="NRG78" s="91"/>
      <c r="NRH78" s="91"/>
      <c r="NRI78" s="91"/>
      <c r="NRJ78" s="91"/>
      <c r="NRK78" s="91"/>
      <c r="NRL78" s="91"/>
      <c r="NRM78" s="91"/>
      <c r="NRN78" s="91"/>
      <c r="NRO78" s="91"/>
      <c r="NRP78" s="91"/>
      <c r="NRQ78" s="91"/>
      <c r="NRR78" s="91"/>
      <c r="NRS78" s="91"/>
      <c r="NRT78" s="91"/>
      <c r="NRU78" s="91"/>
      <c r="NRV78" s="91"/>
      <c r="NRW78" s="91"/>
      <c r="NRX78" s="91"/>
      <c r="NRY78" s="91"/>
      <c r="NRZ78" s="91"/>
      <c r="NSA78" s="91"/>
      <c r="NSB78" s="91"/>
      <c r="NSC78" s="91"/>
      <c r="NSD78" s="91"/>
      <c r="NSE78" s="91"/>
      <c r="NSF78" s="91"/>
      <c r="NSG78" s="91"/>
      <c r="NSH78" s="91"/>
      <c r="NSI78" s="91"/>
      <c r="NSJ78" s="91"/>
      <c r="NSK78" s="91"/>
      <c r="NSL78" s="91"/>
      <c r="NSM78" s="91"/>
      <c r="NSN78" s="91"/>
      <c r="NSO78" s="91"/>
      <c r="NSP78" s="91"/>
      <c r="NSQ78" s="91"/>
      <c r="NSR78" s="91"/>
      <c r="NSS78" s="91"/>
      <c r="NST78" s="91"/>
      <c r="NSU78" s="91"/>
      <c r="NSV78" s="91"/>
      <c r="NSW78" s="91"/>
      <c r="NSX78" s="91"/>
      <c r="NSY78" s="91"/>
      <c r="NSZ78" s="91"/>
      <c r="NTA78" s="91"/>
      <c r="NTB78" s="91"/>
      <c r="NTC78" s="91"/>
      <c r="NTD78" s="91"/>
      <c r="NTE78" s="91"/>
      <c r="NTF78" s="91"/>
      <c r="NTG78" s="91"/>
      <c r="NTH78" s="91"/>
      <c r="NTI78" s="91"/>
      <c r="NTJ78" s="91"/>
      <c r="NTK78" s="91"/>
      <c r="NTL78" s="91"/>
      <c r="NTM78" s="91"/>
      <c r="NTN78" s="91"/>
      <c r="NTO78" s="91"/>
      <c r="NTP78" s="91"/>
      <c r="NTQ78" s="91"/>
      <c r="NTR78" s="91"/>
      <c r="NTS78" s="91"/>
      <c r="NTT78" s="91"/>
      <c r="NTU78" s="91"/>
      <c r="NTV78" s="91"/>
      <c r="NTW78" s="91"/>
      <c r="NTX78" s="91"/>
      <c r="NTY78" s="91"/>
      <c r="NTZ78" s="91"/>
      <c r="NUA78" s="91"/>
      <c r="NUB78" s="91"/>
      <c r="NUC78" s="91"/>
      <c r="NUD78" s="91"/>
      <c r="NUE78" s="91"/>
      <c r="NUF78" s="91"/>
      <c r="NUG78" s="91"/>
      <c r="NUH78" s="91"/>
      <c r="NUI78" s="91"/>
      <c r="NUJ78" s="91"/>
      <c r="NUK78" s="91"/>
      <c r="NUL78" s="91"/>
      <c r="NUM78" s="91"/>
      <c r="NUN78" s="91"/>
      <c r="NUO78" s="91"/>
      <c r="NUP78" s="91"/>
      <c r="NUQ78" s="91"/>
      <c r="NUR78" s="91"/>
      <c r="NUS78" s="91"/>
      <c r="NUT78" s="91"/>
      <c r="NUU78" s="91"/>
      <c r="NUV78" s="91"/>
      <c r="NUW78" s="91"/>
      <c r="NUX78" s="91"/>
      <c r="NUY78" s="91"/>
      <c r="NUZ78" s="91"/>
      <c r="NVA78" s="91"/>
      <c r="NVB78" s="91"/>
      <c r="NVC78" s="91"/>
      <c r="NVD78" s="91"/>
      <c r="NVE78" s="91"/>
      <c r="NVF78" s="91"/>
      <c r="NVG78" s="91"/>
      <c r="NVH78" s="91"/>
      <c r="NVI78" s="91"/>
      <c r="NVJ78" s="91"/>
      <c r="NVK78" s="91"/>
      <c r="NVL78" s="91"/>
      <c r="NVM78" s="91"/>
      <c r="NVN78" s="91"/>
      <c r="NVO78" s="91"/>
      <c r="NVP78" s="91"/>
      <c r="NVQ78" s="91"/>
      <c r="NVR78" s="91"/>
      <c r="NVS78" s="91"/>
      <c r="NVT78" s="91"/>
      <c r="NVU78" s="91"/>
      <c r="NVV78" s="91"/>
      <c r="NVW78" s="91"/>
      <c r="NVX78" s="91"/>
      <c r="NVY78" s="91"/>
      <c r="NVZ78" s="91"/>
      <c r="NWA78" s="91"/>
      <c r="NWB78" s="91"/>
      <c r="NWC78" s="91"/>
      <c r="NWD78" s="91"/>
      <c r="NWE78" s="91"/>
      <c r="NWF78" s="91"/>
      <c r="NWG78" s="91"/>
      <c r="NWH78" s="91"/>
      <c r="NWI78" s="91"/>
      <c r="NWJ78" s="91"/>
      <c r="NWK78" s="91"/>
      <c r="NWL78" s="91"/>
      <c r="NWM78" s="91"/>
      <c r="NWN78" s="91"/>
      <c r="NWO78" s="91"/>
      <c r="NWP78" s="91"/>
      <c r="NWQ78" s="91"/>
      <c r="NWR78" s="91"/>
      <c r="NWS78" s="91"/>
      <c r="NWT78" s="91"/>
      <c r="NWU78" s="91"/>
      <c r="NWV78" s="91"/>
      <c r="NWW78" s="91"/>
      <c r="NWX78" s="91"/>
      <c r="NWY78" s="91"/>
      <c r="NWZ78" s="91"/>
      <c r="NXA78" s="91"/>
      <c r="NXB78" s="91"/>
      <c r="NXC78" s="91"/>
      <c r="NXD78" s="91"/>
      <c r="NXE78" s="91"/>
      <c r="NXF78" s="91"/>
      <c r="NXG78" s="91"/>
      <c r="NXH78" s="91"/>
      <c r="NXI78" s="91"/>
      <c r="NXJ78" s="91"/>
      <c r="NXK78" s="91"/>
      <c r="NXL78" s="91"/>
      <c r="NXM78" s="91"/>
      <c r="NXN78" s="91"/>
      <c r="NXO78" s="91"/>
      <c r="NXP78" s="91"/>
      <c r="NXQ78" s="91"/>
      <c r="NXR78" s="91"/>
      <c r="NXS78" s="91"/>
      <c r="NXT78" s="91"/>
      <c r="NXU78" s="91"/>
      <c r="NXV78" s="91"/>
      <c r="NXW78" s="91"/>
      <c r="NXX78" s="91"/>
      <c r="NXY78" s="91"/>
      <c r="NXZ78" s="91"/>
      <c r="NYA78" s="91"/>
      <c r="NYB78" s="91"/>
      <c r="NYC78" s="91"/>
      <c r="NYD78" s="91"/>
      <c r="NYE78" s="91"/>
      <c r="NYF78" s="91"/>
      <c r="NYG78" s="91"/>
      <c r="NYH78" s="91"/>
      <c r="NYI78" s="91"/>
      <c r="NYJ78" s="91"/>
      <c r="NYK78" s="91"/>
      <c r="NYL78" s="91"/>
      <c r="NYM78" s="91"/>
      <c r="NYN78" s="91"/>
      <c r="NYO78" s="91"/>
      <c r="NYP78" s="91"/>
      <c r="NYQ78" s="91"/>
      <c r="NYR78" s="91"/>
      <c r="NYS78" s="91"/>
      <c r="NYT78" s="91"/>
      <c r="NYU78" s="91"/>
      <c r="NYV78" s="91"/>
      <c r="NYW78" s="91"/>
      <c r="NYX78" s="91"/>
      <c r="NYY78" s="91"/>
      <c r="NYZ78" s="91"/>
      <c r="NZA78" s="91"/>
      <c r="NZB78" s="91"/>
      <c r="NZC78" s="91"/>
      <c r="NZD78" s="91"/>
      <c r="NZE78" s="91"/>
      <c r="NZF78" s="91"/>
      <c r="NZG78" s="91"/>
      <c r="NZH78" s="91"/>
      <c r="NZI78" s="91"/>
      <c r="NZJ78" s="91"/>
      <c r="NZK78" s="91"/>
      <c r="NZL78" s="91"/>
      <c r="NZM78" s="91"/>
      <c r="NZN78" s="91"/>
      <c r="NZO78" s="91"/>
      <c r="NZP78" s="91"/>
      <c r="NZQ78" s="91"/>
      <c r="NZR78" s="91"/>
      <c r="NZS78" s="91"/>
      <c r="NZT78" s="91"/>
      <c r="NZU78" s="91"/>
      <c r="NZV78" s="91"/>
      <c r="NZW78" s="91"/>
      <c r="NZX78" s="91"/>
      <c r="NZY78" s="91"/>
      <c r="NZZ78" s="91"/>
      <c r="OAA78" s="91"/>
      <c r="OAB78" s="91"/>
      <c r="OAC78" s="91"/>
      <c r="OAD78" s="91"/>
      <c r="OAE78" s="91"/>
      <c r="OAF78" s="91"/>
      <c r="OAG78" s="91"/>
      <c r="OAH78" s="91"/>
      <c r="OAI78" s="91"/>
      <c r="OAJ78" s="91"/>
      <c r="OAK78" s="91"/>
      <c r="OAL78" s="91"/>
      <c r="OAM78" s="91"/>
      <c r="OAN78" s="91"/>
      <c r="OAO78" s="91"/>
      <c r="OAP78" s="91"/>
      <c r="OAQ78" s="91"/>
      <c r="OAR78" s="91"/>
      <c r="OAS78" s="91"/>
      <c r="OAT78" s="91"/>
      <c r="OAU78" s="91"/>
      <c r="OAV78" s="91"/>
      <c r="OAW78" s="91"/>
      <c r="OAX78" s="91"/>
      <c r="OAY78" s="91"/>
      <c r="OAZ78" s="91"/>
      <c r="OBA78" s="91"/>
      <c r="OBB78" s="91"/>
      <c r="OBC78" s="91"/>
      <c r="OBD78" s="91"/>
      <c r="OBE78" s="91"/>
      <c r="OBF78" s="91"/>
      <c r="OBG78" s="91"/>
      <c r="OBH78" s="91"/>
      <c r="OBI78" s="91"/>
      <c r="OBJ78" s="91"/>
      <c r="OBK78" s="91"/>
      <c r="OBL78" s="91"/>
      <c r="OBM78" s="91"/>
      <c r="OBN78" s="91"/>
      <c r="OBO78" s="91"/>
      <c r="OBP78" s="91"/>
      <c r="OBQ78" s="91"/>
      <c r="OBR78" s="91"/>
      <c r="OBS78" s="91"/>
      <c r="OBT78" s="91"/>
      <c r="OBU78" s="91"/>
      <c r="OBV78" s="91"/>
      <c r="OBW78" s="91"/>
      <c r="OBX78" s="91"/>
      <c r="OBY78" s="91"/>
      <c r="OBZ78" s="91"/>
      <c r="OCA78" s="91"/>
      <c r="OCB78" s="91"/>
      <c r="OCC78" s="91"/>
      <c r="OCD78" s="91"/>
      <c r="OCE78" s="91"/>
      <c r="OCF78" s="91"/>
      <c r="OCG78" s="91"/>
      <c r="OCH78" s="91"/>
      <c r="OCI78" s="91"/>
      <c r="OCJ78" s="91"/>
      <c r="OCK78" s="91"/>
      <c r="OCL78" s="91"/>
      <c r="OCM78" s="91"/>
      <c r="OCN78" s="91"/>
      <c r="OCO78" s="91"/>
      <c r="OCP78" s="91"/>
      <c r="OCQ78" s="91"/>
      <c r="OCR78" s="91"/>
      <c r="OCS78" s="91"/>
      <c r="OCT78" s="91"/>
      <c r="OCU78" s="91"/>
      <c r="OCV78" s="91"/>
      <c r="OCW78" s="91"/>
      <c r="OCX78" s="91"/>
      <c r="OCY78" s="91"/>
      <c r="OCZ78" s="91"/>
      <c r="ODA78" s="91"/>
      <c r="ODB78" s="91"/>
      <c r="ODC78" s="91"/>
      <c r="ODD78" s="91"/>
      <c r="ODE78" s="91"/>
      <c r="ODF78" s="91"/>
      <c r="ODG78" s="91"/>
      <c r="ODH78" s="91"/>
      <c r="ODI78" s="91"/>
      <c r="ODJ78" s="91"/>
      <c r="ODK78" s="91"/>
      <c r="ODL78" s="91"/>
      <c r="ODM78" s="91"/>
      <c r="ODN78" s="91"/>
      <c r="ODO78" s="91"/>
      <c r="ODP78" s="91"/>
      <c r="ODQ78" s="91"/>
      <c r="ODR78" s="91"/>
      <c r="ODS78" s="91"/>
      <c r="ODT78" s="91"/>
      <c r="ODU78" s="91"/>
      <c r="ODV78" s="91"/>
      <c r="ODW78" s="91"/>
      <c r="ODX78" s="91"/>
      <c r="ODY78" s="91"/>
      <c r="ODZ78" s="91"/>
      <c r="OEA78" s="91"/>
      <c r="OEB78" s="91"/>
      <c r="OEC78" s="91"/>
      <c r="OED78" s="91"/>
      <c r="OEE78" s="91"/>
      <c r="OEF78" s="91"/>
      <c r="OEG78" s="91"/>
      <c r="OEH78" s="91"/>
      <c r="OEI78" s="91"/>
      <c r="OEJ78" s="91"/>
      <c r="OEK78" s="91"/>
      <c r="OEL78" s="91"/>
      <c r="OEM78" s="91"/>
      <c r="OEN78" s="91"/>
      <c r="OEO78" s="91"/>
      <c r="OEP78" s="91"/>
      <c r="OEQ78" s="91"/>
      <c r="OER78" s="91"/>
      <c r="OES78" s="91"/>
      <c r="OET78" s="91"/>
      <c r="OEU78" s="91"/>
      <c r="OEV78" s="91"/>
      <c r="OEW78" s="91"/>
      <c r="OEX78" s="91"/>
      <c r="OEY78" s="91"/>
      <c r="OEZ78" s="91"/>
      <c r="OFA78" s="91"/>
      <c r="OFB78" s="91"/>
      <c r="OFC78" s="91"/>
      <c r="OFD78" s="91"/>
      <c r="OFE78" s="91"/>
      <c r="OFF78" s="91"/>
      <c r="OFG78" s="91"/>
      <c r="OFH78" s="91"/>
      <c r="OFI78" s="91"/>
      <c r="OFJ78" s="91"/>
      <c r="OFK78" s="91"/>
      <c r="OFL78" s="91"/>
      <c r="OFM78" s="91"/>
      <c r="OFN78" s="91"/>
      <c r="OFO78" s="91"/>
      <c r="OFP78" s="91"/>
      <c r="OFQ78" s="91"/>
      <c r="OFR78" s="91"/>
      <c r="OFS78" s="91"/>
      <c r="OFT78" s="91"/>
      <c r="OFU78" s="91"/>
      <c r="OFV78" s="91"/>
      <c r="OFW78" s="91"/>
      <c r="OFX78" s="91"/>
      <c r="OFY78" s="91"/>
      <c r="OFZ78" s="91"/>
      <c r="OGA78" s="91"/>
      <c r="OGB78" s="91"/>
      <c r="OGC78" s="91"/>
      <c r="OGD78" s="91"/>
      <c r="OGE78" s="91"/>
      <c r="OGF78" s="91"/>
      <c r="OGG78" s="91"/>
      <c r="OGH78" s="91"/>
      <c r="OGI78" s="91"/>
      <c r="OGJ78" s="91"/>
      <c r="OGK78" s="91"/>
      <c r="OGL78" s="91"/>
      <c r="OGM78" s="91"/>
      <c r="OGN78" s="91"/>
      <c r="OGO78" s="91"/>
      <c r="OGP78" s="91"/>
      <c r="OGQ78" s="91"/>
      <c r="OGR78" s="91"/>
      <c r="OGS78" s="91"/>
      <c r="OGT78" s="91"/>
      <c r="OGU78" s="91"/>
      <c r="OGV78" s="91"/>
      <c r="OGW78" s="91"/>
      <c r="OGX78" s="91"/>
      <c r="OGY78" s="91"/>
      <c r="OGZ78" s="91"/>
      <c r="OHA78" s="91"/>
      <c r="OHB78" s="91"/>
      <c r="OHC78" s="91"/>
      <c r="OHD78" s="91"/>
      <c r="OHE78" s="91"/>
      <c r="OHF78" s="91"/>
      <c r="OHG78" s="91"/>
      <c r="OHH78" s="91"/>
      <c r="OHI78" s="91"/>
      <c r="OHJ78" s="91"/>
      <c r="OHK78" s="91"/>
      <c r="OHL78" s="91"/>
      <c r="OHM78" s="91"/>
      <c r="OHN78" s="91"/>
      <c r="OHO78" s="91"/>
      <c r="OHP78" s="91"/>
      <c r="OHQ78" s="91"/>
      <c r="OHR78" s="91"/>
      <c r="OHS78" s="91"/>
      <c r="OHT78" s="91"/>
      <c r="OHU78" s="91"/>
      <c r="OHV78" s="91"/>
      <c r="OHW78" s="91"/>
      <c r="OHX78" s="91"/>
      <c r="OHY78" s="91"/>
      <c r="OHZ78" s="91"/>
      <c r="OIA78" s="91"/>
      <c r="OIB78" s="91"/>
      <c r="OIC78" s="91"/>
      <c r="OID78" s="91"/>
      <c r="OIE78" s="91"/>
      <c r="OIF78" s="91"/>
      <c r="OIG78" s="91"/>
      <c r="OIH78" s="91"/>
      <c r="OII78" s="91"/>
      <c r="OIJ78" s="91"/>
      <c r="OIK78" s="91"/>
      <c r="OIL78" s="91"/>
      <c r="OIM78" s="91"/>
      <c r="OIN78" s="91"/>
      <c r="OIO78" s="91"/>
      <c r="OIP78" s="91"/>
      <c r="OIQ78" s="91"/>
      <c r="OIR78" s="91"/>
      <c r="OIS78" s="91"/>
      <c r="OIT78" s="91"/>
      <c r="OIU78" s="91"/>
      <c r="OIV78" s="91"/>
      <c r="OIW78" s="91"/>
      <c r="OIX78" s="91"/>
      <c r="OIY78" s="91"/>
      <c r="OIZ78" s="91"/>
      <c r="OJA78" s="91"/>
      <c r="OJB78" s="91"/>
      <c r="OJC78" s="91"/>
      <c r="OJD78" s="91"/>
      <c r="OJE78" s="91"/>
      <c r="OJF78" s="91"/>
      <c r="OJG78" s="91"/>
      <c r="OJH78" s="91"/>
      <c r="OJI78" s="91"/>
      <c r="OJJ78" s="91"/>
      <c r="OJK78" s="91"/>
      <c r="OJL78" s="91"/>
      <c r="OJM78" s="91"/>
      <c r="OJN78" s="91"/>
      <c r="OJO78" s="91"/>
      <c r="OJP78" s="91"/>
      <c r="OJQ78" s="91"/>
      <c r="OJR78" s="91"/>
      <c r="OJS78" s="91"/>
      <c r="OJT78" s="91"/>
      <c r="OJU78" s="91"/>
      <c r="OJV78" s="91"/>
      <c r="OJW78" s="91"/>
      <c r="OJX78" s="91"/>
      <c r="OJY78" s="91"/>
      <c r="OJZ78" s="91"/>
      <c r="OKA78" s="91"/>
      <c r="OKB78" s="91"/>
      <c r="OKC78" s="91"/>
      <c r="OKD78" s="91"/>
      <c r="OKE78" s="91"/>
      <c r="OKF78" s="91"/>
      <c r="OKG78" s="91"/>
      <c r="OKH78" s="91"/>
      <c r="OKI78" s="91"/>
      <c r="OKJ78" s="91"/>
      <c r="OKK78" s="91"/>
      <c r="OKL78" s="91"/>
      <c r="OKM78" s="91"/>
      <c r="OKN78" s="91"/>
      <c r="OKO78" s="91"/>
      <c r="OKP78" s="91"/>
      <c r="OKQ78" s="91"/>
      <c r="OKR78" s="91"/>
      <c r="OKS78" s="91"/>
      <c r="OKT78" s="91"/>
      <c r="OKU78" s="91"/>
      <c r="OKV78" s="91"/>
      <c r="OKW78" s="91"/>
      <c r="OKX78" s="91"/>
      <c r="OKY78" s="91"/>
      <c r="OKZ78" s="91"/>
      <c r="OLA78" s="91"/>
      <c r="OLB78" s="91"/>
      <c r="OLC78" s="91"/>
      <c r="OLD78" s="91"/>
      <c r="OLE78" s="91"/>
      <c r="OLF78" s="91"/>
      <c r="OLG78" s="91"/>
      <c r="OLH78" s="91"/>
      <c r="OLI78" s="91"/>
      <c r="OLJ78" s="91"/>
      <c r="OLK78" s="91"/>
      <c r="OLL78" s="91"/>
      <c r="OLM78" s="91"/>
      <c r="OLN78" s="91"/>
      <c r="OLO78" s="91"/>
      <c r="OLP78" s="91"/>
      <c r="OLQ78" s="91"/>
      <c r="OLR78" s="91"/>
      <c r="OLS78" s="91"/>
      <c r="OLT78" s="91"/>
      <c r="OLU78" s="91"/>
      <c r="OLV78" s="91"/>
      <c r="OLW78" s="91"/>
      <c r="OLX78" s="91"/>
      <c r="OLY78" s="91"/>
      <c r="OLZ78" s="91"/>
      <c r="OMA78" s="91"/>
      <c r="OMB78" s="91"/>
      <c r="OMC78" s="91"/>
      <c r="OMD78" s="91"/>
      <c r="OME78" s="91"/>
      <c r="OMF78" s="91"/>
      <c r="OMG78" s="91"/>
      <c r="OMH78" s="91"/>
      <c r="OMI78" s="91"/>
      <c r="OMJ78" s="91"/>
      <c r="OMK78" s="91"/>
      <c r="OML78" s="91"/>
      <c r="OMM78" s="91"/>
      <c r="OMN78" s="91"/>
      <c r="OMO78" s="91"/>
      <c r="OMP78" s="91"/>
      <c r="OMQ78" s="91"/>
      <c r="OMR78" s="91"/>
      <c r="OMS78" s="91"/>
      <c r="OMT78" s="91"/>
      <c r="OMU78" s="91"/>
      <c r="OMV78" s="91"/>
      <c r="OMW78" s="91"/>
      <c r="OMX78" s="91"/>
      <c r="OMY78" s="91"/>
      <c r="OMZ78" s="91"/>
      <c r="ONA78" s="91"/>
      <c r="ONB78" s="91"/>
      <c r="ONC78" s="91"/>
      <c r="OND78" s="91"/>
      <c r="ONE78" s="91"/>
      <c r="ONF78" s="91"/>
      <c r="ONG78" s="91"/>
      <c r="ONH78" s="91"/>
      <c r="ONI78" s="91"/>
      <c r="ONJ78" s="91"/>
      <c r="ONK78" s="91"/>
      <c r="ONL78" s="91"/>
      <c r="ONM78" s="91"/>
      <c r="ONN78" s="91"/>
      <c r="ONO78" s="91"/>
      <c r="ONP78" s="91"/>
      <c r="ONQ78" s="91"/>
      <c r="ONR78" s="91"/>
      <c r="ONS78" s="91"/>
      <c r="ONT78" s="91"/>
      <c r="ONU78" s="91"/>
      <c r="ONV78" s="91"/>
      <c r="ONW78" s="91"/>
      <c r="ONX78" s="91"/>
      <c r="ONY78" s="91"/>
      <c r="ONZ78" s="91"/>
      <c r="OOA78" s="91"/>
      <c r="OOB78" s="91"/>
      <c r="OOC78" s="91"/>
      <c r="OOD78" s="91"/>
      <c r="OOE78" s="91"/>
      <c r="OOF78" s="91"/>
      <c r="OOG78" s="91"/>
      <c r="OOH78" s="91"/>
      <c r="OOI78" s="91"/>
      <c r="OOJ78" s="91"/>
      <c r="OOK78" s="91"/>
      <c r="OOL78" s="91"/>
      <c r="OOM78" s="91"/>
      <c r="OON78" s="91"/>
      <c r="OOO78" s="91"/>
      <c r="OOP78" s="91"/>
      <c r="OOQ78" s="91"/>
      <c r="OOR78" s="91"/>
      <c r="OOS78" s="91"/>
      <c r="OOT78" s="91"/>
      <c r="OOU78" s="91"/>
      <c r="OOV78" s="91"/>
      <c r="OOW78" s="91"/>
      <c r="OOX78" s="91"/>
      <c r="OOY78" s="91"/>
      <c r="OOZ78" s="91"/>
      <c r="OPA78" s="91"/>
      <c r="OPB78" s="91"/>
      <c r="OPC78" s="91"/>
      <c r="OPD78" s="91"/>
      <c r="OPE78" s="91"/>
      <c r="OPF78" s="91"/>
      <c r="OPG78" s="91"/>
      <c r="OPH78" s="91"/>
      <c r="OPI78" s="91"/>
      <c r="OPJ78" s="91"/>
      <c r="OPK78" s="91"/>
      <c r="OPL78" s="91"/>
      <c r="OPM78" s="91"/>
      <c r="OPN78" s="91"/>
      <c r="OPO78" s="91"/>
      <c r="OPP78" s="91"/>
      <c r="OPQ78" s="91"/>
      <c r="OPR78" s="91"/>
      <c r="OPS78" s="91"/>
      <c r="OPT78" s="91"/>
      <c r="OPU78" s="91"/>
      <c r="OPV78" s="91"/>
      <c r="OPW78" s="91"/>
      <c r="OPX78" s="91"/>
      <c r="OPY78" s="91"/>
      <c r="OPZ78" s="91"/>
      <c r="OQA78" s="91"/>
      <c r="OQB78" s="91"/>
      <c r="OQC78" s="91"/>
      <c r="OQD78" s="91"/>
      <c r="OQE78" s="91"/>
      <c r="OQF78" s="91"/>
      <c r="OQG78" s="91"/>
      <c r="OQH78" s="91"/>
      <c r="OQI78" s="91"/>
      <c r="OQJ78" s="91"/>
      <c r="OQK78" s="91"/>
      <c r="OQL78" s="91"/>
      <c r="OQM78" s="91"/>
      <c r="OQN78" s="91"/>
      <c r="OQO78" s="91"/>
      <c r="OQP78" s="91"/>
      <c r="OQQ78" s="91"/>
      <c r="OQR78" s="91"/>
      <c r="OQS78" s="91"/>
      <c r="OQT78" s="91"/>
      <c r="OQU78" s="91"/>
      <c r="OQV78" s="91"/>
      <c r="OQW78" s="91"/>
      <c r="OQX78" s="91"/>
      <c r="OQY78" s="91"/>
      <c r="OQZ78" s="91"/>
      <c r="ORA78" s="91"/>
      <c r="ORB78" s="91"/>
      <c r="ORC78" s="91"/>
      <c r="ORD78" s="91"/>
      <c r="ORE78" s="91"/>
      <c r="ORF78" s="91"/>
      <c r="ORG78" s="91"/>
      <c r="ORH78" s="91"/>
      <c r="ORI78" s="91"/>
      <c r="ORJ78" s="91"/>
      <c r="ORK78" s="91"/>
      <c r="ORL78" s="91"/>
      <c r="ORM78" s="91"/>
      <c r="ORN78" s="91"/>
      <c r="ORO78" s="91"/>
      <c r="ORP78" s="91"/>
      <c r="ORQ78" s="91"/>
      <c r="ORR78" s="91"/>
      <c r="ORS78" s="91"/>
      <c r="ORT78" s="91"/>
      <c r="ORU78" s="91"/>
      <c r="ORV78" s="91"/>
      <c r="ORW78" s="91"/>
      <c r="ORX78" s="91"/>
      <c r="ORY78" s="91"/>
      <c r="ORZ78" s="91"/>
      <c r="OSA78" s="91"/>
      <c r="OSB78" s="91"/>
      <c r="OSC78" s="91"/>
      <c r="OSD78" s="91"/>
      <c r="OSE78" s="91"/>
      <c r="OSF78" s="91"/>
      <c r="OSG78" s="91"/>
      <c r="OSH78" s="91"/>
      <c r="OSI78" s="91"/>
      <c r="OSJ78" s="91"/>
      <c r="OSK78" s="91"/>
      <c r="OSL78" s="91"/>
      <c r="OSM78" s="91"/>
      <c r="OSN78" s="91"/>
      <c r="OSO78" s="91"/>
      <c r="OSP78" s="91"/>
      <c r="OSQ78" s="91"/>
      <c r="OSR78" s="91"/>
      <c r="OSS78" s="91"/>
      <c r="OST78" s="91"/>
      <c r="OSU78" s="91"/>
      <c r="OSV78" s="91"/>
      <c r="OSW78" s="91"/>
      <c r="OSX78" s="91"/>
      <c r="OSY78" s="91"/>
      <c r="OSZ78" s="91"/>
      <c r="OTA78" s="91"/>
      <c r="OTB78" s="91"/>
      <c r="OTC78" s="91"/>
      <c r="OTD78" s="91"/>
      <c r="OTE78" s="91"/>
      <c r="OTF78" s="91"/>
      <c r="OTG78" s="91"/>
      <c r="OTH78" s="91"/>
      <c r="OTI78" s="91"/>
      <c r="OTJ78" s="91"/>
      <c r="OTK78" s="91"/>
      <c r="OTL78" s="91"/>
      <c r="OTM78" s="91"/>
      <c r="OTN78" s="91"/>
      <c r="OTO78" s="91"/>
      <c r="OTP78" s="91"/>
      <c r="OTQ78" s="91"/>
      <c r="OTR78" s="91"/>
      <c r="OTS78" s="91"/>
      <c r="OTT78" s="91"/>
      <c r="OTU78" s="91"/>
      <c r="OTV78" s="91"/>
      <c r="OTW78" s="91"/>
      <c r="OTX78" s="91"/>
      <c r="OTY78" s="91"/>
      <c r="OTZ78" s="91"/>
      <c r="OUA78" s="91"/>
      <c r="OUB78" s="91"/>
      <c r="OUC78" s="91"/>
      <c r="OUD78" s="91"/>
      <c r="OUE78" s="91"/>
      <c r="OUF78" s="91"/>
      <c r="OUG78" s="91"/>
      <c r="OUH78" s="91"/>
      <c r="OUI78" s="91"/>
      <c r="OUJ78" s="91"/>
      <c r="OUK78" s="91"/>
      <c r="OUL78" s="91"/>
      <c r="OUM78" s="91"/>
      <c r="OUN78" s="91"/>
      <c r="OUO78" s="91"/>
      <c r="OUP78" s="91"/>
      <c r="OUQ78" s="91"/>
      <c r="OUR78" s="91"/>
      <c r="OUS78" s="91"/>
      <c r="OUT78" s="91"/>
      <c r="OUU78" s="91"/>
      <c r="OUV78" s="91"/>
      <c r="OUW78" s="91"/>
      <c r="OUX78" s="91"/>
      <c r="OUY78" s="91"/>
      <c r="OUZ78" s="91"/>
      <c r="OVA78" s="91"/>
      <c r="OVB78" s="91"/>
      <c r="OVC78" s="91"/>
      <c r="OVD78" s="91"/>
      <c r="OVE78" s="91"/>
      <c r="OVF78" s="91"/>
      <c r="OVG78" s="91"/>
      <c r="OVH78" s="91"/>
      <c r="OVI78" s="91"/>
      <c r="OVJ78" s="91"/>
      <c r="OVK78" s="91"/>
      <c r="OVL78" s="91"/>
      <c r="OVM78" s="91"/>
      <c r="OVN78" s="91"/>
      <c r="OVO78" s="91"/>
      <c r="OVP78" s="91"/>
      <c r="OVQ78" s="91"/>
      <c r="OVR78" s="91"/>
      <c r="OVS78" s="91"/>
      <c r="OVT78" s="91"/>
      <c r="OVU78" s="91"/>
      <c r="OVV78" s="91"/>
      <c r="OVW78" s="91"/>
      <c r="OVX78" s="91"/>
      <c r="OVY78" s="91"/>
      <c r="OVZ78" s="91"/>
      <c r="OWA78" s="91"/>
      <c r="OWB78" s="91"/>
      <c r="OWC78" s="91"/>
      <c r="OWD78" s="91"/>
      <c r="OWE78" s="91"/>
      <c r="OWF78" s="91"/>
      <c r="OWG78" s="91"/>
      <c r="OWH78" s="91"/>
      <c r="OWI78" s="91"/>
      <c r="OWJ78" s="91"/>
      <c r="OWK78" s="91"/>
      <c r="OWL78" s="91"/>
      <c r="OWM78" s="91"/>
      <c r="OWN78" s="91"/>
      <c r="OWO78" s="91"/>
      <c r="OWP78" s="91"/>
      <c r="OWQ78" s="91"/>
      <c r="OWR78" s="91"/>
      <c r="OWS78" s="91"/>
      <c r="OWT78" s="91"/>
      <c r="OWU78" s="91"/>
      <c r="OWV78" s="91"/>
      <c r="OWW78" s="91"/>
      <c r="OWX78" s="91"/>
      <c r="OWY78" s="91"/>
      <c r="OWZ78" s="91"/>
      <c r="OXA78" s="91"/>
      <c r="OXB78" s="91"/>
      <c r="OXC78" s="91"/>
      <c r="OXD78" s="91"/>
      <c r="OXE78" s="91"/>
      <c r="OXF78" s="91"/>
      <c r="OXG78" s="91"/>
      <c r="OXH78" s="91"/>
      <c r="OXI78" s="91"/>
      <c r="OXJ78" s="91"/>
      <c r="OXK78" s="91"/>
      <c r="OXL78" s="91"/>
      <c r="OXM78" s="91"/>
      <c r="OXN78" s="91"/>
      <c r="OXO78" s="91"/>
      <c r="OXP78" s="91"/>
      <c r="OXQ78" s="91"/>
      <c r="OXR78" s="91"/>
      <c r="OXS78" s="91"/>
      <c r="OXT78" s="91"/>
      <c r="OXU78" s="91"/>
      <c r="OXV78" s="91"/>
      <c r="OXW78" s="91"/>
      <c r="OXX78" s="91"/>
      <c r="OXY78" s="91"/>
      <c r="OXZ78" s="91"/>
      <c r="OYA78" s="91"/>
      <c r="OYB78" s="91"/>
      <c r="OYC78" s="91"/>
      <c r="OYD78" s="91"/>
      <c r="OYE78" s="91"/>
      <c r="OYF78" s="91"/>
      <c r="OYG78" s="91"/>
      <c r="OYH78" s="91"/>
      <c r="OYI78" s="91"/>
      <c r="OYJ78" s="91"/>
      <c r="OYK78" s="91"/>
      <c r="OYL78" s="91"/>
      <c r="OYM78" s="91"/>
      <c r="OYN78" s="91"/>
      <c r="OYO78" s="91"/>
      <c r="OYP78" s="91"/>
      <c r="OYQ78" s="91"/>
      <c r="OYR78" s="91"/>
      <c r="OYS78" s="91"/>
      <c r="OYT78" s="91"/>
      <c r="OYU78" s="91"/>
      <c r="OYV78" s="91"/>
      <c r="OYW78" s="91"/>
      <c r="OYX78" s="91"/>
      <c r="OYY78" s="91"/>
      <c r="OYZ78" s="91"/>
      <c r="OZA78" s="91"/>
      <c r="OZB78" s="91"/>
      <c r="OZC78" s="91"/>
      <c r="OZD78" s="91"/>
      <c r="OZE78" s="91"/>
      <c r="OZF78" s="91"/>
      <c r="OZG78" s="91"/>
      <c r="OZH78" s="91"/>
      <c r="OZI78" s="91"/>
      <c r="OZJ78" s="91"/>
      <c r="OZK78" s="91"/>
      <c r="OZL78" s="91"/>
      <c r="OZM78" s="91"/>
      <c r="OZN78" s="91"/>
      <c r="OZO78" s="91"/>
      <c r="OZP78" s="91"/>
      <c r="OZQ78" s="91"/>
      <c r="OZR78" s="91"/>
      <c r="OZS78" s="91"/>
      <c r="OZT78" s="91"/>
      <c r="OZU78" s="91"/>
      <c r="OZV78" s="91"/>
      <c r="OZW78" s="91"/>
      <c r="OZX78" s="91"/>
      <c r="OZY78" s="91"/>
      <c r="OZZ78" s="91"/>
      <c r="PAA78" s="91"/>
      <c r="PAB78" s="91"/>
      <c r="PAC78" s="91"/>
      <c r="PAD78" s="91"/>
      <c r="PAE78" s="91"/>
      <c r="PAF78" s="91"/>
      <c r="PAG78" s="91"/>
      <c r="PAH78" s="91"/>
      <c r="PAI78" s="91"/>
      <c r="PAJ78" s="91"/>
      <c r="PAK78" s="91"/>
      <c r="PAL78" s="91"/>
      <c r="PAM78" s="91"/>
      <c r="PAN78" s="91"/>
      <c r="PAO78" s="91"/>
      <c r="PAP78" s="91"/>
      <c r="PAQ78" s="91"/>
      <c r="PAR78" s="91"/>
      <c r="PAS78" s="91"/>
      <c r="PAT78" s="91"/>
      <c r="PAU78" s="91"/>
      <c r="PAV78" s="91"/>
      <c r="PAW78" s="91"/>
      <c r="PAX78" s="91"/>
      <c r="PAY78" s="91"/>
      <c r="PAZ78" s="91"/>
      <c r="PBA78" s="91"/>
      <c r="PBB78" s="91"/>
      <c r="PBC78" s="91"/>
      <c r="PBD78" s="91"/>
      <c r="PBE78" s="91"/>
      <c r="PBF78" s="91"/>
      <c r="PBG78" s="91"/>
      <c r="PBH78" s="91"/>
      <c r="PBI78" s="91"/>
      <c r="PBJ78" s="91"/>
      <c r="PBK78" s="91"/>
      <c r="PBL78" s="91"/>
      <c r="PBM78" s="91"/>
      <c r="PBN78" s="91"/>
      <c r="PBO78" s="91"/>
      <c r="PBP78" s="91"/>
      <c r="PBQ78" s="91"/>
      <c r="PBR78" s="91"/>
      <c r="PBS78" s="91"/>
      <c r="PBT78" s="91"/>
      <c r="PBU78" s="91"/>
      <c r="PBV78" s="91"/>
      <c r="PBW78" s="91"/>
      <c r="PBX78" s="91"/>
      <c r="PBY78" s="91"/>
      <c r="PBZ78" s="91"/>
      <c r="PCA78" s="91"/>
      <c r="PCB78" s="91"/>
      <c r="PCC78" s="91"/>
      <c r="PCD78" s="91"/>
      <c r="PCE78" s="91"/>
      <c r="PCF78" s="91"/>
      <c r="PCG78" s="91"/>
      <c r="PCH78" s="91"/>
      <c r="PCI78" s="91"/>
      <c r="PCJ78" s="91"/>
      <c r="PCK78" s="91"/>
      <c r="PCL78" s="91"/>
      <c r="PCM78" s="91"/>
      <c r="PCN78" s="91"/>
      <c r="PCO78" s="91"/>
      <c r="PCP78" s="91"/>
      <c r="PCQ78" s="91"/>
      <c r="PCR78" s="91"/>
      <c r="PCS78" s="91"/>
      <c r="PCT78" s="91"/>
      <c r="PCU78" s="91"/>
      <c r="PCV78" s="91"/>
      <c r="PCW78" s="91"/>
      <c r="PCX78" s="91"/>
      <c r="PCY78" s="91"/>
      <c r="PCZ78" s="91"/>
      <c r="PDA78" s="91"/>
      <c r="PDB78" s="91"/>
      <c r="PDC78" s="91"/>
      <c r="PDD78" s="91"/>
      <c r="PDE78" s="91"/>
      <c r="PDF78" s="91"/>
      <c r="PDG78" s="91"/>
      <c r="PDH78" s="91"/>
      <c r="PDI78" s="91"/>
      <c r="PDJ78" s="91"/>
      <c r="PDK78" s="91"/>
      <c r="PDL78" s="91"/>
      <c r="PDM78" s="91"/>
      <c r="PDN78" s="91"/>
      <c r="PDO78" s="91"/>
      <c r="PDP78" s="91"/>
      <c r="PDQ78" s="91"/>
      <c r="PDR78" s="91"/>
      <c r="PDS78" s="91"/>
      <c r="PDT78" s="91"/>
      <c r="PDU78" s="91"/>
      <c r="PDV78" s="91"/>
      <c r="PDW78" s="91"/>
      <c r="PDX78" s="91"/>
      <c r="PDY78" s="91"/>
      <c r="PDZ78" s="91"/>
      <c r="PEA78" s="91"/>
      <c r="PEB78" s="91"/>
      <c r="PEC78" s="91"/>
      <c r="PED78" s="91"/>
      <c r="PEE78" s="91"/>
      <c r="PEF78" s="91"/>
      <c r="PEG78" s="91"/>
      <c r="PEH78" s="91"/>
      <c r="PEI78" s="91"/>
      <c r="PEJ78" s="91"/>
      <c r="PEK78" s="91"/>
      <c r="PEL78" s="91"/>
      <c r="PEM78" s="91"/>
      <c r="PEN78" s="91"/>
      <c r="PEO78" s="91"/>
      <c r="PEP78" s="91"/>
      <c r="PEQ78" s="91"/>
      <c r="PER78" s="91"/>
      <c r="PES78" s="91"/>
      <c r="PET78" s="91"/>
      <c r="PEU78" s="91"/>
      <c r="PEV78" s="91"/>
      <c r="PEW78" s="91"/>
      <c r="PEX78" s="91"/>
      <c r="PEY78" s="91"/>
      <c r="PEZ78" s="91"/>
      <c r="PFA78" s="91"/>
      <c r="PFB78" s="91"/>
      <c r="PFC78" s="91"/>
      <c r="PFD78" s="91"/>
      <c r="PFE78" s="91"/>
      <c r="PFF78" s="91"/>
      <c r="PFG78" s="91"/>
      <c r="PFH78" s="91"/>
      <c r="PFI78" s="91"/>
      <c r="PFJ78" s="91"/>
      <c r="PFK78" s="91"/>
      <c r="PFL78" s="91"/>
      <c r="PFM78" s="91"/>
      <c r="PFN78" s="91"/>
      <c r="PFO78" s="91"/>
      <c r="PFP78" s="91"/>
      <c r="PFQ78" s="91"/>
      <c r="PFR78" s="91"/>
      <c r="PFS78" s="91"/>
      <c r="PFT78" s="91"/>
      <c r="PFU78" s="91"/>
      <c r="PFV78" s="91"/>
      <c r="PFW78" s="91"/>
      <c r="PFX78" s="91"/>
      <c r="PFY78" s="91"/>
      <c r="PFZ78" s="91"/>
      <c r="PGA78" s="91"/>
      <c r="PGB78" s="91"/>
      <c r="PGC78" s="91"/>
      <c r="PGD78" s="91"/>
      <c r="PGE78" s="91"/>
      <c r="PGF78" s="91"/>
      <c r="PGG78" s="91"/>
      <c r="PGH78" s="91"/>
      <c r="PGI78" s="91"/>
      <c r="PGJ78" s="91"/>
      <c r="PGK78" s="91"/>
      <c r="PGL78" s="91"/>
      <c r="PGM78" s="91"/>
      <c r="PGN78" s="91"/>
      <c r="PGO78" s="91"/>
      <c r="PGP78" s="91"/>
      <c r="PGQ78" s="91"/>
      <c r="PGR78" s="91"/>
      <c r="PGS78" s="91"/>
      <c r="PGT78" s="91"/>
      <c r="PGU78" s="91"/>
      <c r="PGV78" s="91"/>
      <c r="PGW78" s="91"/>
      <c r="PGX78" s="91"/>
      <c r="PGY78" s="91"/>
      <c r="PGZ78" s="91"/>
      <c r="PHA78" s="91"/>
      <c r="PHB78" s="91"/>
      <c r="PHC78" s="91"/>
      <c r="PHD78" s="91"/>
      <c r="PHE78" s="91"/>
      <c r="PHF78" s="91"/>
      <c r="PHG78" s="91"/>
      <c r="PHH78" s="91"/>
      <c r="PHI78" s="91"/>
      <c r="PHJ78" s="91"/>
      <c r="PHK78" s="91"/>
      <c r="PHL78" s="91"/>
      <c r="PHM78" s="91"/>
      <c r="PHN78" s="91"/>
      <c r="PHO78" s="91"/>
      <c r="PHP78" s="91"/>
      <c r="PHQ78" s="91"/>
      <c r="PHR78" s="91"/>
      <c r="PHS78" s="91"/>
      <c r="PHT78" s="91"/>
      <c r="PHU78" s="91"/>
      <c r="PHV78" s="91"/>
      <c r="PHW78" s="91"/>
      <c r="PHX78" s="91"/>
      <c r="PHY78" s="91"/>
      <c r="PHZ78" s="91"/>
      <c r="PIA78" s="91"/>
      <c r="PIB78" s="91"/>
      <c r="PIC78" s="91"/>
      <c r="PID78" s="91"/>
      <c r="PIE78" s="91"/>
      <c r="PIF78" s="91"/>
      <c r="PIG78" s="91"/>
      <c r="PIH78" s="91"/>
      <c r="PII78" s="91"/>
      <c r="PIJ78" s="91"/>
      <c r="PIK78" s="91"/>
      <c r="PIL78" s="91"/>
      <c r="PIM78" s="91"/>
      <c r="PIN78" s="91"/>
      <c r="PIO78" s="91"/>
      <c r="PIP78" s="91"/>
      <c r="PIQ78" s="91"/>
      <c r="PIR78" s="91"/>
      <c r="PIS78" s="91"/>
      <c r="PIT78" s="91"/>
      <c r="PIU78" s="91"/>
      <c r="PIV78" s="91"/>
      <c r="PIW78" s="91"/>
      <c r="PIX78" s="91"/>
      <c r="PIY78" s="91"/>
      <c r="PIZ78" s="91"/>
      <c r="PJA78" s="91"/>
      <c r="PJB78" s="91"/>
      <c r="PJC78" s="91"/>
      <c r="PJD78" s="91"/>
      <c r="PJE78" s="91"/>
      <c r="PJF78" s="91"/>
      <c r="PJG78" s="91"/>
      <c r="PJH78" s="91"/>
      <c r="PJI78" s="91"/>
      <c r="PJJ78" s="91"/>
      <c r="PJK78" s="91"/>
      <c r="PJL78" s="91"/>
      <c r="PJM78" s="91"/>
      <c r="PJN78" s="91"/>
      <c r="PJO78" s="91"/>
      <c r="PJP78" s="91"/>
      <c r="PJQ78" s="91"/>
      <c r="PJR78" s="91"/>
      <c r="PJS78" s="91"/>
      <c r="PJT78" s="91"/>
      <c r="PJU78" s="91"/>
      <c r="PJV78" s="91"/>
      <c r="PJW78" s="91"/>
      <c r="PJX78" s="91"/>
      <c r="PJY78" s="91"/>
      <c r="PJZ78" s="91"/>
      <c r="PKA78" s="91"/>
      <c r="PKB78" s="91"/>
      <c r="PKC78" s="91"/>
      <c r="PKD78" s="91"/>
      <c r="PKE78" s="91"/>
      <c r="PKF78" s="91"/>
      <c r="PKG78" s="91"/>
      <c r="PKH78" s="91"/>
      <c r="PKI78" s="91"/>
      <c r="PKJ78" s="91"/>
      <c r="PKK78" s="91"/>
      <c r="PKL78" s="91"/>
      <c r="PKM78" s="91"/>
      <c r="PKN78" s="91"/>
      <c r="PKO78" s="91"/>
      <c r="PKP78" s="91"/>
      <c r="PKQ78" s="91"/>
      <c r="PKR78" s="91"/>
      <c r="PKS78" s="91"/>
      <c r="PKT78" s="91"/>
      <c r="PKU78" s="91"/>
      <c r="PKV78" s="91"/>
      <c r="PKW78" s="91"/>
      <c r="PKX78" s="91"/>
      <c r="PKY78" s="91"/>
      <c r="PKZ78" s="91"/>
      <c r="PLA78" s="91"/>
      <c r="PLB78" s="91"/>
      <c r="PLC78" s="91"/>
      <c r="PLD78" s="91"/>
      <c r="PLE78" s="91"/>
      <c r="PLF78" s="91"/>
      <c r="PLG78" s="91"/>
      <c r="PLH78" s="91"/>
      <c r="PLI78" s="91"/>
      <c r="PLJ78" s="91"/>
      <c r="PLK78" s="91"/>
      <c r="PLL78" s="91"/>
      <c r="PLM78" s="91"/>
      <c r="PLN78" s="91"/>
      <c r="PLO78" s="91"/>
      <c r="PLP78" s="91"/>
      <c r="PLQ78" s="91"/>
      <c r="PLR78" s="91"/>
      <c r="PLS78" s="91"/>
      <c r="PLT78" s="91"/>
      <c r="PLU78" s="91"/>
      <c r="PLV78" s="91"/>
      <c r="PLW78" s="91"/>
      <c r="PLX78" s="91"/>
      <c r="PLY78" s="91"/>
      <c r="PLZ78" s="91"/>
      <c r="PMA78" s="91"/>
      <c r="PMB78" s="91"/>
      <c r="PMC78" s="91"/>
      <c r="PMD78" s="91"/>
      <c r="PME78" s="91"/>
      <c r="PMF78" s="91"/>
      <c r="PMG78" s="91"/>
      <c r="PMH78" s="91"/>
      <c r="PMI78" s="91"/>
      <c r="PMJ78" s="91"/>
      <c r="PMK78" s="91"/>
      <c r="PML78" s="91"/>
      <c r="PMM78" s="91"/>
      <c r="PMN78" s="91"/>
      <c r="PMO78" s="91"/>
      <c r="PMP78" s="91"/>
      <c r="PMQ78" s="91"/>
      <c r="PMR78" s="91"/>
      <c r="PMS78" s="91"/>
      <c r="PMT78" s="91"/>
      <c r="PMU78" s="91"/>
      <c r="PMV78" s="91"/>
      <c r="PMW78" s="91"/>
      <c r="PMX78" s="91"/>
      <c r="PMY78" s="91"/>
      <c r="PMZ78" s="91"/>
      <c r="PNA78" s="91"/>
      <c r="PNB78" s="91"/>
      <c r="PNC78" s="91"/>
      <c r="PND78" s="91"/>
      <c r="PNE78" s="91"/>
      <c r="PNF78" s="91"/>
      <c r="PNG78" s="91"/>
      <c r="PNH78" s="91"/>
      <c r="PNI78" s="91"/>
      <c r="PNJ78" s="91"/>
      <c r="PNK78" s="91"/>
      <c r="PNL78" s="91"/>
      <c r="PNM78" s="91"/>
      <c r="PNN78" s="91"/>
      <c r="PNO78" s="91"/>
      <c r="PNP78" s="91"/>
      <c r="PNQ78" s="91"/>
      <c r="PNR78" s="91"/>
      <c r="PNS78" s="91"/>
      <c r="PNT78" s="91"/>
      <c r="PNU78" s="91"/>
      <c r="PNV78" s="91"/>
      <c r="PNW78" s="91"/>
      <c r="PNX78" s="91"/>
      <c r="PNY78" s="91"/>
      <c r="PNZ78" s="91"/>
      <c r="POA78" s="91"/>
      <c r="POB78" s="91"/>
      <c r="POC78" s="91"/>
      <c r="POD78" s="91"/>
      <c r="POE78" s="91"/>
      <c r="POF78" s="91"/>
      <c r="POG78" s="91"/>
      <c r="POH78" s="91"/>
      <c r="POI78" s="91"/>
      <c r="POJ78" s="91"/>
      <c r="POK78" s="91"/>
      <c r="POL78" s="91"/>
      <c r="POM78" s="91"/>
      <c r="PON78" s="91"/>
      <c r="POO78" s="91"/>
      <c r="POP78" s="91"/>
      <c r="POQ78" s="91"/>
      <c r="POR78" s="91"/>
      <c r="POS78" s="91"/>
      <c r="POT78" s="91"/>
      <c r="POU78" s="91"/>
      <c r="POV78" s="91"/>
      <c r="POW78" s="91"/>
      <c r="POX78" s="91"/>
      <c r="POY78" s="91"/>
      <c r="POZ78" s="91"/>
      <c r="PPA78" s="91"/>
      <c r="PPB78" s="91"/>
      <c r="PPC78" s="91"/>
      <c r="PPD78" s="91"/>
      <c r="PPE78" s="91"/>
      <c r="PPF78" s="91"/>
      <c r="PPG78" s="91"/>
      <c r="PPH78" s="91"/>
      <c r="PPI78" s="91"/>
      <c r="PPJ78" s="91"/>
      <c r="PPK78" s="91"/>
      <c r="PPL78" s="91"/>
      <c r="PPM78" s="91"/>
      <c r="PPN78" s="91"/>
      <c r="PPO78" s="91"/>
      <c r="PPP78" s="91"/>
      <c r="PPQ78" s="91"/>
      <c r="PPR78" s="91"/>
      <c r="PPS78" s="91"/>
      <c r="PPT78" s="91"/>
      <c r="PPU78" s="91"/>
      <c r="PPV78" s="91"/>
      <c r="PPW78" s="91"/>
      <c r="PPX78" s="91"/>
      <c r="PPY78" s="91"/>
      <c r="PPZ78" s="91"/>
      <c r="PQA78" s="91"/>
      <c r="PQB78" s="91"/>
      <c r="PQC78" s="91"/>
      <c r="PQD78" s="91"/>
      <c r="PQE78" s="91"/>
      <c r="PQF78" s="91"/>
      <c r="PQG78" s="91"/>
      <c r="PQH78" s="91"/>
      <c r="PQI78" s="91"/>
      <c r="PQJ78" s="91"/>
      <c r="PQK78" s="91"/>
      <c r="PQL78" s="91"/>
      <c r="PQM78" s="91"/>
      <c r="PQN78" s="91"/>
      <c r="PQO78" s="91"/>
      <c r="PQP78" s="91"/>
      <c r="PQQ78" s="91"/>
      <c r="PQR78" s="91"/>
      <c r="PQS78" s="91"/>
      <c r="PQT78" s="91"/>
      <c r="PQU78" s="91"/>
      <c r="PQV78" s="91"/>
      <c r="PQW78" s="91"/>
      <c r="PQX78" s="91"/>
      <c r="PQY78" s="91"/>
      <c r="PQZ78" s="91"/>
      <c r="PRA78" s="91"/>
      <c r="PRB78" s="91"/>
      <c r="PRC78" s="91"/>
      <c r="PRD78" s="91"/>
      <c r="PRE78" s="91"/>
      <c r="PRF78" s="91"/>
      <c r="PRG78" s="91"/>
      <c r="PRH78" s="91"/>
      <c r="PRI78" s="91"/>
      <c r="PRJ78" s="91"/>
      <c r="PRK78" s="91"/>
      <c r="PRL78" s="91"/>
      <c r="PRM78" s="91"/>
      <c r="PRN78" s="91"/>
      <c r="PRO78" s="91"/>
      <c r="PRP78" s="91"/>
      <c r="PRQ78" s="91"/>
      <c r="PRR78" s="91"/>
      <c r="PRS78" s="91"/>
      <c r="PRT78" s="91"/>
      <c r="PRU78" s="91"/>
      <c r="PRV78" s="91"/>
      <c r="PRW78" s="91"/>
      <c r="PRX78" s="91"/>
      <c r="PRY78" s="91"/>
      <c r="PRZ78" s="91"/>
      <c r="PSA78" s="91"/>
      <c r="PSB78" s="91"/>
      <c r="PSC78" s="91"/>
      <c r="PSD78" s="91"/>
      <c r="PSE78" s="91"/>
      <c r="PSF78" s="91"/>
      <c r="PSG78" s="91"/>
      <c r="PSH78" s="91"/>
      <c r="PSI78" s="91"/>
      <c r="PSJ78" s="91"/>
      <c r="PSK78" s="91"/>
      <c r="PSL78" s="91"/>
      <c r="PSM78" s="91"/>
      <c r="PSN78" s="91"/>
      <c r="PSO78" s="91"/>
      <c r="PSP78" s="91"/>
      <c r="PSQ78" s="91"/>
      <c r="PSR78" s="91"/>
      <c r="PSS78" s="91"/>
      <c r="PST78" s="91"/>
      <c r="PSU78" s="91"/>
      <c r="PSV78" s="91"/>
      <c r="PSW78" s="91"/>
      <c r="PSX78" s="91"/>
      <c r="PSY78" s="91"/>
      <c r="PSZ78" s="91"/>
      <c r="PTA78" s="91"/>
      <c r="PTB78" s="91"/>
      <c r="PTC78" s="91"/>
      <c r="PTD78" s="91"/>
      <c r="PTE78" s="91"/>
      <c r="PTF78" s="91"/>
      <c r="PTG78" s="91"/>
      <c r="PTH78" s="91"/>
      <c r="PTI78" s="91"/>
      <c r="PTJ78" s="91"/>
      <c r="PTK78" s="91"/>
      <c r="PTL78" s="91"/>
      <c r="PTM78" s="91"/>
      <c r="PTN78" s="91"/>
      <c r="PTO78" s="91"/>
      <c r="PTP78" s="91"/>
      <c r="PTQ78" s="91"/>
      <c r="PTR78" s="91"/>
      <c r="PTS78" s="91"/>
      <c r="PTT78" s="91"/>
      <c r="PTU78" s="91"/>
      <c r="PTV78" s="91"/>
      <c r="PTW78" s="91"/>
      <c r="PTX78" s="91"/>
      <c r="PTY78" s="91"/>
      <c r="PTZ78" s="91"/>
      <c r="PUA78" s="91"/>
      <c r="PUB78" s="91"/>
      <c r="PUC78" s="91"/>
      <c r="PUD78" s="91"/>
      <c r="PUE78" s="91"/>
      <c r="PUF78" s="91"/>
      <c r="PUG78" s="91"/>
      <c r="PUH78" s="91"/>
      <c r="PUI78" s="91"/>
      <c r="PUJ78" s="91"/>
      <c r="PUK78" s="91"/>
      <c r="PUL78" s="91"/>
      <c r="PUM78" s="91"/>
      <c r="PUN78" s="91"/>
      <c r="PUO78" s="91"/>
      <c r="PUP78" s="91"/>
      <c r="PUQ78" s="91"/>
      <c r="PUR78" s="91"/>
      <c r="PUS78" s="91"/>
      <c r="PUT78" s="91"/>
      <c r="PUU78" s="91"/>
      <c r="PUV78" s="91"/>
      <c r="PUW78" s="91"/>
      <c r="PUX78" s="91"/>
      <c r="PUY78" s="91"/>
      <c r="PUZ78" s="91"/>
      <c r="PVA78" s="91"/>
      <c r="PVB78" s="91"/>
      <c r="PVC78" s="91"/>
      <c r="PVD78" s="91"/>
      <c r="PVE78" s="91"/>
      <c r="PVF78" s="91"/>
      <c r="PVG78" s="91"/>
      <c r="PVH78" s="91"/>
      <c r="PVI78" s="91"/>
      <c r="PVJ78" s="91"/>
      <c r="PVK78" s="91"/>
      <c r="PVL78" s="91"/>
      <c r="PVM78" s="91"/>
      <c r="PVN78" s="91"/>
      <c r="PVO78" s="91"/>
      <c r="PVP78" s="91"/>
      <c r="PVQ78" s="91"/>
      <c r="PVR78" s="91"/>
      <c r="PVS78" s="91"/>
      <c r="PVT78" s="91"/>
      <c r="PVU78" s="91"/>
      <c r="PVV78" s="91"/>
      <c r="PVW78" s="91"/>
      <c r="PVX78" s="91"/>
      <c r="PVY78" s="91"/>
      <c r="PVZ78" s="91"/>
      <c r="PWA78" s="91"/>
      <c r="PWB78" s="91"/>
      <c r="PWC78" s="91"/>
      <c r="PWD78" s="91"/>
      <c r="PWE78" s="91"/>
      <c r="PWF78" s="91"/>
      <c r="PWG78" s="91"/>
      <c r="PWH78" s="91"/>
      <c r="PWI78" s="91"/>
      <c r="PWJ78" s="91"/>
      <c r="PWK78" s="91"/>
      <c r="PWL78" s="91"/>
      <c r="PWM78" s="91"/>
      <c r="PWN78" s="91"/>
      <c r="PWO78" s="91"/>
      <c r="PWP78" s="91"/>
      <c r="PWQ78" s="91"/>
      <c r="PWR78" s="91"/>
      <c r="PWS78" s="91"/>
      <c r="PWT78" s="91"/>
      <c r="PWU78" s="91"/>
      <c r="PWV78" s="91"/>
      <c r="PWW78" s="91"/>
      <c r="PWX78" s="91"/>
      <c r="PWY78" s="91"/>
      <c r="PWZ78" s="91"/>
      <c r="PXA78" s="91"/>
      <c r="PXB78" s="91"/>
      <c r="PXC78" s="91"/>
      <c r="PXD78" s="91"/>
      <c r="PXE78" s="91"/>
      <c r="PXF78" s="91"/>
      <c r="PXG78" s="91"/>
      <c r="PXH78" s="91"/>
      <c r="PXI78" s="91"/>
      <c r="PXJ78" s="91"/>
      <c r="PXK78" s="91"/>
      <c r="PXL78" s="91"/>
      <c r="PXM78" s="91"/>
      <c r="PXN78" s="91"/>
      <c r="PXO78" s="91"/>
      <c r="PXP78" s="91"/>
      <c r="PXQ78" s="91"/>
      <c r="PXR78" s="91"/>
      <c r="PXS78" s="91"/>
      <c r="PXT78" s="91"/>
      <c r="PXU78" s="91"/>
      <c r="PXV78" s="91"/>
      <c r="PXW78" s="91"/>
      <c r="PXX78" s="91"/>
      <c r="PXY78" s="91"/>
      <c r="PXZ78" s="91"/>
      <c r="PYA78" s="91"/>
      <c r="PYB78" s="91"/>
      <c r="PYC78" s="91"/>
      <c r="PYD78" s="91"/>
      <c r="PYE78" s="91"/>
      <c r="PYF78" s="91"/>
      <c r="PYG78" s="91"/>
      <c r="PYH78" s="91"/>
      <c r="PYI78" s="91"/>
      <c r="PYJ78" s="91"/>
      <c r="PYK78" s="91"/>
      <c r="PYL78" s="91"/>
      <c r="PYM78" s="91"/>
      <c r="PYN78" s="91"/>
      <c r="PYO78" s="91"/>
      <c r="PYP78" s="91"/>
      <c r="PYQ78" s="91"/>
      <c r="PYR78" s="91"/>
      <c r="PYS78" s="91"/>
      <c r="PYT78" s="91"/>
      <c r="PYU78" s="91"/>
      <c r="PYV78" s="91"/>
      <c r="PYW78" s="91"/>
      <c r="PYX78" s="91"/>
      <c r="PYY78" s="91"/>
      <c r="PYZ78" s="91"/>
      <c r="PZA78" s="91"/>
      <c r="PZB78" s="91"/>
      <c r="PZC78" s="91"/>
      <c r="PZD78" s="91"/>
      <c r="PZE78" s="91"/>
      <c r="PZF78" s="91"/>
      <c r="PZG78" s="91"/>
      <c r="PZH78" s="91"/>
      <c r="PZI78" s="91"/>
      <c r="PZJ78" s="91"/>
      <c r="PZK78" s="91"/>
      <c r="PZL78" s="91"/>
      <c r="PZM78" s="91"/>
      <c r="PZN78" s="91"/>
      <c r="PZO78" s="91"/>
      <c r="PZP78" s="91"/>
      <c r="PZQ78" s="91"/>
      <c r="PZR78" s="91"/>
      <c r="PZS78" s="91"/>
      <c r="PZT78" s="91"/>
      <c r="PZU78" s="91"/>
      <c r="PZV78" s="91"/>
      <c r="PZW78" s="91"/>
      <c r="PZX78" s="91"/>
      <c r="PZY78" s="91"/>
      <c r="PZZ78" s="91"/>
      <c r="QAA78" s="91"/>
      <c r="QAB78" s="91"/>
      <c r="QAC78" s="91"/>
      <c r="QAD78" s="91"/>
      <c r="QAE78" s="91"/>
      <c r="QAF78" s="91"/>
      <c r="QAG78" s="91"/>
      <c r="QAH78" s="91"/>
      <c r="QAI78" s="91"/>
      <c r="QAJ78" s="91"/>
      <c r="QAK78" s="91"/>
      <c r="QAL78" s="91"/>
      <c r="QAM78" s="91"/>
      <c r="QAN78" s="91"/>
      <c r="QAO78" s="91"/>
      <c r="QAP78" s="91"/>
      <c r="QAQ78" s="91"/>
      <c r="QAR78" s="91"/>
      <c r="QAS78" s="91"/>
      <c r="QAT78" s="91"/>
      <c r="QAU78" s="91"/>
      <c r="QAV78" s="91"/>
      <c r="QAW78" s="91"/>
      <c r="QAX78" s="91"/>
      <c r="QAY78" s="91"/>
      <c r="QAZ78" s="91"/>
      <c r="QBA78" s="91"/>
      <c r="QBB78" s="91"/>
      <c r="QBC78" s="91"/>
      <c r="QBD78" s="91"/>
      <c r="QBE78" s="91"/>
      <c r="QBF78" s="91"/>
      <c r="QBG78" s="91"/>
      <c r="QBH78" s="91"/>
      <c r="QBI78" s="91"/>
      <c r="QBJ78" s="91"/>
      <c r="QBK78" s="91"/>
      <c r="QBL78" s="91"/>
      <c r="QBM78" s="91"/>
      <c r="QBN78" s="91"/>
      <c r="QBO78" s="91"/>
      <c r="QBP78" s="91"/>
      <c r="QBQ78" s="91"/>
      <c r="QBR78" s="91"/>
      <c r="QBS78" s="91"/>
      <c r="QBT78" s="91"/>
      <c r="QBU78" s="91"/>
      <c r="QBV78" s="91"/>
      <c r="QBW78" s="91"/>
      <c r="QBX78" s="91"/>
      <c r="QBY78" s="91"/>
      <c r="QBZ78" s="91"/>
      <c r="QCA78" s="91"/>
      <c r="QCB78" s="91"/>
      <c r="QCC78" s="91"/>
      <c r="QCD78" s="91"/>
      <c r="QCE78" s="91"/>
      <c r="QCF78" s="91"/>
      <c r="QCG78" s="91"/>
      <c r="QCH78" s="91"/>
      <c r="QCI78" s="91"/>
      <c r="QCJ78" s="91"/>
      <c r="QCK78" s="91"/>
      <c r="QCL78" s="91"/>
      <c r="QCM78" s="91"/>
      <c r="QCN78" s="91"/>
      <c r="QCO78" s="91"/>
      <c r="QCP78" s="91"/>
      <c r="QCQ78" s="91"/>
      <c r="QCR78" s="91"/>
      <c r="QCS78" s="91"/>
      <c r="QCT78" s="91"/>
      <c r="QCU78" s="91"/>
      <c r="QCV78" s="91"/>
      <c r="QCW78" s="91"/>
      <c r="QCX78" s="91"/>
      <c r="QCY78" s="91"/>
      <c r="QCZ78" s="91"/>
      <c r="QDA78" s="91"/>
      <c r="QDB78" s="91"/>
      <c r="QDC78" s="91"/>
      <c r="QDD78" s="91"/>
      <c r="QDE78" s="91"/>
      <c r="QDF78" s="91"/>
      <c r="QDG78" s="91"/>
      <c r="QDH78" s="91"/>
      <c r="QDI78" s="91"/>
      <c r="QDJ78" s="91"/>
      <c r="QDK78" s="91"/>
      <c r="QDL78" s="91"/>
      <c r="QDM78" s="91"/>
      <c r="QDN78" s="91"/>
      <c r="QDO78" s="91"/>
      <c r="QDP78" s="91"/>
      <c r="QDQ78" s="91"/>
      <c r="QDR78" s="91"/>
      <c r="QDS78" s="91"/>
      <c r="QDT78" s="91"/>
      <c r="QDU78" s="91"/>
      <c r="QDV78" s="91"/>
      <c r="QDW78" s="91"/>
      <c r="QDX78" s="91"/>
      <c r="QDY78" s="91"/>
      <c r="QDZ78" s="91"/>
      <c r="QEA78" s="91"/>
      <c r="QEB78" s="91"/>
      <c r="QEC78" s="91"/>
      <c r="QED78" s="91"/>
      <c r="QEE78" s="91"/>
      <c r="QEF78" s="91"/>
      <c r="QEG78" s="91"/>
      <c r="QEH78" s="91"/>
      <c r="QEI78" s="91"/>
      <c r="QEJ78" s="91"/>
      <c r="QEK78" s="91"/>
      <c r="QEL78" s="91"/>
      <c r="QEM78" s="91"/>
      <c r="QEN78" s="91"/>
      <c r="QEO78" s="91"/>
      <c r="QEP78" s="91"/>
      <c r="QEQ78" s="91"/>
      <c r="QER78" s="91"/>
      <c r="QES78" s="91"/>
      <c r="QET78" s="91"/>
      <c r="QEU78" s="91"/>
      <c r="QEV78" s="91"/>
      <c r="QEW78" s="91"/>
      <c r="QEX78" s="91"/>
      <c r="QEY78" s="91"/>
      <c r="QEZ78" s="91"/>
      <c r="QFA78" s="91"/>
      <c r="QFB78" s="91"/>
      <c r="QFC78" s="91"/>
      <c r="QFD78" s="91"/>
      <c r="QFE78" s="91"/>
      <c r="QFF78" s="91"/>
      <c r="QFG78" s="91"/>
      <c r="QFH78" s="91"/>
      <c r="QFI78" s="91"/>
      <c r="QFJ78" s="91"/>
      <c r="QFK78" s="91"/>
      <c r="QFL78" s="91"/>
      <c r="QFM78" s="91"/>
      <c r="QFN78" s="91"/>
      <c r="QFO78" s="91"/>
      <c r="QFP78" s="91"/>
      <c r="QFQ78" s="91"/>
      <c r="QFR78" s="91"/>
      <c r="QFS78" s="91"/>
      <c r="QFT78" s="91"/>
      <c r="QFU78" s="91"/>
      <c r="QFV78" s="91"/>
      <c r="QFW78" s="91"/>
      <c r="QFX78" s="91"/>
      <c r="QFY78" s="91"/>
      <c r="QFZ78" s="91"/>
      <c r="QGA78" s="91"/>
      <c r="QGB78" s="91"/>
      <c r="QGC78" s="91"/>
      <c r="QGD78" s="91"/>
      <c r="QGE78" s="91"/>
      <c r="QGF78" s="91"/>
      <c r="QGG78" s="91"/>
      <c r="QGH78" s="91"/>
      <c r="QGI78" s="91"/>
      <c r="QGJ78" s="91"/>
      <c r="QGK78" s="91"/>
      <c r="QGL78" s="91"/>
      <c r="QGM78" s="91"/>
      <c r="QGN78" s="91"/>
      <c r="QGO78" s="91"/>
      <c r="QGP78" s="91"/>
      <c r="QGQ78" s="91"/>
      <c r="QGR78" s="91"/>
      <c r="QGS78" s="91"/>
      <c r="QGT78" s="91"/>
      <c r="QGU78" s="91"/>
      <c r="QGV78" s="91"/>
      <c r="QGW78" s="91"/>
      <c r="QGX78" s="91"/>
      <c r="QGY78" s="91"/>
      <c r="QGZ78" s="91"/>
      <c r="QHA78" s="91"/>
      <c r="QHB78" s="91"/>
      <c r="QHC78" s="91"/>
      <c r="QHD78" s="91"/>
      <c r="QHE78" s="91"/>
      <c r="QHF78" s="91"/>
      <c r="QHG78" s="91"/>
      <c r="QHH78" s="91"/>
      <c r="QHI78" s="91"/>
      <c r="QHJ78" s="91"/>
      <c r="QHK78" s="91"/>
      <c r="QHL78" s="91"/>
      <c r="QHM78" s="91"/>
      <c r="QHN78" s="91"/>
      <c r="QHO78" s="91"/>
      <c r="QHP78" s="91"/>
      <c r="QHQ78" s="91"/>
      <c r="QHR78" s="91"/>
      <c r="QHS78" s="91"/>
      <c r="QHT78" s="91"/>
      <c r="QHU78" s="91"/>
      <c r="QHV78" s="91"/>
      <c r="QHW78" s="91"/>
      <c r="QHX78" s="91"/>
      <c r="QHY78" s="91"/>
      <c r="QHZ78" s="91"/>
      <c r="QIA78" s="91"/>
      <c r="QIB78" s="91"/>
      <c r="QIC78" s="91"/>
      <c r="QID78" s="91"/>
      <c r="QIE78" s="91"/>
      <c r="QIF78" s="91"/>
      <c r="QIG78" s="91"/>
      <c r="QIH78" s="91"/>
      <c r="QII78" s="91"/>
      <c r="QIJ78" s="91"/>
      <c r="QIK78" s="91"/>
      <c r="QIL78" s="91"/>
      <c r="QIM78" s="91"/>
      <c r="QIN78" s="91"/>
      <c r="QIO78" s="91"/>
      <c r="QIP78" s="91"/>
      <c r="QIQ78" s="91"/>
      <c r="QIR78" s="91"/>
      <c r="QIS78" s="91"/>
      <c r="QIT78" s="91"/>
      <c r="QIU78" s="91"/>
      <c r="QIV78" s="91"/>
      <c r="QIW78" s="91"/>
      <c r="QIX78" s="91"/>
      <c r="QIY78" s="91"/>
      <c r="QIZ78" s="91"/>
      <c r="QJA78" s="91"/>
      <c r="QJB78" s="91"/>
      <c r="QJC78" s="91"/>
      <c r="QJD78" s="91"/>
      <c r="QJE78" s="91"/>
      <c r="QJF78" s="91"/>
      <c r="QJG78" s="91"/>
      <c r="QJH78" s="91"/>
      <c r="QJI78" s="91"/>
      <c r="QJJ78" s="91"/>
      <c r="QJK78" s="91"/>
      <c r="QJL78" s="91"/>
      <c r="QJM78" s="91"/>
      <c r="QJN78" s="91"/>
      <c r="QJO78" s="91"/>
      <c r="QJP78" s="91"/>
      <c r="QJQ78" s="91"/>
      <c r="QJR78" s="91"/>
      <c r="QJS78" s="91"/>
      <c r="QJT78" s="91"/>
      <c r="QJU78" s="91"/>
      <c r="QJV78" s="91"/>
      <c r="QJW78" s="91"/>
      <c r="QJX78" s="91"/>
      <c r="QJY78" s="91"/>
      <c r="QJZ78" s="91"/>
      <c r="QKA78" s="91"/>
      <c r="QKB78" s="91"/>
      <c r="QKC78" s="91"/>
      <c r="QKD78" s="91"/>
      <c r="QKE78" s="91"/>
      <c r="QKF78" s="91"/>
      <c r="QKG78" s="91"/>
      <c r="QKH78" s="91"/>
      <c r="QKI78" s="91"/>
      <c r="QKJ78" s="91"/>
      <c r="QKK78" s="91"/>
      <c r="QKL78" s="91"/>
      <c r="QKM78" s="91"/>
      <c r="QKN78" s="91"/>
      <c r="QKO78" s="91"/>
      <c r="QKP78" s="91"/>
      <c r="QKQ78" s="91"/>
      <c r="QKR78" s="91"/>
      <c r="QKS78" s="91"/>
      <c r="QKT78" s="91"/>
      <c r="QKU78" s="91"/>
      <c r="QKV78" s="91"/>
      <c r="QKW78" s="91"/>
      <c r="QKX78" s="91"/>
      <c r="QKY78" s="91"/>
      <c r="QKZ78" s="91"/>
      <c r="QLA78" s="91"/>
      <c r="QLB78" s="91"/>
      <c r="QLC78" s="91"/>
      <c r="QLD78" s="91"/>
      <c r="QLE78" s="91"/>
      <c r="QLF78" s="91"/>
      <c r="QLG78" s="91"/>
      <c r="QLH78" s="91"/>
      <c r="QLI78" s="91"/>
      <c r="QLJ78" s="91"/>
      <c r="QLK78" s="91"/>
      <c r="QLL78" s="91"/>
      <c r="QLM78" s="91"/>
      <c r="QLN78" s="91"/>
      <c r="QLO78" s="91"/>
      <c r="QLP78" s="91"/>
      <c r="QLQ78" s="91"/>
      <c r="QLR78" s="91"/>
      <c r="QLS78" s="91"/>
      <c r="QLT78" s="91"/>
      <c r="QLU78" s="91"/>
      <c r="QLV78" s="91"/>
      <c r="QLW78" s="91"/>
      <c r="QLX78" s="91"/>
      <c r="QLY78" s="91"/>
      <c r="QLZ78" s="91"/>
      <c r="QMA78" s="91"/>
      <c r="QMB78" s="91"/>
      <c r="QMC78" s="91"/>
      <c r="QMD78" s="91"/>
      <c r="QME78" s="91"/>
      <c r="QMF78" s="91"/>
      <c r="QMG78" s="91"/>
      <c r="QMH78" s="91"/>
      <c r="QMI78" s="91"/>
      <c r="QMJ78" s="91"/>
      <c r="QMK78" s="91"/>
      <c r="QML78" s="91"/>
      <c r="QMM78" s="91"/>
      <c r="QMN78" s="91"/>
      <c r="QMO78" s="91"/>
      <c r="QMP78" s="91"/>
      <c r="QMQ78" s="91"/>
      <c r="QMR78" s="91"/>
      <c r="QMS78" s="91"/>
      <c r="QMT78" s="91"/>
      <c r="QMU78" s="91"/>
      <c r="QMV78" s="91"/>
      <c r="QMW78" s="91"/>
      <c r="QMX78" s="91"/>
      <c r="QMY78" s="91"/>
      <c r="QMZ78" s="91"/>
      <c r="QNA78" s="91"/>
      <c r="QNB78" s="91"/>
      <c r="QNC78" s="91"/>
      <c r="QND78" s="91"/>
      <c r="QNE78" s="91"/>
      <c r="QNF78" s="91"/>
      <c r="QNG78" s="91"/>
      <c r="QNH78" s="91"/>
      <c r="QNI78" s="91"/>
      <c r="QNJ78" s="91"/>
      <c r="QNK78" s="91"/>
      <c r="QNL78" s="91"/>
      <c r="QNM78" s="91"/>
      <c r="QNN78" s="91"/>
      <c r="QNO78" s="91"/>
      <c r="QNP78" s="91"/>
      <c r="QNQ78" s="91"/>
      <c r="QNR78" s="91"/>
      <c r="QNS78" s="91"/>
      <c r="QNT78" s="91"/>
      <c r="QNU78" s="91"/>
      <c r="QNV78" s="91"/>
      <c r="QNW78" s="91"/>
      <c r="QNX78" s="91"/>
      <c r="QNY78" s="91"/>
      <c r="QNZ78" s="91"/>
      <c r="QOA78" s="91"/>
      <c r="QOB78" s="91"/>
      <c r="QOC78" s="91"/>
      <c r="QOD78" s="91"/>
      <c r="QOE78" s="91"/>
      <c r="QOF78" s="91"/>
      <c r="QOG78" s="91"/>
      <c r="QOH78" s="91"/>
      <c r="QOI78" s="91"/>
      <c r="QOJ78" s="91"/>
      <c r="QOK78" s="91"/>
      <c r="QOL78" s="91"/>
      <c r="QOM78" s="91"/>
      <c r="QON78" s="91"/>
      <c r="QOO78" s="91"/>
      <c r="QOP78" s="91"/>
      <c r="QOQ78" s="91"/>
      <c r="QOR78" s="91"/>
      <c r="QOS78" s="91"/>
      <c r="QOT78" s="91"/>
      <c r="QOU78" s="91"/>
      <c r="QOV78" s="91"/>
      <c r="QOW78" s="91"/>
      <c r="QOX78" s="91"/>
      <c r="QOY78" s="91"/>
      <c r="QOZ78" s="91"/>
      <c r="QPA78" s="91"/>
      <c r="QPB78" s="91"/>
      <c r="QPC78" s="91"/>
      <c r="QPD78" s="91"/>
      <c r="QPE78" s="91"/>
      <c r="QPF78" s="91"/>
      <c r="QPG78" s="91"/>
      <c r="QPH78" s="91"/>
      <c r="QPI78" s="91"/>
      <c r="QPJ78" s="91"/>
      <c r="QPK78" s="91"/>
      <c r="QPL78" s="91"/>
      <c r="QPM78" s="91"/>
      <c r="QPN78" s="91"/>
      <c r="QPO78" s="91"/>
      <c r="QPP78" s="91"/>
      <c r="QPQ78" s="91"/>
      <c r="QPR78" s="91"/>
      <c r="QPS78" s="91"/>
      <c r="QPT78" s="91"/>
      <c r="QPU78" s="91"/>
      <c r="QPV78" s="91"/>
      <c r="QPW78" s="91"/>
      <c r="QPX78" s="91"/>
      <c r="QPY78" s="91"/>
      <c r="QPZ78" s="91"/>
      <c r="QQA78" s="91"/>
      <c r="QQB78" s="91"/>
      <c r="QQC78" s="91"/>
      <c r="QQD78" s="91"/>
      <c r="QQE78" s="91"/>
      <c r="QQF78" s="91"/>
      <c r="QQG78" s="91"/>
      <c r="QQH78" s="91"/>
      <c r="QQI78" s="91"/>
      <c r="QQJ78" s="91"/>
      <c r="QQK78" s="91"/>
      <c r="QQL78" s="91"/>
      <c r="QQM78" s="91"/>
      <c r="QQN78" s="91"/>
      <c r="QQO78" s="91"/>
      <c r="QQP78" s="91"/>
      <c r="QQQ78" s="91"/>
      <c r="QQR78" s="91"/>
      <c r="QQS78" s="91"/>
      <c r="QQT78" s="91"/>
      <c r="QQU78" s="91"/>
      <c r="QQV78" s="91"/>
      <c r="QQW78" s="91"/>
      <c r="QQX78" s="91"/>
      <c r="QQY78" s="91"/>
      <c r="QQZ78" s="91"/>
      <c r="QRA78" s="91"/>
      <c r="QRB78" s="91"/>
      <c r="QRC78" s="91"/>
      <c r="QRD78" s="91"/>
      <c r="QRE78" s="91"/>
      <c r="QRF78" s="91"/>
      <c r="QRG78" s="91"/>
      <c r="QRH78" s="91"/>
      <c r="QRI78" s="91"/>
      <c r="QRJ78" s="91"/>
      <c r="QRK78" s="91"/>
      <c r="QRL78" s="91"/>
      <c r="QRM78" s="91"/>
      <c r="QRN78" s="91"/>
      <c r="QRO78" s="91"/>
      <c r="QRP78" s="91"/>
      <c r="QRQ78" s="91"/>
      <c r="QRR78" s="91"/>
      <c r="QRS78" s="91"/>
      <c r="QRT78" s="91"/>
      <c r="QRU78" s="91"/>
      <c r="QRV78" s="91"/>
      <c r="QRW78" s="91"/>
      <c r="QRX78" s="91"/>
      <c r="QRY78" s="91"/>
      <c r="QRZ78" s="91"/>
      <c r="QSA78" s="91"/>
      <c r="QSB78" s="91"/>
      <c r="QSC78" s="91"/>
      <c r="QSD78" s="91"/>
      <c r="QSE78" s="91"/>
      <c r="QSF78" s="91"/>
      <c r="QSG78" s="91"/>
      <c r="QSH78" s="91"/>
      <c r="QSI78" s="91"/>
      <c r="QSJ78" s="91"/>
      <c r="QSK78" s="91"/>
      <c r="QSL78" s="91"/>
      <c r="QSM78" s="91"/>
      <c r="QSN78" s="91"/>
      <c r="QSO78" s="91"/>
      <c r="QSP78" s="91"/>
      <c r="QSQ78" s="91"/>
      <c r="QSR78" s="91"/>
      <c r="QSS78" s="91"/>
      <c r="QST78" s="91"/>
      <c r="QSU78" s="91"/>
      <c r="QSV78" s="91"/>
      <c r="QSW78" s="91"/>
      <c r="QSX78" s="91"/>
      <c r="QSY78" s="91"/>
      <c r="QSZ78" s="91"/>
      <c r="QTA78" s="91"/>
      <c r="QTB78" s="91"/>
      <c r="QTC78" s="91"/>
      <c r="QTD78" s="91"/>
      <c r="QTE78" s="91"/>
      <c r="QTF78" s="91"/>
      <c r="QTG78" s="91"/>
      <c r="QTH78" s="91"/>
      <c r="QTI78" s="91"/>
      <c r="QTJ78" s="91"/>
      <c r="QTK78" s="91"/>
      <c r="QTL78" s="91"/>
      <c r="QTM78" s="91"/>
      <c r="QTN78" s="91"/>
      <c r="QTO78" s="91"/>
      <c r="QTP78" s="91"/>
      <c r="QTQ78" s="91"/>
      <c r="QTR78" s="91"/>
      <c r="QTS78" s="91"/>
      <c r="QTT78" s="91"/>
      <c r="QTU78" s="91"/>
      <c r="QTV78" s="91"/>
      <c r="QTW78" s="91"/>
      <c r="QTX78" s="91"/>
      <c r="QTY78" s="91"/>
      <c r="QTZ78" s="91"/>
      <c r="QUA78" s="91"/>
      <c r="QUB78" s="91"/>
      <c r="QUC78" s="91"/>
      <c r="QUD78" s="91"/>
      <c r="QUE78" s="91"/>
      <c r="QUF78" s="91"/>
      <c r="QUG78" s="91"/>
      <c r="QUH78" s="91"/>
      <c r="QUI78" s="91"/>
      <c r="QUJ78" s="91"/>
      <c r="QUK78" s="91"/>
      <c r="QUL78" s="91"/>
      <c r="QUM78" s="91"/>
      <c r="QUN78" s="91"/>
      <c r="QUO78" s="91"/>
      <c r="QUP78" s="91"/>
      <c r="QUQ78" s="91"/>
      <c r="QUR78" s="91"/>
      <c r="QUS78" s="91"/>
      <c r="QUT78" s="91"/>
      <c r="QUU78" s="91"/>
      <c r="QUV78" s="91"/>
      <c r="QUW78" s="91"/>
      <c r="QUX78" s="91"/>
      <c r="QUY78" s="91"/>
      <c r="QUZ78" s="91"/>
      <c r="QVA78" s="91"/>
      <c r="QVB78" s="91"/>
      <c r="QVC78" s="91"/>
      <c r="QVD78" s="91"/>
      <c r="QVE78" s="91"/>
      <c r="QVF78" s="91"/>
      <c r="QVG78" s="91"/>
      <c r="QVH78" s="91"/>
      <c r="QVI78" s="91"/>
      <c r="QVJ78" s="91"/>
      <c r="QVK78" s="91"/>
      <c r="QVL78" s="91"/>
      <c r="QVM78" s="91"/>
      <c r="QVN78" s="91"/>
      <c r="QVO78" s="91"/>
      <c r="QVP78" s="91"/>
      <c r="QVQ78" s="91"/>
      <c r="QVR78" s="91"/>
      <c r="QVS78" s="91"/>
      <c r="QVT78" s="91"/>
      <c r="QVU78" s="91"/>
      <c r="QVV78" s="91"/>
      <c r="QVW78" s="91"/>
      <c r="QVX78" s="91"/>
      <c r="QVY78" s="91"/>
      <c r="QVZ78" s="91"/>
      <c r="QWA78" s="91"/>
      <c r="QWB78" s="91"/>
      <c r="QWC78" s="91"/>
      <c r="QWD78" s="91"/>
      <c r="QWE78" s="91"/>
      <c r="QWF78" s="91"/>
      <c r="QWG78" s="91"/>
      <c r="QWH78" s="91"/>
      <c r="QWI78" s="91"/>
      <c r="QWJ78" s="91"/>
      <c r="QWK78" s="91"/>
      <c r="QWL78" s="91"/>
      <c r="QWM78" s="91"/>
      <c r="QWN78" s="91"/>
      <c r="QWO78" s="91"/>
      <c r="QWP78" s="91"/>
      <c r="QWQ78" s="91"/>
      <c r="QWR78" s="91"/>
      <c r="QWS78" s="91"/>
      <c r="QWT78" s="91"/>
      <c r="QWU78" s="91"/>
      <c r="QWV78" s="91"/>
      <c r="QWW78" s="91"/>
      <c r="QWX78" s="91"/>
      <c r="QWY78" s="91"/>
      <c r="QWZ78" s="91"/>
      <c r="QXA78" s="91"/>
      <c r="QXB78" s="91"/>
      <c r="QXC78" s="91"/>
      <c r="QXD78" s="91"/>
      <c r="QXE78" s="91"/>
      <c r="QXF78" s="91"/>
      <c r="QXG78" s="91"/>
      <c r="QXH78" s="91"/>
      <c r="QXI78" s="91"/>
      <c r="QXJ78" s="91"/>
      <c r="QXK78" s="91"/>
      <c r="QXL78" s="91"/>
      <c r="QXM78" s="91"/>
      <c r="QXN78" s="91"/>
      <c r="QXO78" s="91"/>
      <c r="QXP78" s="91"/>
      <c r="QXQ78" s="91"/>
      <c r="QXR78" s="91"/>
      <c r="QXS78" s="91"/>
      <c r="QXT78" s="91"/>
      <c r="QXU78" s="91"/>
      <c r="QXV78" s="91"/>
      <c r="QXW78" s="91"/>
      <c r="QXX78" s="91"/>
      <c r="QXY78" s="91"/>
      <c r="QXZ78" s="91"/>
      <c r="QYA78" s="91"/>
      <c r="QYB78" s="91"/>
      <c r="QYC78" s="91"/>
      <c r="QYD78" s="91"/>
      <c r="QYE78" s="91"/>
      <c r="QYF78" s="91"/>
      <c r="QYG78" s="91"/>
      <c r="QYH78" s="91"/>
      <c r="QYI78" s="91"/>
      <c r="QYJ78" s="91"/>
      <c r="QYK78" s="91"/>
      <c r="QYL78" s="91"/>
      <c r="QYM78" s="91"/>
      <c r="QYN78" s="91"/>
      <c r="QYO78" s="91"/>
      <c r="QYP78" s="91"/>
      <c r="QYQ78" s="91"/>
      <c r="QYR78" s="91"/>
      <c r="QYS78" s="91"/>
      <c r="QYT78" s="91"/>
      <c r="QYU78" s="91"/>
      <c r="QYV78" s="91"/>
      <c r="QYW78" s="91"/>
      <c r="QYX78" s="91"/>
      <c r="QYY78" s="91"/>
      <c r="QYZ78" s="91"/>
      <c r="QZA78" s="91"/>
      <c r="QZB78" s="91"/>
      <c r="QZC78" s="91"/>
      <c r="QZD78" s="91"/>
      <c r="QZE78" s="91"/>
      <c r="QZF78" s="91"/>
      <c r="QZG78" s="91"/>
      <c r="QZH78" s="91"/>
      <c r="QZI78" s="91"/>
      <c r="QZJ78" s="91"/>
      <c r="QZK78" s="91"/>
      <c r="QZL78" s="91"/>
      <c r="QZM78" s="91"/>
      <c r="QZN78" s="91"/>
      <c r="QZO78" s="91"/>
      <c r="QZP78" s="91"/>
      <c r="QZQ78" s="91"/>
      <c r="QZR78" s="91"/>
      <c r="QZS78" s="91"/>
      <c r="QZT78" s="91"/>
      <c r="QZU78" s="91"/>
      <c r="QZV78" s="91"/>
      <c r="QZW78" s="91"/>
      <c r="QZX78" s="91"/>
      <c r="QZY78" s="91"/>
      <c r="QZZ78" s="91"/>
      <c r="RAA78" s="91"/>
      <c r="RAB78" s="91"/>
      <c r="RAC78" s="91"/>
      <c r="RAD78" s="91"/>
      <c r="RAE78" s="91"/>
      <c r="RAF78" s="91"/>
      <c r="RAG78" s="91"/>
      <c r="RAH78" s="91"/>
      <c r="RAI78" s="91"/>
      <c r="RAJ78" s="91"/>
      <c r="RAK78" s="91"/>
      <c r="RAL78" s="91"/>
      <c r="RAM78" s="91"/>
      <c r="RAN78" s="91"/>
      <c r="RAO78" s="91"/>
      <c r="RAP78" s="91"/>
      <c r="RAQ78" s="91"/>
      <c r="RAR78" s="91"/>
      <c r="RAS78" s="91"/>
      <c r="RAT78" s="91"/>
      <c r="RAU78" s="91"/>
      <c r="RAV78" s="91"/>
      <c r="RAW78" s="91"/>
      <c r="RAX78" s="91"/>
      <c r="RAY78" s="91"/>
      <c r="RAZ78" s="91"/>
      <c r="RBA78" s="91"/>
      <c r="RBB78" s="91"/>
      <c r="RBC78" s="91"/>
      <c r="RBD78" s="91"/>
      <c r="RBE78" s="91"/>
      <c r="RBF78" s="91"/>
      <c r="RBG78" s="91"/>
      <c r="RBH78" s="91"/>
      <c r="RBI78" s="91"/>
      <c r="RBJ78" s="91"/>
      <c r="RBK78" s="91"/>
      <c r="RBL78" s="91"/>
      <c r="RBM78" s="91"/>
      <c r="RBN78" s="91"/>
      <c r="RBO78" s="91"/>
      <c r="RBP78" s="91"/>
      <c r="RBQ78" s="91"/>
      <c r="RBR78" s="91"/>
      <c r="RBS78" s="91"/>
      <c r="RBT78" s="91"/>
      <c r="RBU78" s="91"/>
      <c r="RBV78" s="91"/>
      <c r="RBW78" s="91"/>
      <c r="RBX78" s="91"/>
      <c r="RBY78" s="91"/>
      <c r="RBZ78" s="91"/>
      <c r="RCA78" s="91"/>
      <c r="RCB78" s="91"/>
      <c r="RCC78" s="91"/>
      <c r="RCD78" s="91"/>
      <c r="RCE78" s="91"/>
      <c r="RCF78" s="91"/>
      <c r="RCG78" s="91"/>
      <c r="RCH78" s="91"/>
      <c r="RCI78" s="91"/>
      <c r="RCJ78" s="91"/>
      <c r="RCK78" s="91"/>
      <c r="RCL78" s="91"/>
      <c r="RCM78" s="91"/>
      <c r="RCN78" s="91"/>
      <c r="RCO78" s="91"/>
      <c r="RCP78" s="91"/>
      <c r="RCQ78" s="91"/>
      <c r="RCR78" s="91"/>
      <c r="RCS78" s="91"/>
      <c r="RCT78" s="91"/>
      <c r="RCU78" s="91"/>
      <c r="RCV78" s="91"/>
      <c r="RCW78" s="91"/>
      <c r="RCX78" s="91"/>
      <c r="RCY78" s="91"/>
      <c r="RCZ78" s="91"/>
      <c r="RDA78" s="91"/>
      <c r="RDB78" s="91"/>
      <c r="RDC78" s="91"/>
      <c r="RDD78" s="91"/>
      <c r="RDE78" s="91"/>
      <c r="RDF78" s="91"/>
      <c r="RDG78" s="91"/>
      <c r="RDH78" s="91"/>
      <c r="RDI78" s="91"/>
      <c r="RDJ78" s="91"/>
      <c r="RDK78" s="91"/>
      <c r="RDL78" s="91"/>
      <c r="RDM78" s="91"/>
      <c r="RDN78" s="91"/>
      <c r="RDO78" s="91"/>
      <c r="RDP78" s="91"/>
      <c r="RDQ78" s="91"/>
      <c r="RDR78" s="91"/>
      <c r="RDS78" s="91"/>
      <c r="RDT78" s="91"/>
      <c r="RDU78" s="91"/>
      <c r="RDV78" s="91"/>
      <c r="RDW78" s="91"/>
      <c r="RDX78" s="91"/>
      <c r="RDY78" s="91"/>
      <c r="RDZ78" s="91"/>
      <c r="REA78" s="91"/>
      <c r="REB78" s="91"/>
      <c r="REC78" s="91"/>
      <c r="RED78" s="91"/>
      <c r="REE78" s="91"/>
      <c r="REF78" s="91"/>
      <c r="REG78" s="91"/>
      <c r="REH78" s="91"/>
      <c r="REI78" s="91"/>
      <c r="REJ78" s="91"/>
      <c r="REK78" s="91"/>
      <c r="REL78" s="91"/>
      <c r="REM78" s="91"/>
      <c r="REN78" s="91"/>
      <c r="REO78" s="91"/>
      <c r="REP78" s="91"/>
      <c r="REQ78" s="91"/>
      <c r="RER78" s="91"/>
      <c r="RES78" s="91"/>
      <c r="RET78" s="91"/>
      <c r="REU78" s="91"/>
      <c r="REV78" s="91"/>
      <c r="REW78" s="91"/>
      <c r="REX78" s="91"/>
      <c r="REY78" s="91"/>
      <c r="REZ78" s="91"/>
      <c r="RFA78" s="91"/>
      <c r="RFB78" s="91"/>
      <c r="RFC78" s="91"/>
      <c r="RFD78" s="91"/>
      <c r="RFE78" s="91"/>
      <c r="RFF78" s="91"/>
      <c r="RFG78" s="91"/>
      <c r="RFH78" s="91"/>
      <c r="RFI78" s="91"/>
      <c r="RFJ78" s="91"/>
      <c r="RFK78" s="91"/>
      <c r="RFL78" s="91"/>
      <c r="RFM78" s="91"/>
      <c r="RFN78" s="91"/>
      <c r="RFO78" s="91"/>
      <c r="RFP78" s="91"/>
      <c r="RFQ78" s="91"/>
      <c r="RFR78" s="91"/>
      <c r="RFS78" s="91"/>
      <c r="RFT78" s="91"/>
      <c r="RFU78" s="91"/>
      <c r="RFV78" s="91"/>
      <c r="RFW78" s="91"/>
      <c r="RFX78" s="91"/>
      <c r="RFY78" s="91"/>
      <c r="RFZ78" s="91"/>
      <c r="RGA78" s="91"/>
      <c r="RGB78" s="91"/>
      <c r="RGC78" s="91"/>
      <c r="RGD78" s="91"/>
      <c r="RGE78" s="91"/>
      <c r="RGF78" s="91"/>
      <c r="RGG78" s="91"/>
      <c r="RGH78" s="91"/>
      <c r="RGI78" s="91"/>
      <c r="RGJ78" s="91"/>
      <c r="RGK78" s="91"/>
      <c r="RGL78" s="91"/>
      <c r="RGM78" s="91"/>
      <c r="RGN78" s="91"/>
      <c r="RGO78" s="91"/>
      <c r="RGP78" s="91"/>
      <c r="RGQ78" s="91"/>
      <c r="RGR78" s="91"/>
      <c r="RGS78" s="91"/>
      <c r="RGT78" s="91"/>
      <c r="RGU78" s="91"/>
      <c r="RGV78" s="91"/>
      <c r="RGW78" s="91"/>
      <c r="RGX78" s="91"/>
      <c r="RGY78" s="91"/>
      <c r="RGZ78" s="91"/>
      <c r="RHA78" s="91"/>
      <c r="RHB78" s="91"/>
      <c r="RHC78" s="91"/>
      <c r="RHD78" s="91"/>
      <c r="RHE78" s="91"/>
      <c r="RHF78" s="91"/>
      <c r="RHG78" s="91"/>
      <c r="RHH78" s="91"/>
      <c r="RHI78" s="91"/>
      <c r="RHJ78" s="91"/>
      <c r="RHK78" s="91"/>
      <c r="RHL78" s="91"/>
      <c r="RHM78" s="91"/>
      <c r="RHN78" s="91"/>
      <c r="RHO78" s="91"/>
      <c r="RHP78" s="91"/>
      <c r="RHQ78" s="91"/>
      <c r="RHR78" s="91"/>
      <c r="RHS78" s="91"/>
      <c r="RHT78" s="91"/>
      <c r="RHU78" s="91"/>
      <c r="RHV78" s="91"/>
      <c r="RHW78" s="91"/>
      <c r="RHX78" s="91"/>
      <c r="RHY78" s="91"/>
      <c r="RHZ78" s="91"/>
      <c r="RIA78" s="91"/>
      <c r="RIB78" s="91"/>
      <c r="RIC78" s="91"/>
      <c r="RID78" s="91"/>
      <c r="RIE78" s="91"/>
      <c r="RIF78" s="91"/>
      <c r="RIG78" s="91"/>
      <c r="RIH78" s="91"/>
      <c r="RII78" s="91"/>
      <c r="RIJ78" s="91"/>
      <c r="RIK78" s="91"/>
      <c r="RIL78" s="91"/>
      <c r="RIM78" s="91"/>
      <c r="RIN78" s="91"/>
      <c r="RIO78" s="91"/>
      <c r="RIP78" s="91"/>
      <c r="RIQ78" s="91"/>
      <c r="RIR78" s="91"/>
      <c r="RIS78" s="91"/>
      <c r="RIT78" s="91"/>
      <c r="RIU78" s="91"/>
      <c r="RIV78" s="91"/>
      <c r="RIW78" s="91"/>
      <c r="RIX78" s="91"/>
      <c r="RIY78" s="91"/>
      <c r="RIZ78" s="91"/>
      <c r="RJA78" s="91"/>
      <c r="RJB78" s="91"/>
      <c r="RJC78" s="91"/>
      <c r="RJD78" s="91"/>
      <c r="RJE78" s="91"/>
      <c r="RJF78" s="91"/>
      <c r="RJG78" s="91"/>
      <c r="RJH78" s="91"/>
      <c r="RJI78" s="91"/>
      <c r="RJJ78" s="91"/>
      <c r="RJK78" s="91"/>
      <c r="RJL78" s="91"/>
      <c r="RJM78" s="91"/>
      <c r="RJN78" s="91"/>
      <c r="RJO78" s="91"/>
      <c r="RJP78" s="91"/>
      <c r="RJQ78" s="91"/>
      <c r="RJR78" s="91"/>
      <c r="RJS78" s="91"/>
      <c r="RJT78" s="91"/>
      <c r="RJU78" s="91"/>
      <c r="RJV78" s="91"/>
      <c r="RJW78" s="91"/>
      <c r="RJX78" s="91"/>
      <c r="RJY78" s="91"/>
      <c r="RJZ78" s="91"/>
      <c r="RKA78" s="91"/>
      <c r="RKB78" s="91"/>
      <c r="RKC78" s="91"/>
      <c r="RKD78" s="91"/>
      <c r="RKE78" s="91"/>
      <c r="RKF78" s="91"/>
      <c r="RKG78" s="91"/>
      <c r="RKH78" s="91"/>
      <c r="RKI78" s="91"/>
      <c r="RKJ78" s="91"/>
      <c r="RKK78" s="91"/>
      <c r="RKL78" s="91"/>
      <c r="RKM78" s="91"/>
      <c r="RKN78" s="91"/>
      <c r="RKO78" s="91"/>
      <c r="RKP78" s="91"/>
      <c r="RKQ78" s="91"/>
      <c r="RKR78" s="91"/>
      <c r="RKS78" s="91"/>
      <c r="RKT78" s="91"/>
      <c r="RKU78" s="91"/>
      <c r="RKV78" s="91"/>
      <c r="RKW78" s="91"/>
      <c r="RKX78" s="91"/>
      <c r="RKY78" s="91"/>
      <c r="RKZ78" s="91"/>
      <c r="RLA78" s="91"/>
      <c r="RLB78" s="91"/>
      <c r="RLC78" s="91"/>
      <c r="RLD78" s="91"/>
      <c r="RLE78" s="91"/>
      <c r="RLF78" s="91"/>
      <c r="RLG78" s="91"/>
      <c r="RLH78" s="91"/>
      <c r="RLI78" s="91"/>
      <c r="RLJ78" s="91"/>
      <c r="RLK78" s="91"/>
      <c r="RLL78" s="91"/>
      <c r="RLM78" s="91"/>
      <c r="RLN78" s="91"/>
      <c r="RLO78" s="91"/>
      <c r="RLP78" s="91"/>
      <c r="RLQ78" s="91"/>
      <c r="RLR78" s="91"/>
      <c r="RLS78" s="91"/>
      <c r="RLT78" s="91"/>
      <c r="RLU78" s="91"/>
      <c r="RLV78" s="91"/>
      <c r="RLW78" s="91"/>
      <c r="RLX78" s="91"/>
      <c r="RLY78" s="91"/>
      <c r="RLZ78" s="91"/>
      <c r="RMA78" s="91"/>
      <c r="RMB78" s="91"/>
      <c r="RMC78" s="91"/>
      <c r="RMD78" s="91"/>
      <c r="RME78" s="91"/>
      <c r="RMF78" s="91"/>
      <c r="RMG78" s="91"/>
      <c r="RMH78" s="91"/>
      <c r="RMI78" s="91"/>
      <c r="RMJ78" s="91"/>
      <c r="RMK78" s="91"/>
      <c r="RML78" s="91"/>
      <c r="RMM78" s="91"/>
      <c r="RMN78" s="91"/>
      <c r="RMO78" s="91"/>
      <c r="RMP78" s="91"/>
      <c r="RMQ78" s="91"/>
      <c r="RMR78" s="91"/>
      <c r="RMS78" s="91"/>
      <c r="RMT78" s="91"/>
      <c r="RMU78" s="91"/>
      <c r="RMV78" s="91"/>
      <c r="RMW78" s="91"/>
      <c r="RMX78" s="91"/>
      <c r="RMY78" s="91"/>
      <c r="RMZ78" s="91"/>
      <c r="RNA78" s="91"/>
      <c r="RNB78" s="91"/>
      <c r="RNC78" s="91"/>
      <c r="RND78" s="91"/>
      <c r="RNE78" s="91"/>
      <c r="RNF78" s="91"/>
      <c r="RNG78" s="91"/>
      <c r="RNH78" s="91"/>
      <c r="RNI78" s="91"/>
      <c r="RNJ78" s="91"/>
      <c r="RNK78" s="91"/>
      <c r="RNL78" s="91"/>
      <c r="RNM78" s="91"/>
      <c r="RNN78" s="91"/>
      <c r="RNO78" s="91"/>
      <c r="RNP78" s="91"/>
      <c r="RNQ78" s="91"/>
      <c r="RNR78" s="91"/>
      <c r="RNS78" s="91"/>
      <c r="RNT78" s="91"/>
      <c r="RNU78" s="91"/>
      <c r="RNV78" s="91"/>
      <c r="RNW78" s="91"/>
      <c r="RNX78" s="91"/>
      <c r="RNY78" s="91"/>
      <c r="RNZ78" s="91"/>
      <c r="ROA78" s="91"/>
      <c r="ROB78" s="91"/>
      <c r="ROC78" s="91"/>
      <c r="ROD78" s="91"/>
      <c r="ROE78" s="91"/>
      <c r="ROF78" s="91"/>
      <c r="ROG78" s="91"/>
      <c r="ROH78" s="91"/>
      <c r="ROI78" s="91"/>
      <c r="ROJ78" s="91"/>
      <c r="ROK78" s="91"/>
      <c r="ROL78" s="91"/>
      <c r="ROM78" s="91"/>
      <c r="RON78" s="91"/>
      <c r="ROO78" s="91"/>
      <c r="ROP78" s="91"/>
      <c r="ROQ78" s="91"/>
      <c r="ROR78" s="91"/>
      <c r="ROS78" s="91"/>
      <c r="ROT78" s="91"/>
      <c r="ROU78" s="91"/>
      <c r="ROV78" s="91"/>
      <c r="ROW78" s="91"/>
      <c r="ROX78" s="91"/>
      <c r="ROY78" s="91"/>
      <c r="ROZ78" s="91"/>
      <c r="RPA78" s="91"/>
      <c r="RPB78" s="91"/>
      <c r="RPC78" s="91"/>
      <c r="RPD78" s="91"/>
      <c r="RPE78" s="91"/>
      <c r="RPF78" s="91"/>
      <c r="RPG78" s="91"/>
      <c r="RPH78" s="91"/>
      <c r="RPI78" s="91"/>
      <c r="RPJ78" s="91"/>
      <c r="RPK78" s="91"/>
      <c r="RPL78" s="91"/>
      <c r="RPM78" s="91"/>
      <c r="RPN78" s="91"/>
      <c r="RPO78" s="91"/>
      <c r="RPP78" s="91"/>
      <c r="RPQ78" s="91"/>
      <c r="RPR78" s="91"/>
      <c r="RPS78" s="91"/>
      <c r="RPT78" s="91"/>
      <c r="RPU78" s="91"/>
      <c r="RPV78" s="91"/>
      <c r="RPW78" s="91"/>
      <c r="RPX78" s="91"/>
      <c r="RPY78" s="91"/>
      <c r="RPZ78" s="91"/>
      <c r="RQA78" s="91"/>
      <c r="RQB78" s="91"/>
      <c r="RQC78" s="91"/>
      <c r="RQD78" s="91"/>
      <c r="RQE78" s="91"/>
      <c r="RQF78" s="91"/>
      <c r="RQG78" s="91"/>
      <c r="RQH78" s="91"/>
      <c r="RQI78" s="91"/>
      <c r="RQJ78" s="91"/>
      <c r="RQK78" s="91"/>
      <c r="RQL78" s="91"/>
      <c r="RQM78" s="91"/>
      <c r="RQN78" s="91"/>
      <c r="RQO78" s="91"/>
      <c r="RQP78" s="91"/>
      <c r="RQQ78" s="91"/>
      <c r="RQR78" s="91"/>
      <c r="RQS78" s="91"/>
      <c r="RQT78" s="91"/>
      <c r="RQU78" s="91"/>
      <c r="RQV78" s="91"/>
      <c r="RQW78" s="91"/>
      <c r="RQX78" s="91"/>
      <c r="RQY78" s="91"/>
      <c r="RQZ78" s="91"/>
      <c r="RRA78" s="91"/>
      <c r="RRB78" s="91"/>
      <c r="RRC78" s="91"/>
      <c r="RRD78" s="91"/>
      <c r="RRE78" s="91"/>
      <c r="RRF78" s="91"/>
      <c r="RRG78" s="91"/>
      <c r="RRH78" s="91"/>
      <c r="RRI78" s="91"/>
      <c r="RRJ78" s="91"/>
      <c r="RRK78" s="91"/>
      <c r="RRL78" s="91"/>
      <c r="RRM78" s="91"/>
      <c r="RRN78" s="91"/>
      <c r="RRO78" s="91"/>
      <c r="RRP78" s="91"/>
      <c r="RRQ78" s="91"/>
      <c r="RRR78" s="91"/>
      <c r="RRS78" s="91"/>
      <c r="RRT78" s="91"/>
      <c r="RRU78" s="91"/>
      <c r="RRV78" s="91"/>
      <c r="RRW78" s="91"/>
      <c r="RRX78" s="91"/>
      <c r="RRY78" s="91"/>
      <c r="RRZ78" s="91"/>
      <c r="RSA78" s="91"/>
      <c r="RSB78" s="91"/>
      <c r="RSC78" s="91"/>
      <c r="RSD78" s="91"/>
      <c r="RSE78" s="91"/>
      <c r="RSF78" s="91"/>
      <c r="RSG78" s="91"/>
      <c r="RSH78" s="91"/>
      <c r="RSI78" s="91"/>
      <c r="RSJ78" s="91"/>
      <c r="RSK78" s="91"/>
      <c r="RSL78" s="91"/>
      <c r="RSM78" s="91"/>
      <c r="RSN78" s="91"/>
      <c r="RSO78" s="91"/>
      <c r="RSP78" s="91"/>
      <c r="RSQ78" s="91"/>
      <c r="RSR78" s="91"/>
      <c r="RSS78" s="91"/>
      <c r="RST78" s="91"/>
      <c r="RSU78" s="91"/>
      <c r="RSV78" s="91"/>
      <c r="RSW78" s="91"/>
      <c r="RSX78" s="91"/>
      <c r="RSY78" s="91"/>
      <c r="RSZ78" s="91"/>
      <c r="RTA78" s="91"/>
      <c r="RTB78" s="91"/>
      <c r="RTC78" s="91"/>
      <c r="RTD78" s="91"/>
      <c r="RTE78" s="91"/>
      <c r="RTF78" s="91"/>
      <c r="RTG78" s="91"/>
      <c r="RTH78" s="91"/>
      <c r="RTI78" s="91"/>
      <c r="RTJ78" s="91"/>
      <c r="RTK78" s="91"/>
      <c r="RTL78" s="91"/>
      <c r="RTM78" s="91"/>
      <c r="RTN78" s="91"/>
      <c r="RTO78" s="91"/>
      <c r="RTP78" s="91"/>
      <c r="RTQ78" s="91"/>
      <c r="RTR78" s="91"/>
      <c r="RTS78" s="91"/>
      <c r="RTT78" s="91"/>
      <c r="RTU78" s="91"/>
      <c r="RTV78" s="91"/>
      <c r="RTW78" s="91"/>
      <c r="RTX78" s="91"/>
      <c r="RTY78" s="91"/>
      <c r="RTZ78" s="91"/>
      <c r="RUA78" s="91"/>
      <c r="RUB78" s="91"/>
      <c r="RUC78" s="91"/>
      <c r="RUD78" s="91"/>
      <c r="RUE78" s="91"/>
      <c r="RUF78" s="91"/>
      <c r="RUG78" s="91"/>
      <c r="RUH78" s="91"/>
      <c r="RUI78" s="91"/>
      <c r="RUJ78" s="91"/>
      <c r="RUK78" s="91"/>
      <c r="RUL78" s="91"/>
      <c r="RUM78" s="91"/>
      <c r="RUN78" s="91"/>
      <c r="RUO78" s="91"/>
      <c r="RUP78" s="91"/>
      <c r="RUQ78" s="91"/>
      <c r="RUR78" s="91"/>
      <c r="RUS78" s="91"/>
      <c r="RUT78" s="91"/>
      <c r="RUU78" s="91"/>
      <c r="RUV78" s="91"/>
      <c r="RUW78" s="91"/>
      <c r="RUX78" s="91"/>
      <c r="RUY78" s="91"/>
      <c r="RUZ78" s="91"/>
      <c r="RVA78" s="91"/>
      <c r="RVB78" s="91"/>
      <c r="RVC78" s="91"/>
      <c r="RVD78" s="91"/>
      <c r="RVE78" s="91"/>
      <c r="RVF78" s="91"/>
      <c r="RVG78" s="91"/>
      <c r="RVH78" s="91"/>
      <c r="RVI78" s="91"/>
      <c r="RVJ78" s="91"/>
      <c r="RVK78" s="91"/>
      <c r="RVL78" s="91"/>
      <c r="RVM78" s="91"/>
      <c r="RVN78" s="91"/>
      <c r="RVO78" s="91"/>
      <c r="RVP78" s="91"/>
      <c r="RVQ78" s="91"/>
      <c r="RVR78" s="91"/>
      <c r="RVS78" s="91"/>
      <c r="RVT78" s="91"/>
      <c r="RVU78" s="91"/>
      <c r="RVV78" s="91"/>
      <c r="RVW78" s="91"/>
      <c r="RVX78" s="91"/>
      <c r="RVY78" s="91"/>
      <c r="RVZ78" s="91"/>
      <c r="RWA78" s="91"/>
      <c r="RWB78" s="91"/>
      <c r="RWC78" s="91"/>
      <c r="RWD78" s="91"/>
      <c r="RWE78" s="91"/>
      <c r="RWF78" s="91"/>
      <c r="RWG78" s="91"/>
      <c r="RWH78" s="91"/>
      <c r="RWI78" s="91"/>
      <c r="RWJ78" s="91"/>
      <c r="RWK78" s="91"/>
      <c r="RWL78" s="91"/>
      <c r="RWM78" s="91"/>
      <c r="RWN78" s="91"/>
      <c r="RWO78" s="91"/>
      <c r="RWP78" s="91"/>
      <c r="RWQ78" s="91"/>
      <c r="RWR78" s="91"/>
      <c r="RWS78" s="91"/>
      <c r="RWT78" s="91"/>
      <c r="RWU78" s="91"/>
      <c r="RWV78" s="91"/>
      <c r="RWW78" s="91"/>
      <c r="RWX78" s="91"/>
      <c r="RWY78" s="91"/>
      <c r="RWZ78" s="91"/>
      <c r="RXA78" s="91"/>
      <c r="RXB78" s="91"/>
      <c r="RXC78" s="91"/>
      <c r="RXD78" s="91"/>
      <c r="RXE78" s="91"/>
      <c r="RXF78" s="91"/>
      <c r="RXG78" s="91"/>
      <c r="RXH78" s="91"/>
      <c r="RXI78" s="91"/>
      <c r="RXJ78" s="91"/>
      <c r="RXK78" s="91"/>
      <c r="RXL78" s="91"/>
      <c r="RXM78" s="91"/>
      <c r="RXN78" s="91"/>
      <c r="RXO78" s="91"/>
      <c r="RXP78" s="91"/>
      <c r="RXQ78" s="91"/>
      <c r="RXR78" s="91"/>
      <c r="RXS78" s="91"/>
      <c r="RXT78" s="91"/>
      <c r="RXU78" s="91"/>
      <c r="RXV78" s="91"/>
      <c r="RXW78" s="91"/>
      <c r="RXX78" s="91"/>
      <c r="RXY78" s="91"/>
      <c r="RXZ78" s="91"/>
      <c r="RYA78" s="91"/>
      <c r="RYB78" s="91"/>
      <c r="RYC78" s="91"/>
      <c r="RYD78" s="91"/>
      <c r="RYE78" s="91"/>
      <c r="RYF78" s="91"/>
      <c r="RYG78" s="91"/>
      <c r="RYH78" s="91"/>
      <c r="RYI78" s="91"/>
      <c r="RYJ78" s="91"/>
      <c r="RYK78" s="91"/>
      <c r="RYL78" s="91"/>
      <c r="RYM78" s="91"/>
      <c r="RYN78" s="91"/>
      <c r="RYO78" s="91"/>
      <c r="RYP78" s="91"/>
      <c r="RYQ78" s="91"/>
      <c r="RYR78" s="91"/>
      <c r="RYS78" s="91"/>
      <c r="RYT78" s="91"/>
      <c r="RYU78" s="91"/>
      <c r="RYV78" s="91"/>
      <c r="RYW78" s="91"/>
      <c r="RYX78" s="91"/>
      <c r="RYY78" s="91"/>
      <c r="RYZ78" s="91"/>
      <c r="RZA78" s="91"/>
      <c r="RZB78" s="91"/>
      <c r="RZC78" s="91"/>
      <c r="RZD78" s="91"/>
      <c r="RZE78" s="91"/>
      <c r="RZF78" s="91"/>
      <c r="RZG78" s="91"/>
      <c r="RZH78" s="91"/>
      <c r="RZI78" s="91"/>
      <c r="RZJ78" s="91"/>
      <c r="RZK78" s="91"/>
      <c r="RZL78" s="91"/>
      <c r="RZM78" s="91"/>
      <c r="RZN78" s="91"/>
      <c r="RZO78" s="91"/>
      <c r="RZP78" s="91"/>
      <c r="RZQ78" s="91"/>
      <c r="RZR78" s="91"/>
      <c r="RZS78" s="91"/>
      <c r="RZT78" s="91"/>
      <c r="RZU78" s="91"/>
      <c r="RZV78" s="91"/>
      <c r="RZW78" s="91"/>
      <c r="RZX78" s="91"/>
      <c r="RZY78" s="91"/>
      <c r="RZZ78" s="91"/>
      <c r="SAA78" s="91"/>
      <c r="SAB78" s="91"/>
      <c r="SAC78" s="91"/>
      <c r="SAD78" s="91"/>
      <c r="SAE78" s="91"/>
      <c r="SAF78" s="91"/>
      <c r="SAG78" s="91"/>
      <c r="SAH78" s="91"/>
      <c r="SAI78" s="91"/>
      <c r="SAJ78" s="91"/>
      <c r="SAK78" s="91"/>
      <c r="SAL78" s="91"/>
      <c r="SAM78" s="91"/>
      <c r="SAN78" s="91"/>
      <c r="SAO78" s="91"/>
      <c r="SAP78" s="91"/>
      <c r="SAQ78" s="91"/>
      <c r="SAR78" s="91"/>
      <c r="SAS78" s="91"/>
      <c r="SAT78" s="91"/>
      <c r="SAU78" s="91"/>
      <c r="SAV78" s="91"/>
      <c r="SAW78" s="91"/>
      <c r="SAX78" s="91"/>
      <c r="SAY78" s="91"/>
      <c r="SAZ78" s="91"/>
      <c r="SBA78" s="91"/>
      <c r="SBB78" s="91"/>
      <c r="SBC78" s="91"/>
      <c r="SBD78" s="91"/>
      <c r="SBE78" s="91"/>
      <c r="SBF78" s="91"/>
      <c r="SBG78" s="91"/>
      <c r="SBH78" s="91"/>
      <c r="SBI78" s="91"/>
      <c r="SBJ78" s="91"/>
      <c r="SBK78" s="91"/>
      <c r="SBL78" s="91"/>
      <c r="SBM78" s="91"/>
      <c r="SBN78" s="91"/>
      <c r="SBO78" s="91"/>
      <c r="SBP78" s="91"/>
      <c r="SBQ78" s="91"/>
      <c r="SBR78" s="91"/>
      <c r="SBS78" s="91"/>
      <c r="SBT78" s="91"/>
      <c r="SBU78" s="91"/>
      <c r="SBV78" s="91"/>
      <c r="SBW78" s="91"/>
      <c r="SBX78" s="91"/>
      <c r="SBY78" s="91"/>
      <c r="SBZ78" s="91"/>
      <c r="SCA78" s="91"/>
      <c r="SCB78" s="91"/>
      <c r="SCC78" s="91"/>
      <c r="SCD78" s="91"/>
      <c r="SCE78" s="91"/>
      <c r="SCF78" s="91"/>
      <c r="SCG78" s="91"/>
      <c r="SCH78" s="91"/>
      <c r="SCI78" s="91"/>
      <c r="SCJ78" s="91"/>
      <c r="SCK78" s="91"/>
      <c r="SCL78" s="91"/>
      <c r="SCM78" s="91"/>
      <c r="SCN78" s="91"/>
      <c r="SCO78" s="91"/>
      <c r="SCP78" s="91"/>
      <c r="SCQ78" s="91"/>
      <c r="SCR78" s="91"/>
      <c r="SCS78" s="91"/>
      <c r="SCT78" s="91"/>
      <c r="SCU78" s="91"/>
      <c r="SCV78" s="91"/>
      <c r="SCW78" s="91"/>
      <c r="SCX78" s="91"/>
      <c r="SCY78" s="91"/>
      <c r="SCZ78" s="91"/>
      <c r="SDA78" s="91"/>
      <c r="SDB78" s="91"/>
      <c r="SDC78" s="91"/>
      <c r="SDD78" s="91"/>
      <c r="SDE78" s="91"/>
      <c r="SDF78" s="91"/>
      <c r="SDG78" s="91"/>
      <c r="SDH78" s="91"/>
      <c r="SDI78" s="91"/>
      <c r="SDJ78" s="91"/>
      <c r="SDK78" s="91"/>
      <c r="SDL78" s="91"/>
      <c r="SDM78" s="91"/>
      <c r="SDN78" s="91"/>
      <c r="SDO78" s="91"/>
      <c r="SDP78" s="91"/>
      <c r="SDQ78" s="91"/>
      <c r="SDR78" s="91"/>
      <c r="SDS78" s="91"/>
      <c r="SDT78" s="91"/>
      <c r="SDU78" s="91"/>
      <c r="SDV78" s="91"/>
      <c r="SDW78" s="91"/>
      <c r="SDX78" s="91"/>
      <c r="SDY78" s="91"/>
      <c r="SDZ78" s="91"/>
      <c r="SEA78" s="91"/>
      <c r="SEB78" s="91"/>
      <c r="SEC78" s="91"/>
      <c r="SED78" s="91"/>
      <c r="SEE78" s="91"/>
      <c r="SEF78" s="91"/>
      <c r="SEG78" s="91"/>
      <c r="SEH78" s="91"/>
      <c r="SEI78" s="91"/>
      <c r="SEJ78" s="91"/>
      <c r="SEK78" s="91"/>
      <c r="SEL78" s="91"/>
      <c r="SEM78" s="91"/>
      <c r="SEN78" s="91"/>
      <c r="SEO78" s="91"/>
      <c r="SEP78" s="91"/>
      <c r="SEQ78" s="91"/>
      <c r="SER78" s="91"/>
      <c r="SES78" s="91"/>
      <c r="SET78" s="91"/>
      <c r="SEU78" s="91"/>
      <c r="SEV78" s="91"/>
      <c r="SEW78" s="91"/>
      <c r="SEX78" s="91"/>
      <c r="SEY78" s="91"/>
      <c r="SEZ78" s="91"/>
      <c r="SFA78" s="91"/>
      <c r="SFB78" s="91"/>
      <c r="SFC78" s="91"/>
      <c r="SFD78" s="91"/>
      <c r="SFE78" s="91"/>
      <c r="SFF78" s="91"/>
      <c r="SFG78" s="91"/>
      <c r="SFH78" s="91"/>
      <c r="SFI78" s="91"/>
      <c r="SFJ78" s="91"/>
      <c r="SFK78" s="91"/>
      <c r="SFL78" s="91"/>
      <c r="SFM78" s="91"/>
      <c r="SFN78" s="91"/>
      <c r="SFO78" s="91"/>
      <c r="SFP78" s="91"/>
      <c r="SFQ78" s="91"/>
      <c r="SFR78" s="91"/>
      <c r="SFS78" s="91"/>
      <c r="SFT78" s="91"/>
      <c r="SFU78" s="91"/>
      <c r="SFV78" s="91"/>
      <c r="SFW78" s="91"/>
      <c r="SFX78" s="91"/>
      <c r="SFY78" s="91"/>
      <c r="SFZ78" s="91"/>
      <c r="SGA78" s="91"/>
      <c r="SGB78" s="91"/>
      <c r="SGC78" s="91"/>
      <c r="SGD78" s="91"/>
      <c r="SGE78" s="91"/>
      <c r="SGF78" s="91"/>
      <c r="SGG78" s="91"/>
      <c r="SGH78" s="91"/>
      <c r="SGI78" s="91"/>
      <c r="SGJ78" s="91"/>
      <c r="SGK78" s="91"/>
      <c r="SGL78" s="91"/>
      <c r="SGM78" s="91"/>
      <c r="SGN78" s="91"/>
      <c r="SGO78" s="91"/>
      <c r="SGP78" s="91"/>
      <c r="SGQ78" s="91"/>
      <c r="SGR78" s="91"/>
      <c r="SGS78" s="91"/>
      <c r="SGT78" s="91"/>
      <c r="SGU78" s="91"/>
      <c r="SGV78" s="91"/>
      <c r="SGW78" s="91"/>
      <c r="SGX78" s="91"/>
      <c r="SGY78" s="91"/>
      <c r="SGZ78" s="91"/>
      <c r="SHA78" s="91"/>
      <c r="SHB78" s="91"/>
      <c r="SHC78" s="91"/>
      <c r="SHD78" s="91"/>
      <c r="SHE78" s="91"/>
      <c r="SHF78" s="91"/>
      <c r="SHG78" s="91"/>
      <c r="SHH78" s="91"/>
      <c r="SHI78" s="91"/>
      <c r="SHJ78" s="91"/>
      <c r="SHK78" s="91"/>
      <c r="SHL78" s="91"/>
      <c r="SHM78" s="91"/>
      <c r="SHN78" s="91"/>
      <c r="SHO78" s="91"/>
      <c r="SHP78" s="91"/>
      <c r="SHQ78" s="91"/>
      <c r="SHR78" s="91"/>
      <c r="SHS78" s="91"/>
      <c r="SHT78" s="91"/>
      <c r="SHU78" s="91"/>
      <c r="SHV78" s="91"/>
      <c r="SHW78" s="91"/>
      <c r="SHX78" s="91"/>
      <c r="SHY78" s="91"/>
      <c r="SHZ78" s="91"/>
      <c r="SIA78" s="91"/>
      <c r="SIB78" s="91"/>
      <c r="SIC78" s="91"/>
      <c r="SID78" s="91"/>
      <c r="SIE78" s="91"/>
      <c r="SIF78" s="91"/>
      <c r="SIG78" s="91"/>
      <c r="SIH78" s="91"/>
      <c r="SII78" s="91"/>
      <c r="SIJ78" s="91"/>
      <c r="SIK78" s="91"/>
      <c r="SIL78" s="91"/>
      <c r="SIM78" s="91"/>
      <c r="SIN78" s="91"/>
      <c r="SIO78" s="91"/>
      <c r="SIP78" s="91"/>
      <c r="SIQ78" s="91"/>
      <c r="SIR78" s="91"/>
      <c r="SIS78" s="91"/>
      <c r="SIT78" s="91"/>
      <c r="SIU78" s="91"/>
      <c r="SIV78" s="91"/>
      <c r="SIW78" s="91"/>
      <c r="SIX78" s="91"/>
      <c r="SIY78" s="91"/>
      <c r="SIZ78" s="91"/>
      <c r="SJA78" s="91"/>
      <c r="SJB78" s="91"/>
      <c r="SJC78" s="91"/>
      <c r="SJD78" s="91"/>
      <c r="SJE78" s="91"/>
      <c r="SJF78" s="91"/>
      <c r="SJG78" s="91"/>
      <c r="SJH78" s="91"/>
      <c r="SJI78" s="91"/>
      <c r="SJJ78" s="91"/>
      <c r="SJK78" s="91"/>
      <c r="SJL78" s="91"/>
      <c r="SJM78" s="91"/>
      <c r="SJN78" s="91"/>
      <c r="SJO78" s="91"/>
      <c r="SJP78" s="91"/>
      <c r="SJQ78" s="91"/>
      <c r="SJR78" s="91"/>
      <c r="SJS78" s="91"/>
      <c r="SJT78" s="91"/>
      <c r="SJU78" s="91"/>
      <c r="SJV78" s="91"/>
      <c r="SJW78" s="91"/>
      <c r="SJX78" s="91"/>
      <c r="SJY78" s="91"/>
      <c r="SJZ78" s="91"/>
      <c r="SKA78" s="91"/>
      <c r="SKB78" s="91"/>
      <c r="SKC78" s="91"/>
      <c r="SKD78" s="91"/>
      <c r="SKE78" s="91"/>
      <c r="SKF78" s="91"/>
      <c r="SKG78" s="91"/>
      <c r="SKH78" s="91"/>
      <c r="SKI78" s="91"/>
      <c r="SKJ78" s="91"/>
      <c r="SKK78" s="91"/>
      <c r="SKL78" s="91"/>
      <c r="SKM78" s="91"/>
      <c r="SKN78" s="91"/>
      <c r="SKO78" s="91"/>
      <c r="SKP78" s="91"/>
      <c r="SKQ78" s="91"/>
      <c r="SKR78" s="91"/>
      <c r="SKS78" s="91"/>
      <c r="SKT78" s="91"/>
      <c r="SKU78" s="91"/>
      <c r="SKV78" s="91"/>
      <c r="SKW78" s="91"/>
      <c r="SKX78" s="91"/>
      <c r="SKY78" s="91"/>
      <c r="SKZ78" s="91"/>
      <c r="SLA78" s="91"/>
      <c r="SLB78" s="91"/>
      <c r="SLC78" s="91"/>
      <c r="SLD78" s="91"/>
      <c r="SLE78" s="91"/>
      <c r="SLF78" s="91"/>
      <c r="SLG78" s="91"/>
      <c r="SLH78" s="91"/>
      <c r="SLI78" s="91"/>
      <c r="SLJ78" s="91"/>
      <c r="SLK78" s="91"/>
      <c r="SLL78" s="91"/>
      <c r="SLM78" s="91"/>
      <c r="SLN78" s="91"/>
      <c r="SLO78" s="91"/>
      <c r="SLP78" s="91"/>
      <c r="SLQ78" s="91"/>
      <c r="SLR78" s="91"/>
      <c r="SLS78" s="91"/>
      <c r="SLT78" s="91"/>
      <c r="SLU78" s="91"/>
      <c r="SLV78" s="91"/>
      <c r="SLW78" s="91"/>
      <c r="SLX78" s="91"/>
      <c r="SLY78" s="91"/>
      <c r="SLZ78" s="91"/>
      <c r="SMA78" s="91"/>
      <c r="SMB78" s="91"/>
      <c r="SMC78" s="91"/>
      <c r="SMD78" s="91"/>
      <c r="SME78" s="91"/>
      <c r="SMF78" s="91"/>
      <c r="SMG78" s="91"/>
      <c r="SMH78" s="91"/>
      <c r="SMI78" s="91"/>
      <c r="SMJ78" s="91"/>
      <c r="SMK78" s="91"/>
      <c r="SML78" s="91"/>
      <c r="SMM78" s="91"/>
      <c r="SMN78" s="91"/>
      <c r="SMO78" s="91"/>
      <c r="SMP78" s="91"/>
      <c r="SMQ78" s="91"/>
      <c r="SMR78" s="91"/>
      <c r="SMS78" s="91"/>
      <c r="SMT78" s="91"/>
      <c r="SMU78" s="91"/>
      <c r="SMV78" s="91"/>
      <c r="SMW78" s="91"/>
      <c r="SMX78" s="91"/>
      <c r="SMY78" s="91"/>
      <c r="SMZ78" s="91"/>
      <c r="SNA78" s="91"/>
      <c r="SNB78" s="91"/>
      <c r="SNC78" s="91"/>
      <c r="SND78" s="91"/>
      <c r="SNE78" s="91"/>
      <c r="SNF78" s="91"/>
      <c r="SNG78" s="91"/>
      <c r="SNH78" s="91"/>
      <c r="SNI78" s="91"/>
      <c r="SNJ78" s="91"/>
      <c r="SNK78" s="91"/>
      <c r="SNL78" s="91"/>
      <c r="SNM78" s="91"/>
      <c r="SNN78" s="91"/>
      <c r="SNO78" s="91"/>
      <c r="SNP78" s="91"/>
      <c r="SNQ78" s="91"/>
      <c r="SNR78" s="91"/>
      <c r="SNS78" s="91"/>
      <c r="SNT78" s="91"/>
      <c r="SNU78" s="91"/>
      <c r="SNV78" s="91"/>
      <c r="SNW78" s="91"/>
      <c r="SNX78" s="91"/>
      <c r="SNY78" s="91"/>
      <c r="SNZ78" s="91"/>
      <c r="SOA78" s="91"/>
      <c r="SOB78" s="91"/>
      <c r="SOC78" s="91"/>
      <c r="SOD78" s="91"/>
      <c r="SOE78" s="91"/>
      <c r="SOF78" s="91"/>
      <c r="SOG78" s="91"/>
      <c r="SOH78" s="91"/>
      <c r="SOI78" s="91"/>
      <c r="SOJ78" s="91"/>
      <c r="SOK78" s="91"/>
      <c r="SOL78" s="91"/>
      <c r="SOM78" s="91"/>
      <c r="SON78" s="91"/>
      <c r="SOO78" s="91"/>
      <c r="SOP78" s="91"/>
      <c r="SOQ78" s="91"/>
      <c r="SOR78" s="91"/>
      <c r="SOS78" s="91"/>
      <c r="SOT78" s="91"/>
      <c r="SOU78" s="91"/>
      <c r="SOV78" s="91"/>
      <c r="SOW78" s="91"/>
      <c r="SOX78" s="91"/>
      <c r="SOY78" s="91"/>
      <c r="SOZ78" s="91"/>
      <c r="SPA78" s="91"/>
      <c r="SPB78" s="91"/>
      <c r="SPC78" s="91"/>
      <c r="SPD78" s="91"/>
      <c r="SPE78" s="91"/>
      <c r="SPF78" s="91"/>
      <c r="SPG78" s="91"/>
      <c r="SPH78" s="91"/>
      <c r="SPI78" s="91"/>
      <c r="SPJ78" s="91"/>
      <c r="SPK78" s="91"/>
      <c r="SPL78" s="91"/>
      <c r="SPM78" s="91"/>
      <c r="SPN78" s="91"/>
      <c r="SPO78" s="91"/>
      <c r="SPP78" s="91"/>
      <c r="SPQ78" s="91"/>
      <c r="SPR78" s="91"/>
      <c r="SPS78" s="91"/>
      <c r="SPT78" s="91"/>
      <c r="SPU78" s="91"/>
      <c r="SPV78" s="91"/>
      <c r="SPW78" s="91"/>
      <c r="SPX78" s="91"/>
      <c r="SPY78" s="91"/>
      <c r="SPZ78" s="91"/>
      <c r="SQA78" s="91"/>
      <c r="SQB78" s="91"/>
      <c r="SQC78" s="91"/>
      <c r="SQD78" s="91"/>
      <c r="SQE78" s="91"/>
      <c r="SQF78" s="91"/>
      <c r="SQG78" s="91"/>
      <c r="SQH78" s="91"/>
      <c r="SQI78" s="91"/>
      <c r="SQJ78" s="91"/>
      <c r="SQK78" s="91"/>
      <c r="SQL78" s="91"/>
      <c r="SQM78" s="91"/>
      <c r="SQN78" s="91"/>
      <c r="SQO78" s="91"/>
      <c r="SQP78" s="91"/>
      <c r="SQQ78" s="91"/>
      <c r="SQR78" s="91"/>
      <c r="SQS78" s="91"/>
      <c r="SQT78" s="91"/>
      <c r="SQU78" s="91"/>
      <c r="SQV78" s="91"/>
      <c r="SQW78" s="91"/>
      <c r="SQX78" s="91"/>
      <c r="SQY78" s="91"/>
      <c r="SQZ78" s="91"/>
      <c r="SRA78" s="91"/>
      <c r="SRB78" s="91"/>
      <c r="SRC78" s="91"/>
      <c r="SRD78" s="91"/>
      <c r="SRE78" s="91"/>
      <c r="SRF78" s="91"/>
      <c r="SRG78" s="91"/>
      <c r="SRH78" s="91"/>
      <c r="SRI78" s="91"/>
      <c r="SRJ78" s="91"/>
      <c r="SRK78" s="91"/>
      <c r="SRL78" s="91"/>
      <c r="SRM78" s="91"/>
      <c r="SRN78" s="91"/>
      <c r="SRO78" s="91"/>
      <c r="SRP78" s="91"/>
      <c r="SRQ78" s="91"/>
      <c r="SRR78" s="91"/>
      <c r="SRS78" s="91"/>
      <c r="SRT78" s="91"/>
      <c r="SRU78" s="91"/>
      <c r="SRV78" s="91"/>
      <c r="SRW78" s="91"/>
      <c r="SRX78" s="91"/>
      <c r="SRY78" s="91"/>
      <c r="SRZ78" s="91"/>
      <c r="SSA78" s="91"/>
      <c r="SSB78" s="91"/>
      <c r="SSC78" s="91"/>
      <c r="SSD78" s="91"/>
      <c r="SSE78" s="91"/>
      <c r="SSF78" s="91"/>
      <c r="SSG78" s="91"/>
      <c r="SSH78" s="91"/>
      <c r="SSI78" s="91"/>
      <c r="SSJ78" s="91"/>
      <c r="SSK78" s="91"/>
      <c r="SSL78" s="91"/>
      <c r="SSM78" s="91"/>
      <c r="SSN78" s="91"/>
      <c r="SSO78" s="91"/>
      <c r="SSP78" s="91"/>
      <c r="SSQ78" s="91"/>
      <c r="SSR78" s="91"/>
      <c r="SSS78" s="91"/>
      <c r="SST78" s="91"/>
      <c r="SSU78" s="91"/>
      <c r="SSV78" s="91"/>
      <c r="SSW78" s="91"/>
      <c r="SSX78" s="91"/>
      <c r="SSY78" s="91"/>
      <c r="SSZ78" s="91"/>
      <c r="STA78" s="91"/>
      <c r="STB78" s="91"/>
      <c r="STC78" s="91"/>
      <c r="STD78" s="91"/>
      <c r="STE78" s="91"/>
      <c r="STF78" s="91"/>
      <c r="STG78" s="91"/>
      <c r="STH78" s="91"/>
      <c r="STI78" s="91"/>
      <c r="STJ78" s="91"/>
      <c r="STK78" s="91"/>
      <c r="STL78" s="91"/>
      <c r="STM78" s="91"/>
      <c r="STN78" s="91"/>
      <c r="STO78" s="91"/>
      <c r="STP78" s="91"/>
      <c r="STQ78" s="91"/>
      <c r="STR78" s="91"/>
      <c r="STS78" s="91"/>
      <c r="STT78" s="91"/>
      <c r="STU78" s="91"/>
      <c r="STV78" s="91"/>
      <c r="STW78" s="91"/>
      <c r="STX78" s="91"/>
      <c r="STY78" s="91"/>
      <c r="STZ78" s="91"/>
      <c r="SUA78" s="91"/>
      <c r="SUB78" s="91"/>
      <c r="SUC78" s="91"/>
      <c r="SUD78" s="91"/>
      <c r="SUE78" s="91"/>
      <c r="SUF78" s="91"/>
      <c r="SUG78" s="91"/>
      <c r="SUH78" s="91"/>
      <c r="SUI78" s="91"/>
      <c r="SUJ78" s="91"/>
      <c r="SUK78" s="91"/>
      <c r="SUL78" s="91"/>
      <c r="SUM78" s="91"/>
      <c r="SUN78" s="91"/>
      <c r="SUO78" s="91"/>
      <c r="SUP78" s="91"/>
      <c r="SUQ78" s="91"/>
      <c r="SUR78" s="91"/>
      <c r="SUS78" s="91"/>
      <c r="SUT78" s="91"/>
      <c r="SUU78" s="91"/>
      <c r="SUV78" s="91"/>
      <c r="SUW78" s="91"/>
      <c r="SUX78" s="91"/>
      <c r="SUY78" s="91"/>
      <c r="SUZ78" s="91"/>
      <c r="SVA78" s="91"/>
      <c r="SVB78" s="91"/>
      <c r="SVC78" s="91"/>
      <c r="SVD78" s="91"/>
      <c r="SVE78" s="91"/>
      <c r="SVF78" s="91"/>
      <c r="SVG78" s="91"/>
      <c r="SVH78" s="91"/>
      <c r="SVI78" s="91"/>
      <c r="SVJ78" s="91"/>
      <c r="SVK78" s="91"/>
      <c r="SVL78" s="91"/>
      <c r="SVM78" s="91"/>
      <c r="SVN78" s="91"/>
      <c r="SVO78" s="91"/>
      <c r="SVP78" s="91"/>
      <c r="SVQ78" s="91"/>
      <c r="SVR78" s="91"/>
      <c r="SVS78" s="91"/>
      <c r="SVT78" s="91"/>
      <c r="SVU78" s="91"/>
      <c r="SVV78" s="91"/>
      <c r="SVW78" s="91"/>
      <c r="SVX78" s="91"/>
      <c r="SVY78" s="91"/>
      <c r="SVZ78" s="91"/>
      <c r="SWA78" s="91"/>
      <c r="SWB78" s="91"/>
      <c r="SWC78" s="91"/>
      <c r="SWD78" s="91"/>
      <c r="SWE78" s="91"/>
      <c r="SWF78" s="91"/>
      <c r="SWG78" s="91"/>
      <c r="SWH78" s="91"/>
      <c r="SWI78" s="91"/>
      <c r="SWJ78" s="91"/>
      <c r="SWK78" s="91"/>
      <c r="SWL78" s="91"/>
      <c r="SWM78" s="91"/>
      <c r="SWN78" s="91"/>
      <c r="SWO78" s="91"/>
      <c r="SWP78" s="91"/>
      <c r="SWQ78" s="91"/>
      <c r="SWR78" s="91"/>
      <c r="SWS78" s="91"/>
      <c r="SWT78" s="91"/>
      <c r="SWU78" s="91"/>
      <c r="SWV78" s="91"/>
      <c r="SWW78" s="91"/>
      <c r="SWX78" s="91"/>
      <c r="SWY78" s="91"/>
      <c r="SWZ78" s="91"/>
      <c r="SXA78" s="91"/>
      <c r="SXB78" s="91"/>
      <c r="SXC78" s="91"/>
      <c r="SXD78" s="91"/>
      <c r="SXE78" s="91"/>
      <c r="SXF78" s="91"/>
      <c r="SXG78" s="91"/>
      <c r="SXH78" s="91"/>
      <c r="SXI78" s="91"/>
      <c r="SXJ78" s="91"/>
      <c r="SXK78" s="91"/>
      <c r="SXL78" s="91"/>
      <c r="SXM78" s="91"/>
      <c r="SXN78" s="91"/>
      <c r="SXO78" s="91"/>
      <c r="SXP78" s="91"/>
      <c r="SXQ78" s="91"/>
      <c r="SXR78" s="91"/>
      <c r="SXS78" s="91"/>
      <c r="SXT78" s="91"/>
      <c r="SXU78" s="91"/>
      <c r="SXV78" s="91"/>
      <c r="SXW78" s="91"/>
      <c r="SXX78" s="91"/>
      <c r="SXY78" s="91"/>
      <c r="SXZ78" s="91"/>
      <c r="SYA78" s="91"/>
      <c r="SYB78" s="91"/>
      <c r="SYC78" s="91"/>
      <c r="SYD78" s="91"/>
      <c r="SYE78" s="91"/>
      <c r="SYF78" s="91"/>
      <c r="SYG78" s="91"/>
      <c r="SYH78" s="91"/>
      <c r="SYI78" s="91"/>
      <c r="SYJ78" s="91"/>
      <c r="SYK78" s="91"/>
      <c r="SYL78" s="91"/>
      <c r="SYM78" s="91"/>
      <c r="SYN78" s="91"/>
      <c r="SYO78" s="91"/>
      <c r="SYP78" s="91"/>
      <c r="SYQ78" s="91"/>
      <c r="SYR78" s="91"/>
      <c r="SYS78" s="91"/>
      <c r="SYT78" s="91"/>
      <c r="SYU78" s="91"/>
      <c r="SYV78" s="91"/>
      <c r="SYW78" s="91"/>
      <c r="SYX78" s="91"/>
      <c r="SYY78" s="91"/>
      <c r="SYZ78" s="91"/>
      <c r="SZA78" s="91"/>
      <c r="SZB78" s="91"/>
      <c r="SZC78" s="91"/>
      <c r="SZD78" s="91"/>
      <c r="SZE78" s="91"/>
      <c r="SZF78" s="91"/>
      <c r="SZG78" s="91"/>
      <c r="SZH78" s="91"/>
      <c r="SZI78" s="91"/>
      <c r="SZJ78" s="91"/>
      <c r="SZK78" s="91"/>
      <c r="SZL78" s="91"/>
      <c r="SZM78" s="91"/>
      <c r="SZN78" s="91"/>
      <c r="SZO78" s="91"/>
      <c r="SZP78" s="91"/>
      <c r="SZQ78" s="91"/>
      <c r="SZR78" s="91"/>
      <c r="SZS78" s="91"/>
      <c r="SZT78" s="91"/>
      <c r="SZU78" s="91"/>
      <c r="SZV78" s="91"/>
      <c r="SZW78" s="91"/>
      <c r="SZX78" s="91"/>
      <c r="SZY78" s="91"/>
      <c r="SZZ78" s="91"/>
      <c r="TAA78" s="91"/>
      <c r="TAB78" s="91"/>
      <c r="TAC78" s="91"/>
      <c r="TAD78" s="91"/>
      <c r="TAE78" s="91"/>
      <c r="TAF78" s="91"/>
      <c r="TAG78" s="91"/>
      <c r="TAH78" s="91"/>
      <c r="TAI78" s="91"/>
      <c r="TAJ78" s="91"/>
      <c r="TAK78" s="91"/>
      <c r="TAL78" s="91"/>
      <c r="TAM78" s="91"/>
      <c r="TAN78" s="91"/>
      <c r="TAO78" s="91"/>
      <c r="TAP78" s="91"/>
      <c r="TAQ78" s="91"/>
      <c r="TAR78" s="91"/>
      <c r="TAS78" s="91"/>
      <c r="TAT78" s="91"/>
      <c r="TAU78" s="91"/>
      <c r="TAV78" s="91"/>
      <c r="TAW78" s="91"/>
      <c r="TAX78" s="91"/>
      <c r="TAY78" s="91"/>
      <c r="TAZ78" s="91"/>
      <c r="TBA78" s="91"/>
      <c r="TBB78" s="91"/>
      <c r="TBC78" s="91"/>
      <c r="TBD78" s="91"/>
      <c r="TBE78" s="91"/>
      <c r="TBF78" s="91"/>
      <c r="TBG78" s="91"/>
      <c r="TBH78" s="91"/>
      <c r="TBI78" s="91"/>
      <c r="TBJ78" s="91"/>
      <c r="TBK78" s="91"/>
      <c r="TBL78" s="91"/>
      <c r="TBM78" s="91"/>
      <c r="TBN78" s="91"/>
      <c r="TBO78" s="91"/>
      <c r="TBP78" s="91"/>
      <c r="TBQ78" s="91"/>
      <c r="TBR78" s="91"/>
      <c r="TBS78" s="91"/>
      <c r="TBT78" s="91"/>
      <c r="TBU78" s="91"/>
      <c r="TBV78" s="91"/>
      <c r="TBW78" s="91"/>
      <c r="TBX78" s="91"/>
      <c r="TBY78" s="91"/>
      <c r="TBZ78" s="91"/>
      <c r="TCA78" s="91"/>
      <c r="TCB78" s="91"/>
      <c r="TCC78" s="91"/>
      <c r="TCD78" s="91"/>
      <c r="TCE78" s="91"/>
      <c r="TCF78" s="91"/>
      <c r="TCG78" s="91"/>
      <c r="TCH78" s="91"/>
      <c r="TCI78" s="91"/>
      <c r="TCJ78" s="91"/>
      <c r="TCK78" s="91"/>
      <c r="TCL78" s="91"/>
      <c r="TCM78" s="91"/>
      <c r="TCN78" s="91"/>
      <c r="TCO78" s="91"/>
      <c r="TCP78" s="91"/>
      <c r="TCQ78" s="91"/>
      <c r="TCR78" s="91"/>
      <c r="TCS78" s="91"/>
      <c r="TCT78" s="91"/>
      <c r="TCU78" s="91"/>
      <c r="TCV78" s="91"/>
      <c r="TCW78" s="91"/>
      <c r="TCX78" s="91"/>
      <c r="TCY78" s="91"/>
      <c r="TCZ78" s="91"/>
      <c r="TDA78" s="91"/>
      <c r="TDB78" s="91"/>
      <c r="TDC78" s="91"/>
      <c r="TDD78" s="91"/>
      <c r="TDE78" s="91"/>
      <c r="TDF78" s="91"/>
      <c r="TDG78" s="91"/>
      <c r="TDH78" s="91"/>
      <c r="TDI78" s="91"/>
      <c r="TDJ78" s="91"/>
      <c r="TDK78" s="91"/>
      <c r="TDL78" s="91"/>
      <c r="TDM78" s="91"/>
      <c r="TDN78" s="91"/>
      <c r="TDO78" s="91"/>
      <c r="TDP78" s="91"/>
      <c r="TDQ78" s="91"/>
      <c r="TDR78" s="91"/>
      <c r="TDS78" s="91"/>
      <c r="TDT78" s="91"/>
      <c r="TDU78" s="91"/>
      <c r="TDV78" s="91"/>
      <c r="TDW78" s="91"/>
      <c r="TDX78" s="91"/>
      <c r="TDY78" s="91"/>
      <c r="TDZ78" s="91"/>
      <c r="TEA78" s="91"/>
      <c r="TEB78" s="91"/>
      <c r="TEC78" s="91"/>
      <c r="TED78" s="91"/>
      <c r="TEE78" s="91"/>
      <c r="TEF78" s="91"/>
      <c r="TEG78" s="91"/>
      <c r="TEH78" s="91"/>
      <c r="TEI78" s="91"/>
      <c r="TEJ78" s="91"/>
      <c r="TEK78" s="91"/>
      <c r="TEL78" s="91"/>
      <c r="TEM78" s="91"/>
      <c r="TEN78" s="91"/>
      <c r="TEO78" s="91"/>
      <c r="TEP78" s="91"/>
      <c r="TEQ78" s="91"/>
      <c r="TER78" s="91"/>
      <c r="TES78" s="91"/>
      <c r="TET78" s="91"/>
      <c r="TEU78" s="91"/>
      <c r="TEV78" s="91"/>
      <c r="TEW78" s="91"/>
      <c r="TEX78" s="91"/>
      <c r="TEY78" s="91"/>
      <c r="TEZ78" s="91"/>
      <c r="TFA78" s="91"/>
      <c r="TFB78" s="91"/>
      <c r="TFC78" s="91"/>
      <c r="TFD78" s="91"/>
      <c r="TFE78" s="91"/>
      <c r="TFF78" s="91"/>
      <c r="TFG78" s="91"/>
      <c r="TFH78" s="91"/>
      <c r="TFI78" s="91"/>
      <c r="TFJ78" s="91"/>
      <c r="TFK78" s="91"/>
      <c r="TFL78" s="91"/>
      <c r="TFM78" s="91"/>
      <c r="TFN78" s="91"/>
      <c r="TFO78" s="91"/>
      <c r="TFP78" s="91"/>
      <c r="TFQ78" s="91"/>
      <c r="TFR78" s="91"/>
      <c r="TFS78" s="91"/>
      <c r="TFT78" s="91"/>
      <c r="TFU78" s="91"/>
      <c r="TFV78" s="91"/>
      <c r="TFW78" s="91"/>
      <c r="TFX78" s="91"/>
      <c r="TFY78" s="91"/>
      <c r="TFZ78" s="91"/>
      <c r="TGA78" s="91"/>
      <c r="TGB78" s="91"/>
      <c r="TGC78" s="91"/>
      <c r="TGD78" s="91"/>
      <c r="TGE78" s="91"/>
      <c r="TGF78" s="91"/>
      <c r="TGG78" s="91"/>
      <c r="TGH78" s="91"/>
      <c r="TGI78" s="91"/>
      <c r="TGJ78" s="91"/>
      <c r="TGK78" s="91"/>
      <c r="TGL78" s="91"/>
      <c r="TGM78" s="91"/>
      <c r="TGN78" s="91"/>
      <c r="TGO78" s="91"/>
      <c r="TGP78" s="91"/>
      <c r="TGQ78" s="91"/>
      <c r="TGR78" s="91"/>
      <c r="TGS78" s="91"/>
      <c r="TGT78" s="91"/>
      <c r="TGU78" s="91"/>
      <c r="TGV78" s="91"/>
      <c r="TGW78" s="91"/>
      <c r="TGX78" s="91"/>
      <c r="TGY78" s="91"/>
      <c r="TGZ78" s="91"/>
      <c r="THA78" s="91"/>
      <c r="THB78" s="91"/>
      <c r="THC78" s="91"/>
      <c r="THD78" s="91"/>
      <c r="THE78" s="91"/>
      <c r="THF78" s="91"/>
      <c r="THG78" s="91"/>
      <c r="THH78" s="91"/>
      <c r="THI78" s="91"/>
      <c r="THJ78" s="91"/>
      <c r="THK78" s="91"/>
      <c r="THL78" s="91"/>
      <c r="THM78" s="91"/>
      <c r="THN78" s="91"/>
      <c r="THO78" s="91"/>
      <c r="THP78" s="91"/>
      <c r="THQ78" s="91"/>
      <c r="THR78" s="91"/>
      <c r="THS78" s="91"/>
      <c r="THT78" s="91"/>
      <c r="THU78" s="91"/>
      <c r="THV78" s="91"/>
      <c r="THW78" s="91"/>
      <c r="THX78" s="91"/>
      <c r="THY78" s="91"/>
      <c r="THZ78" s="91"/>
      <c r="TIA78" s="91"/>
      <c r="TIB78" s="91"/>
      <c r="TIC78" s="91"/>
      <c r="TID78" s="91"/>
      <c r="TIE78" s="91"/>
      <c r="TIF78" s="91"/>
      <c r="TIG78" s="91"/>
      <c r="TIH78" s="91"/>
      <c r="TII78" s="91"/>
      <c r="TIJ78" s="91"/>
      <c r="TIK78" s="91"/>
      <c r="TIL78" s="91"/>
      <c r="TIM78" s="91"/>
      <c r="TIN78" s="91"/>
      <c r="TIO78" s="91"/>
      <c r="TIP78" s="91"/>
      <c r="TIQ78" s="91"/>
      <c r="TIR78" s="91"/>
      <c r="TIS78" s="91"/>
      <c r="TIT78" s="91"/>
      <c r="TIU78" s="91"/>
      <c r="TIV78" s="91"/>
      <c r="TIW78" s="91"/>
      <c r="TIX78" s="91"/>
      <c r="TIY78" s="91"/>
      <c r="TIZ78" s="91"/>
      <c r="TJA78" s="91"/>
      <c r="TJB78" s="91"/>
      <c r="TJC78" s="91"/>
      <c r="TJD78" s="91"/>
      <c r="TJE78" s="91"/>
      <c r="TJF78" s="91"/>
      <c r="TJG78" s="91"/>
      <c r="TJH78" s="91"/>
      <c r="TJI78" s="91"/>
      <c r="TJJ78" s="91"/>
      <c r="TJK78" s="91"/>
      <c r="TJL78" s="91"/>
      <c r="TJM78" s="91"/>
      <c r="TJN78" s="91"/>
      <c r="TJO78" s="91"/>
      <c r="TJP78" s="91"/>
      <c r="TJQ78" s="91"/>
      <c r="TJR78" s="91"/>
      <c r="TJS78" s="91"/>
      <c r="TJT78" s="91"/>
      <c r="TJU78" s="91"/>
      <c r="TJV78" s="91"/>
      <c r="TJW78" s="91"/>
      <c r="TJX78" s="91"/>
      <c r="TJY78" s="91"/>
      <c r="TJZ78" s="91"/>
      <c r="TKA78" s="91"/>
      <c r="TKB78" s="91"/>
      <c r="TKC78" s="91"/>
      <c r="TKD78" s="91"/>
      <c r="TKE78" s="91"/>
      <c r="TKF78" s="91"/>
      <c r="TKG78" s="91"/>
      <c r="TKH78" s="91"/>
      <c r="TKI78" s="91"/>
      <c r="TKJ78" s="91"/>
      <c r="TKK78" s="91"/>
      <c r="TKL78" s="91"/>
      <c r="TKM78" s="91"/>
      <c r="TKN78" s="91"/>
      <c r="TKO78" s="91"/>
      <c r="TKP78" s="91"/>
      <c r="TKQ78" s="91"/>
      <c r="TKR78" s="91"/>
      <c r="TKS78" s="91"/>
      <c r="TKT78" s="91"/>
      <c r="TKU78" s="91"/>
      <c r="TKV78" s="91"/>
      <c r="TKW78" s="91"/>
      <c r="TKX78" s="91"/>
      <c r="TKY78" s="91"/>
      <c r="TKZ78" s="91"/>
      <c r="TLA78" s="91"/>
      <c r="TLB78" s="91"/>
      <c r="TLC78" s="91"/>
      <c r="TLD78" s="91"/>
      <c r="TLE78" s="91"/>
      <c r="TLF78" s="91"/>
      <c r="TLG78" s="91"/>
      <c r="TLH78" s="91"/>
      <c r="TLI78" s="91"/>
      <c r="TLJ78" s="91"/>
      <c r="TLK78" s="91"/>
      <c r="TLL78" s="91"/>
      <c r="TLM78" s="91"/>
      <c r="TLN78" s="91"/>
      <c r="TLO78" s="91"/>
      <c r="TLP78" s="91"/>
      <c r="TLQ78" s="91"/>
      <c r="TLR78" s="91"/>
      <c r="TLS78" s="91"/>
      <c r="TLT78" s="91"/>
      <c r="TLU78" s="91"/>
      <c r="TLV78" s="91"/>
      <c r="TLW78" s="91"/>
      <c r="TLX78" s="91"/>
      <c r="TLY78" s="91"/>
      <c r="TLZ78" s="91"/>
      <c r="TMA78" s="91"/>
      <c r="TMB78" s="91"/>
      <c r="TMC78" s="91"/>
      <c r="TMD78" s="91"/>
      <c r="TME78" s="91"/>
      <c r="TMF78" s="91"/>
      <c r="TMG78" s="91"/>
      <c r="TMH78" s="91"/>
      <c r="TMI78" s="91"/>
      <c r="TMJ78" s="91"/>
      <c r="TMK78" s="91"/>
      <c r="TML78" s="91"/>
      <c r="TMM78" s="91"/>
      <c r="TMN78" s="91"/>
      <c r="TMO78" s="91"/>
      <c r="TMP78" s="91"/>
      <c r="TMQ78" s="91"/>
      <c r="TMR78" s="91"/>
      <c r="TMS78" s="91"/>
      <c r="TMT78" s="91"/>
      <c r="TMU78" s="91"/>
      <c r="TMV78" s="91"/>
      <c r="TMW78" s="91"/>
      <c r="TMX78" s="91"/>
      <c r="TMY78" s="91"/>
      <c r="TMZ78" s="91"/>
      <c r="TNA78" s="91"/>
      <c r="TNB78" s="91"/>
      <c r="TNC78" s="91"/>
      <c r="TND78" s="91"/>
      <c r="TNE78" s="91"/>
      <c r="TNF78" s="91"/>
      <c r="TNG78" s="91"/>
      <c r="TNH78" s="91"/>
      <c r="TNI78" s="91"/>
      <c r="TNJ78" s="91"/>
      <c r="TNK78" s="91"/>
      <c r="TNL78" s="91"/>
      <c r="TNM78" s="91"/>
      <c r="TNN78" s="91"/>
      <c r="TNO78" s="91"/>
      <c r="TNP78" s="91"/>
      <c r="TNQ78" s="91"/>
      <c r="TNR78" s="91"/>
      <c r="TNS78" s="91"/>
      <c r="TNT78" s="91"/>
      <c r="TNU78" s="91"/>
      <c r="TNV78" s="91"/>
      <c r="TNW78" s="91"/>
      <c r="TNX78" s="91"/>
      <c r="TNY78" s="91"/>
      <c r="TNZ78" s="91"/>
      <c r="TOA78" s="91"/>
      <c r="TOB78" s="91"/>
      <c r="TOC78" s="91"/>
      <c r="TOD78" s="91"/>
      <c r="TOE78" s="91"/>
      <c r="TOF78" s="91"/>
      <c r="TOG78" s="91"/>
      <c r="TOH78" s="91"/>
      <c r="TOI78" s="91"/>
      <c r="TOJ78" s="91"/>
      <c r="TOK78" s="91"/>
      <c r="TOL78" s="91"/>
      <c r="TOM78" s="91"/>
      <c r="TON78" s="91"/>
      <c r="TOO78" s="91"/>
      <c r="TOP78" s="91"/>
      <c r="TOQ78" s="91"/>
      <c r="TOR78" s="91"/>
      <c r="TOS78" s="91"/>
      <c r="TOT78" s="91"/>
      <c r="TOU78" s="91"/>
      <c r="TOV78" s="91"/>
      <c r="TOW78" s="91"/>
      <c r="TOX78" s="91"/>
      <c r="TOY78" s="91"/>
      <c r="TOZ78" s="91"/>
      <c r="TPA78" s="91"/>
      <c r="TPB78" s="91"/>
      <c r="TPC78" s="91"/>
      <c r="TPD78" s="91"/>
      <c r="TPE78" s="91"/>
      <c r="TPF78" s="91"/>
      <c r="TPG78" s="91"/>
      <c r="TPH78" s="91"/>
      <c r="TPI78" s="91"/>
      <c r="TPJ78" s="91"/>
      <c r="TPK78" s="91"/>
      <c r="TPL78" s="91"/>
      <c r="TPM78" s="91"/>
      <c r="TPN78" s="91"/>
      <c r="TPO78" s="91"/>
      <c r="TPP78" s="91"/>
      <c r="TPQ78" s="91"/>
      <c r="TPR78" s="91"/>
      <c r="TPS78" s="91"/>
      <c r="TPT78" s="91"/>
      <c r="TPU78" s="91"/>
      <c r="TPV78" s="91"/>
      <c r="TPW78" s="91"/>
      <c r="TPX78" s="91"/>
      <c r="TPY78" s="91"/>
      <c r="TPZ78" s="91"/>
      <c r="TQA78" s="91"/>
      <c r="TQB78" s="91"/>
      <c r="TQC78" s="91"/>
      <c r="TQD78" s="91"/>
      <c r="TQE78" s="91"/>
      <c r="TQF78" s="91"/>
      <c r="TQG78" s="91"/>
      <c r="TQH78" s="91"/>
      <c r="TQI78" s="91"/>
      <c r="TQJ78" s="91"/>
      <c r="TQK78" s="91"/>
      <c r="TQL78" s="91"/>
      <c r="TQM78" s="91"/>
      <c r="TQN78" s="91"/>
      <c r="TQO78" s="91"/>
      <c r="TQP78" s="91"/>
      <c r="TQQ78" s="91"/>
      <c r="TQR78" s="91"/>
      <c r="TQS78" s="91"/>
      <c r="TQT78" s="91"/>
      <c r="TQU78" s="91"/>
      <c r="TQV78" s="91"/>
      <c r="TQW78" s="91"/>
      <c r="TQX78" s="91"/>
      <c r="TQY78" s="91"/>
      <c r="TQZ78" s="91"/>
      <c r="TRA78" s="91"/>
      <c r="TRB78" s="91"/>
      <c r="TRC78" s="91"/>
      <c r="TRD78" s="91"/>
      <c r="TRE78" s="91"/>
      <c r="TRF78" s="91"/>
      <c r="TRG78" s="91"/>
      <c r="TRH78" s="91"/>
      <c r="TRI78" s="91"/>
      <c r="TRJ78" s="91"/>
      <c r="TRK78" s="91"/>
      <c r="TRL78" s="91"/>
      <c r="TRM78" s="91"/>
      <c r="TRN78" s="91"/>
      <c r="TRO78" s="91"/>
      <c r="TRP78" s="91"/>
      <c r="TRQ78" s="91"/>
      <c r="TRR78" s="91"/>
      <c r="TRS78" s="91"/>
      <c r="TRT78" s="91"/>
      <c r="TRU78" s="91"/>
      <c r="TRV78" s="91"/>
      <c r="TRW78" s="91"/>
      <c r="TRX78" s="91"/>
      <c r="TRY78" s="91"/>
      <c r="TRZ78" s="91"/>
      <c r="TSA78" s="91"/>
      <c r="TSB78" s="91"/>
      <c r="TSC78" s="91"/>
      <c r="TSD78" s="91"/>
      <c r="TSE78" s="91"/>
      <c r="TSF78" s="91"/>
      <c r="TSG78" s="91"/>
      <c r="TSH78" s="91"/>
      <c r="TSI78" s="91"/>
      <c r="TSJ78" s="91"/>
      <c r="TSK78" s="91"/>
      <c r="TSL78" s="91"/>
      <c r="TSM78" s="91"/>
      <c r="TSN78" s="91"/>
      <c r="TSO78" s="91"/>
      <c r="TSP78" s="91"/>
      <c r="TSQ78" s="91"/>
      <c r="TSR78" s="91"/>
      <c r="TSS78" s="91"/>
      <c r="TST78" s="91"/>
      <c r="TSU78" s="91"/>
      <c r="TSV78" s="91"/>
      <c r="TSW78" s="91"/>
      <c r="TSX78" s="91"/>
      <c r="TSY78" s="91"/>
      <c r="TSZ78" s="91"/>
      <c r="TTA78" s="91"/>
      <c r="TTB78" s="91"/>
      <c r="TTC78" s="91"/>
      <c r="TTD78" s="91"/>
      <c r="TTE78" s="91"/>
      <c r="TTF78" s="91"/>
      <c r="TTG78" s="91"/>
      <c r="TTH78" s="91"/>
      <c r="TTI78" s="91"/>
      <c r="TTJ78" s="91"/>
      <c r="TTK78" s="91"/>
      <c r="TTL78" s="91"/>
      <c r="TTM78" s="91"/>
      <c r="TTN78" s="91"/>
      <c r="TTO78" s="91"/>
      <c r="TTP78" s="91"/>
      <c r="TTQ78" s="91"/>
      <c r="TTR78" s="91"/>
      <c r="TTS78" s="91"/>
      <c r="TTT78" s="91"/>
      <c r="TTU78" s="91"/>
      <c r="TTV78" s="91"/>
      <c r="TTW78" s="91"/>
      <c r="TTX78" s="91"/>
      <c r="TTY78" s="91"/>
      <c r="TTZ78" s="91"/>
      <c r="TUA78" s="91"/>
      <c r="TUB78" s="91"/>
      <c r="TUC78" s="91"/>
      <c r="TUD78" s="91"/>
      <c r="TUE78" s="91"/>
      <c r="TUF78" s="91"/>
      <c r="TUG78" s="91"/>
      <c r="TUH78" s="91"/>
      <c r="TUI78" s="91"/>
      <c r="TUJ78" s="91"/>
      <c r="TUK78" s="91"/>
      <c r="TUL78" s="91"/>
      <c r="TUM78" s="91"/>
      <c r="TUN78" s="91"/>
      <c r="TUO78" s="91"/>
      <c r="TUP78" s="91"/>
      <c r="TUQ78" s="91"/>
      <c r="TUR78" s="91"/>
      <c r="TUS78" s="91"/>
      <c r="TUT78" s="91"/>
      <c r="TUU78" s="91"/>
      <c r="TUV78" s="91"/>
      <c r="TUW78" s="91"/>
      <c r="TUX78" s="91"/>
      <c r="TUY78" s="91"/>
      <c r="TUZ78" s="91"/>
      <c r="TVA78" s="91"/>
      <c r="TVB78" s="91"/>
      <c r="TVC78" s="91"/>
      <c r="TVD78" s="91"/>
      <c r="TVE78" s="91"/>
      <c r="TVF78" s="91"/>
      <c r="TVG78" s="91"/>
      <c r="TVH78" s="91"/>
      <c r="TVI78" s="91"/>
      <c r="TVJ78" s="91"/>
      <c r="TVK78" s="91"/>
      <c r="TVL78" s="91"/>
      <c r="TVM78" s="91"/>
      <c r="TVN78" s="91"/>
      <c r="TVO78" s="91"/>
      <c r="TVP78" s="91"/>
      <c r="TVQ78" s="91"/>
      <c r="TVR78" s="91"/>
      <c r="TVS78" s="91"/>
      <c r="TVT78" s="91"/>
      <c r="TVU78" s="91"/>
      <c r="TVV78" s="91"/>
      <c r="TVW78" s="91"/>
      <c r="TVX78" s="91"/>
      <c r="TVY78" s="91"/>
      <c r="TVZ78" s="91"/>
      <c r="TWA78" s="91"/>
      <c r="TWB78" s="91"/>
      <c r="TWC78" s="91"/>
      <c r="TWD78" s="91"/>
      <c r="TWE78" s="91"/>
      <c r="TWF78" s="91"/>
      <c r="TWG78" s="91"/>
      <c r="TWH78" s="91"/>
      <c r="TWI78" s="91"/>
      <c r="TWJ78" s="91"/>
      <c r="TWK78" s="91"/>
      <c r="TWL78" s="91"/>
      <c r="TWM78" s="91"/>
      <c r="TWN78" s="91"/>
      <c r="TWO78" s="91"/>
      <c r="TWP78" s="91"/>
      <c r="TWQ78" s="91"/>
      <c r="TWR78" s="91"/>
      <c r="TWS78" s="91"/>
      <c r="TWT78" s="91"/>
      <c r="TWU78" s="91"/>
      <c r="TWV78" s="91"/>
      <c r="TWW78" s="91"/>
      <c r="TWX78" s="91"/>
      <c r="TWY78" s="91"/>
      <c r="TWZ78" s="91"/>
      <c r="TXA78" s="91"/>
      <c r="TXB78" s="91"/>
      <c r="TXC78" s="91"/>
      <c r="TXD78" s="91"/>
      <c r="TXE78" s="91"/>
      <c r="TXF78" s="91"/>
      <c r="TXG78" s="91"/>
      <c r="TXH78" s="91"/>
      <c r="TXI78" s="91"/>
      <c r="TXJ78" s="91"/>
      <c r="TXK78" s="91"/>
      <c r="TXL78" s="91"/>
      <c r="TXM78" s="91"/>
      <c r="TXN78" s="91"/>
      <c r="TXO78" s="91"/>
      <c r="TXP78" s="91"/>
      <c r="TXQ78" s="91"/>
      <c r="TXR78" s="91"/>
      <c r="TXS78" s="91"/>
      <c r="TXT78" s="91"/>
      <c r="TXU78" s="91"/>
      <c r="TXV78" s="91"/>
      <c r="TXW78" s="91"/>
      <c r="TXX78" s="91"/>
      <c r="TXY78" s="91"/>
      <c r="TXZ78" s="91"/>
      <c r="TYA78" s="91"/>
      <c r="TYB78" s="91"/>
      <c r="TYC78" s="91"/>
      <c r="TYD78" s="91"/>
      <c r="TYE78" s="91"/>
      <c r="TYF78" s="91"/>
      <c r="TYG78" s="91"/>
      <c r="TYH78" s="91"/>
      <c r="TYI78" s="91"/>
      <c r="TYJ78" s="91"/>
      <c r="TYK78" s="91"/>
      <c r="TYL78" s="91"/>
      <c r="TYM78" s="91"/>
      <c r="TYN78" s="91"/>
      <c r="TYO78" s="91"/>
      <c r="TYP78" s="91"/>
      <c r="TYQ78" s="91"/>
      <c r="TYR78" s="91"/>
      <c r="TYS78" s="91"/>
      <c r="TYT78" s="91"/>
      <c r="TYU78" s="91"/>
      <c r="TYV78" s="91"/>
      <c r="TYW78" s="91"/>
      <c r="TYX78" s="91"/>
      <c r="TYY78" s="91"/>
      <c r="TYZ78" s="91"/>
      <c r="TZA78" s="91"/>
      <c r="TZB78" s="91"/>
      <c r="TZC78" s="91"/>
      <c r="TZD78" s="91"/>
      <c r="TZE78" s="91"/>
      <c r="TZF78" s="91"/>
      <c r="TZG78" s="91"/>
      <c r="TZH78" s="91"/>
      <c r="TZI78" s="91"/>
      <c r="TZJ78" s="91"/>
      <c r="TZK78" s="91"/>
      <c r="TZL78" s="91"/>
      <c r="TZM78" s="91"/>
      <c r="TZN78" s="91"/>
      <c r="TZO78" s="91"/>
      <c r="TZP78" s="91"/>
      <c r="TZQ78" s="91"/>
      <c r="TZR78" s="91"/>
      <c r="TZS78" s="91"/>
      <c r="TZT78" s="91"/>
      <c r="TZU78" s="91"/>
      <c r="TZV78" s="91"/>
      <c r="TZW78" s="91"/>
      <c r="TZX78" s="91"/>
      <c r="TZY78" s="91"/>
      <c r="TZZ78" s="91"/>
      <c r="UAA78" s="91"/>
      <c r="UAB78" s="91"/>
      <c r="UAC78" s="91"/>
      <c r="UAD78" s="91"/>
      <c r="UAE78" s="91"/>
      <c r="UAF78" s="91"/>
      <c r="UAG78" s="91"/>
      <c r="UAH78" s="91"/>
      <c r="UAI78" s="91"/>
      <c r="UAJ78" s="91"/>
      <c r="UAK78" s="91"/>
      <c r="UAL78" s="91"/>
      <c r="UAM78" s="91"/>
      <c r="UAN78" s="91"/>
      <c r="UAO78" s="91"/>
      <c r="UAP78" s="91"/>
      <c r="UAQ78" s="91"/>
      <c r="UAR78" s="91"/>
      <c r="UAS78" s="91"/>
      <c r="UAT78" s="91"/>
      <c r="UAU78" s="91"/>
      <c r="UAV78" s="91"/>
      <c r="UAW78" s="91"/>
      <c r="UAX78" s="91"/>
      <c r="UAY78" s="91"/>
      <c r="UAZ78" s="91"/>
      <c r="UBA78" s="91"/>
      <c r="UBB78" s="91"/>
      <c r="UBC78" s="91"/>
      <c r="UBD78" s="91"/>
      <c r="UBE78" s="91"/>
      <c r="UBF78" s="91"/>
      <c r="UBG78" s="91"/>
      <c r="UBH78" s="91"/>
      <c r="UBI78" s="91"/>
      <c r="UBJ78" s="91"/>
      <c r="UBK78" s="91"/>
      <c r="UBL78" s="91"/>
      <c r="UBM78" s="91"/>
      <c r="UBN78" s="91"/>
      <c r="UBO78" s="91"/>
      <c r="UBP78" s="91"/>
      <c r="UBQ78" s="91"/>
      <c r="UBR78" s="91"/>
      <c r="UBS78" s="91"/>
      <c r="UBT78" s="91"/>
      <c r="UBU78" s="91"/>
      <c r="UBV78" s="91"/>
      <c r="UBW78" s="91"/>
      <c r="UBX78" s="91"/>
      <c r="UBY78" s="91"/>
      <c r="UBZ78" s="91"/>
      <c r="UCA78" s="91"/>
      <c r="UCB78" s="91"/>
      <c r="UCC78" s="91"/>
      <c r="UCD78" s="91"/>
      <c r="UCE78" s="91"/>
      <c r="UCF78" s="91"/>
      <c r="UCG78" s="91"/>
      <c r="UCH78" s="91"/>
      <c r="UCI78" s="91"/>
      <c r="UCJ78" s="91"/>
      <c r="UCK78" s="91"/>
      <c r="UCL78" s="91"/>
      <c r="UCM78" s="91"/>
      <c r="UCN78" s="91"/>
      <c r="UCO78" s="91"/>
      <c r="UCP78" s="91"/>
      <c r="UCQ78" s="91"/>
      <c r="UCR78" s="91"/>
      <c r="UCS78" s="91"/>
      <c r="UCT78" s="91"/>
      <c r="UCU78" s="91"/>
      <c r="UCV78" s="91"/>
      <c r="UCW78" s="91"/>
      <c r="UCX78" s="91"/>
      <c r="UCY78" s="91"/>
      <c r="UCZ78" s="91"/>
      <c r="UDA78" s="91"/>
      <c r="UDB78" s="91"/>
      <c r="UDC78" s="91"/>
      <c r="UDD78" s="91"/>
      <c r="UDE78" s="91"/>
      <c r="UDF78" s="91"/>
      <c r="UDG78" s="91"/>
      <c r="UDH78" s="91"/>
      <c r="UDI78" s="91"/>
      <c r="UDJ78" s="91"/>
      <c r="UDK78" s="91"/>
      <c r="UDL78" s="91"/>
      <c r="UDM78" s="91"/>
      <c r="UDN78" s="91"/>
      <c r="UDO78" s="91"/>
      <c r="UDP78" s="91"/>
      <c r="UDQ78" s="91"/>
      <c r="UDR78" s="91"/>
      <c r="UDS78" s="91"/>
      <c r="UDT78" s="91"/>
      <c r="UDU78" s="91"/>
      <c r="UDV78" s="91"/>
      <c r="UDW78" s="91"/>
      <c r="UDX78" s="91"/>
      <c r="UDY78" s="91"/>
      <c r="UDZ78" s="91"/>
      <c r="UEA78" s="91"/>
      <c r="UEB78" s="91"/>
      <c r="UEC78" s="91"/>
      <c r="UED78" s="91"/>
      <c r="UEE78" s="91"/>
      <c r="UEF78" s="91"/>
      <c r="UEG78" s="91"/>
      <c r="UEH78" s="91"/>
      <c r="UEI78" s="91"/>
      <c r="UEJ78" s="91"/>
      <c r="UEK78" s="91"/>
      <c r="UEL78" s="91"/>
      <c r="UEM78" s="91"/>
      <c r="UEN78" s="91"/>
      <c r="UEO78" s="91"/>
      <c r="UEP78" s="91"/>
      <c r="UEQ78" s="91"/>
      <c r="UER78" s="91"/>
      <c r="UES78" s="91"/>
      <c r="UET78" s="91"/>
      <c r="UEU78" s="91"/>
      <c r="UEV78" s="91"/>
      <c r="UEW78" s="91"/>
      <c r="UEX78" s="91"/>
      <c r="UEY78" s="91"/>
      <c r="UEZ78" s="91"/>
      <c r="UFA78" s="91"/>
      <c r="UFB78" s="91"/>
      <c r="UFC78" s="91"/>
      <c r="UFD78" s="91"/>
      <c r="UFE78" s="91"/>
      <c r="UFF78" s="91"/>
      <c r="UFG78" s="91"/>
      <c r="UFH78" s="91"/>
      <c r="UFI78" s="91"/>
      <c r="UFJ78" s="91"/>
      <c r="UFK78" s="91"/>
      <c r="UFL78" s="91"/>
      <c r="UFM78" s="91"/>
      <c r="UFN78" s="91"/>
      <c r="UFO78" s="91"/>
      <c r="UFP78" s="91"/>
      <c r="UFQ78" s="91"/>
      <c r="UFR78" s="91"/>
      <c r="UFS78" s="91"/>
      <c r="UFT78" s="91"/>
      <c r="UFU78" s="91"/>
      <c r="UFV78" s="91"/>
      <c r="UFW78" s="91"/>
      <c r="UFX78" s="91"/>
      <c r="UFY78" s="91"/>
      <c r="UFZ78" s="91"/>
      <c r="UGA78" s="91"/>
      <c r="UGB78" s="91"/>
      <c r="UGC78" s="91"/>
      <c r="UGD78" s="91"/>
      <c r="UGE78" s="91"/>
      <c r="UGF78" s="91"/>
      <c r="UGG78" s="91"/>
      <c r="UGH78" s="91"/>
      <c r="UGI78" s="91"/>
      <c r="UGJ78" s="91"/>
      <c r="UGK78" s="91"/>
      <c r="UGL78" s="91"/>
      <c r="UGM78" s="91"/>
      <c r="UGN78" s="91"/>
      <c r="UGO78" s="91"/>
      <c r="UGP78" s="91"/>
      <c r="UGQ78" s="91"/>
      <c r="UGR78" s="91"/>
      <c r="UGS78" s="91"/>
      <c r="UGT78" s="91"/>
      <c r="UGU78" s="91"/>
      <c r="UGV78" s="91"/>
      <c r="UGW78" s="91"/>
      <c r="UGX78" s="91"/>
      <c r="UGY78" s="91"/>
      <c r="UGZ78" s="91"/>
      <c r="UHA78" s="91"/>
      <c r="UHB78" s="91"/>
      <c r="UHC78" s="91"/>
      <c r="UHD78" s="91"/>
      <c r="UHE78" s="91"/>
      <c r="UHF78" s="91"/>
      <c r="UHG78" s="91"/>
      <c r="UHH78" s="91"/>
      <c r="UHI78" s="91"/>
      <c r="UHJ78" s="91"/>
      <c r="UHK78" s="91"/>
      <c r="UHL78" s="91"/>
      <c r="UHM78" s="91"/>
      <c r="UHN78" s="91"/>
      <c r="UHO78" s="91"/>
      <c r="UHP78" s="91"/>
      <c r="UHQ78" s="91"/>
      <c r="UHR78" s="91"/>
      <c r="UHS78" s="91"/>
      <c r="UHT78" s="91"/>
      <c r="UHU78" s="91"/>
      <c r="UHV78" s="91"/>
      <c r="UHW78" s="91"/>
      <c r="UHX78" s="91"/>
      <c r="UHY78" s="91"/>
      <c r="UHZ78" s="91"/>
      <c r="UIA78" s="91"/>
      <c r="UIB78" s="91"/>
      <c r="UIC78" s="91"/>
      <c r="UID78" s="91"/>
      <c r="UIE78" s="91"/>
      <c r="UIF78" s="91"/>
      <c r="UIG78" s="91"/>
      <c r="UIH78" s="91"/>
      <c r="UII78" s="91"/>
      <c r="UIJ78" s="91"/>
      <c r="UIK78" s="91"/>
      <c r="UIL78" s="91"/>
      <c r="UIM78" s="91"/>
      <c r="UIN78" s="91"/>
      <c r="UIO78" s="91"/>
      <c r="UIP78" s="91"/>
      <c r="UIQ78" s="91"/>
      <c r="UIR78" s="91"/>
      <c r="UIS78" s="91"/>
      <c r="UIT78" s="91"/>
      <c r="UIU78" s="91"/>
      <c r="UIV78" s="91"/>
      <c r="UIW78" s="91"/>
      <c r="UIX78" s="91"/>
      <c r="UIY78" s="91"/>
      <c r="UIZ78" s="91"/>
      <c r="UJA78" s="91"/>
      <c r="UJB78" s="91"/>
      <c r="UJC78" s="91"/>
      <c r="UJD78" s="91"/>
      <c r="UJE78" s="91"/>
      <c r="UJF78" s="91"/>
      <c r="UJG78" s="91"/>
      <c r="UJH78" s="91"/>
      <c r="UJI78" s="91"/>
      <c r="UJJ78" s="91"/>
      <c r="UJK78" s="91"/>
      <c r="UJL78" s="91"/>
      <c r="UJM78" s="91"/>
      <c r="UJN78" s="91"/>
      <c r="UJO78" s="91"/>
      <c r="UJP78" s="91"/>
      <c r="UJQ78" s="91"/>
      <c r="UJR78" s="91"/>
      <c r="UJS78" s="91"/>
      <c r="UJT78" s="91"/>
      <c r="UJU78" s="91"/>
      <c r="UJV78" s="91"/>
      <c r="UJW78" s="91"/>
      <c r="UJX78" s="91"/>
      <c r="UJY78" s="91"/>
      <c r="UJZ78" s="91"/>
      <c r="UKA78" s="91"/>
      <c r="UKB78" s="91"/>
      <c r="UKC78" s="91"/>
      <c r="UKD78" s="91"/>
      <c r="UKE78" s="91"/>
      <c r="UKF78" s="91"/>
      <c r="UKG78" s="91"/>
      <c r="UKH78" s="91"/>
      <c r="UKI78" s="91"/>
      <c r="UKJ78" s="91"/>
      <c r="UKK78" s="91"/>
      <c r="UKL78" s="91"/>
      <c r="UKM78" s="91"/>
      <c r="UKN78" s="91"/>
      <c r="UKO78" s="91"/>
      <c r="UKP78" s="91"/>
      <c r="UKQ78" s="91"/>
      <c r="UKR78" s="91"/>
      <c r="UKS78" s="91"/>
      <c r="UKT78" s="91"/>
      <c r="UKU78" s="91"/>
      <c r="UKV78" s="91"/>
      <c r="UKW78" s="91"/>
      <c r="UKX78" s="91"/>
      <c r="UKY78" s="91"/>
      <c r="UKZ78" s="91"/>
      <c r="ULA78" s="91"/>
      <c r="ULB78" s="91"/>
      <c r="ULC78" s="91"/>
      <c r="ULD78" s="91"/>
      <c r="ULE78" s="91"/>
      <c r="ULF78" s="91"/>
      <c r="ULG78" s="91"/>
      <c r="ULH78" s="91"/>
      <c r="ULI78" s="91"/>
      <c r="ULJ78" s="91"/>
      <c r="ULK78" s="91"/>
      <c r="ULL78" s="91"/>
      <c r="ULM78" s="91"/>
      <c r="ULN78" s="91"/>
      <c r="ULO78" s="91"/>
      <c r="ULP78" s="91"/>
      <c r="ULQ78" s="91"/>
      <c r="ULR78" s="91"/>
      <c r="ULS78" s="91"/>
      <c r="ULT78" s="91"/>
      <c r="ULU78" s="91"/>
      <c r="ULV78" s="91"/>
      <c r="ULW78" s="91"/>
      <c r="ULX78" s="91"/>
      <c r="ULY78" s="91"/>
      <c r="ULZ78" s="91"/>
      <c r="UMA78" s="91"/>
      <c r="UMB78" s="91"/>
      <c r="UMC78" s="91"/>
      <c r="UMD78" s="91"/>
      <c r="UME78" s="91"/>
      <c r="UMF78" s="91"/>
      <c r="UMG78" s="91"/>
      <c r="UMH78" s="91"/>
      <c r="UMI78" s="91"/>
      <c r="UMJ78" s="91"/>
      <c r="UMK78" s="91"/>
      <c r="UML78" s="91"/>
      <c r="UMM78" s="91"/>
      <c r="UMN78" s="91"/>
      <c r="UMO78" s="91"/>
      <c r="UMP78" s="91"/>
      <c r="UMQ78" s="91"/>
      <c r="UMR78" s="91"/>
      <c r="UMS78" s="91"/>
      <c r="UMT78" s="91"/>
      <c r="UMU78" s="91"/>
      <c r="UMV78" s="91"/>
      <c r="UMW78" s="91"/>
      <c r="UMX78" s="91"/>
      <c r="UMY78" s="91"/>
      <c r="UMZ78" s="91"/>
      <c r="UNA78" s="91"/>
      <c r="UNB78" s="91"/>
      <c r="UNC78" s="91"/>
      <c r="UND78" s="91"/>
      <c r="UNE78" s="91"/>
      <c r="UNF78" s="91"/>
      <c r="UNG78" s="91"/>
      <c r="UNH78" s="91"/>
      <c r="UNI78" s="91"/>
      <c r="UNJ78" s="91"/>
      <c r="UNK78" s="91"/>
      <c r="UNL78" s="91"/>
      <c r="UNM78" s="91"/>
      <c r="UNN78" s="91"/>
      <c r="UNO78" s="91"/>
      <c r="UNP78" s="91"/>
      <c r="UNQ78" s="91"/>
      <c r="UNR78" s="91"/>
      <c r="UNS78" s="91"/>
      <c r="UNT78" s="91"/>
      <c r="UNU78" s="91"/>
      <c r="UNV78" s="91"/>
      <c r="UNW78" s="91"/>
      <c r="UNX78" s="91"/>
      <c r="UNY78" s="91"/>
      <c r="UNZ78" s="91"/>
      <c r="UOA78" s="91"/>
      <c r="UOB78" s="91"/>
      <c r="UOC78" s="91"/>
      <c r="UOD78" s="91"/>
      <c r="UOE78" s="91"/>
      <c r="UOF78" s="91"/>
      <c r="UOG78" s="91"/>
      <c r="UOH78" s="91"/>
      <c r="UOI78" s="91"/>
      <c r="UOJ78" s="91"/>
      <c r="UOK78" s="91"/>
      <c r="UOL78" s="91"/>
      <c r="UOM78" s="91"/>
      <c r="UON78" s="91"/>
      <c r="UOO78" s="91"/>
      <c r="UOP78" s="91"/>
      <c r="UOQ78" s="91"/>
      <c r="UOR78" s="91"/>
      <c r="UOS78" s="91"/>
      <c r="UOT78" s="91"/>
      <c r="UOU78" s="91"/>
      <c r="UOV78" s="91"/>
      <c r="UOW78" s="91"/>
      <c r="UOX78" s="91"/>
      <c r="UOY78" s="91"/>
      <c r="UOZ78" s="91"/>
      <c r="UPA78" s="91"/>
      <c r="UPB78" s="91"/>
      <c r="UPC78" s="91"/>
      <c r="UPD78" s="91"/>
      <c r="UPE78" s="91"/>
      <c r="UPF78" s="91"/>
      <c r="UPG78" s="91"/>
      <c r="UPH78" s="91"/>
      <c r="UPI78" s="91"/>
      <c r="UPJ78" s="91"/>
      <c r="UPK78" s="91"/>
      <c r="UPL78" s="91"/>
      <c r="UPM78" s="91"/>
      <c r="UPN78" s="91"/>
      <c r="UPO78" s="91"/>
      <c r="UPP78" s="91"/>
      <c r="UPQ78" s="91"/>
      <c r="UPR78" s="91"/>
      <c r="UPS78" s="91"/>
      <c r="UPT78" s="91"/>
      <c r="UPU78" s="91"/>
      <c r="UPV78" s="91"/>
      <c r="UPW78" s="91"/>
      <c r="UPX78" s="91"/>
      <c r="UPY78" s="91"/>
      <c r="UPZ78" s="91"/>
      <c r="UQA78" s="91"/>
      <c r="UQB78" s="91"/>
      <c r="UQC78" s="91"/>
      <c r="UQD78" s="91"/>
      <c r="UQE78" s="91"/>
      <c r="UQF78" s="91"/>
      <c r="UQG78" s="91"/>
      <c r="UQH78" s="91"/>
      <c r="UQI78" s="91"/>
      <c r="UQJ78" s="91"/>
      <c r="UQK78" s="91"/>
      <c r="UQL78" s="91"/>
      <c r="UQM78" s="91"/>
      <c r="UQN78" s="91"/>
      <c r="UQO78" s="91"/>
      <c r="UQP78" s="91"/>
      <c r="UQQ78" s="91"/>
      <c r="UQR78" s="91"/>
      <c r="UQS78" s="91"/>
      <c r="UQT78" s="91"/>
      <c r="UQU78" s="91"/>
      <c r="UQV78" s="91"/>
      <c r="UQW78" s="91"/>
      <c r="UQX78" s="91"/>
      <c r="UQY78" s="91"/>
      <c r="UQZ78" s="91"/>
      <c r="URA78" s="91"/>
      <c r="URB78" s="91"/>
      <c r="URC78" s="91"/>
      <c r="URD78" s="91"/>
      <c r="URE78" s="91"/>
      <c r="URF78" s="91"/>
      <c r="URG78" s="91"/>
      <c r="URH78" s="91"/>
      <c r="URI78" s="91"/>
      <c r="URJ78" s="91"/>
      <c r="URK78" s="91"/>
      <c r="URL78" s="91"/>
      <c r="URM78" s="91"/>
      <c r="URN78" s="91"/>
      <c r="URO78" s="91"/>
      <c r="URP78" s="91"/>
      <c r="URQ78" s="91"/>
      <c r="URR78" s="91"/>
      <c r="URS78" s="91"/>
      <c r="URT78" s="91"/>
      <c r="URU78" s="91"/>
      <c r="URV78" s="91"/>
      <c r="URW78" s="91"/>
      <c r="URX78" s="91"/>
      <c r="URY78" s="91"/>
      <c r="URZ78" s="91"/>
      <c r="USA78" s="91"/>
      <c r="USB78" s="91"/>
      <c r="USC78" s="91"/>
      <c r="USD78" s="91"/>
      <c r="USE78" s="91"/>
      <c r="USF78" s="91"/>
      <c r="USG78" s="91"/>
      <c r="USH78" s="91"/>
      <c r="USI78" s="91"/>
      <c r="USJ78" s="91"/>
      <c r="USK78" s="91"/>
      <c r="USL78" s="91"/>
      <c r="USM78" s="91"/>
      <c r="USN78" s="91"/>
      <c r="USO78" s="91"/>
      <c r="USP78" s="91"/>
      <c r="USQ78" s="91"/>
      <c r="USR78" s="91"/>
      <c r="USS78" s="91"/>
      <c r="UST78" s="91"/>
      <c r="USU78" s="91"/>
      <c r="USV78" s="91"/>
      <c r="USW78" s="91"/>
      <c r="USX78" s="91"/>
      <c r="USY78" s="91"/>
      <c r="USZ78" s="91"/>
      <c r="UTA78" s="91"/>
      <c r="UTB78" s="91"/>
      <c r="UTC78" s="91"/>
      <c r="UTD78" s="91"/>
      <c r="UTE78" s="91"/>
      <c r="UTF78" s="91"/>
      <c r="UTG78" s="91"/>
      <c r="UTH78" s="91"/>
      <c r="UTI78" s="91"/>
      <c r="UTJ78" s="91"/>
      <c r="UTK78" s="91"/>
      <c r="UTL78" s="91"/>
      <c r="UTM78" s="91"/>
      <c r="UTN78" s="91"/>
      <c r="UTO78" s="91"/>
      <c r="UTP78" s="91"/>
      <c r="UTQ78" s="91"/>
      <c r="UTR78" s="91"/>
      <c r="UTS78" s="91"/>
      <c r="UTT78" s="91"/>
      <c r="UTU78" s="91"/>
      <c r="UTV78" s="91"/>
      <c r="UTW78" s="91"/>
      <c r="UTX78" s="91"/>
      <c r="UTY78" s="91"/>
      <c r="UTZ78" s="91"/>
      <c r="UUA78" s="91"/>
      <c r="UUB78" s="91"/>
      <c r="UUC78" s="91"/>
      <c r="UUD78" s="91"/>
      <c r="UUE78" s="91"/>
      <c r="UUF78" s="91"/>
      <c r="UUG78" s="91"/>
      <c r="UUH78" s="91"/>
      <c r="UUI78" s="91"/>
      <c r="UUJ78" s="91"/>
      <c r="UUK78" s="91"/>
      <c r="UUL78" s="91"/>
      <c r="UUM78" s="91"/>
      <c r="UUN78" s="91"/>
      <c r="UUO78" s="91"/>
      <c r="UUP78" s="91"/>
      <c r="UUQ78" s="91"/>
      <c r="UUR78" s="91"/>
      <c r="UUS78" s="91"/>
      <c r="UUT78" s="91"/>
      <c r="UUU78" s="91"/>
      <c r="UUV78" s="91"/>
      <c r="UUW78" s="91"/>
      <c r="UUX78" s="91"/>
      <c r="UUY78" s="91"/>
      <c r="UUZ78" s="91"/>
      <c r="UVA78" s="91"/>
      <c r="UVB78" s="91"/>
      <c r="UVC78" s="91"/>
      <c r="UVD78" s="91"/>
      <c r="UVE78" s="91"/>
      <c r="UVF78" s="91"/>
      <c r="UVG78" s="91"/>
      <c r="UVH78" s="91"/>
      <c r="UVI78" s="91"/>
      <c r="UVJ78" s="91"/>
      <c r="UVK78" s="91"/>
      <c r="UVL78" s="91"/>
      <c r="UVM78" s="91"/>
      <c r="UVN78" s="91"/>
      <c r="UVO78" s="91"/>
      <c r="UVP78" s="91"/>
      <c r="UVQ78" s="91"/>
      <c r="UVR78" s="91"/>
      <c r="UVS78" s="91"/>
      <c r="UVT78" s="91"/>
      <c r="UVU78" s="91"/>
      <c r="UVV78" s="91"/>
      <c r="UVW78" s="91"/>
      <c r="UVX78" s="91"/>
      <c r="UVY78" s="91"/>
      <c r="UVZ78" s="91"/>
      <c r="UWA78" s="91"/>
      <c r="UWB78" s="91"/>
      <c r="UWC78" s="91"/>
      <c r="UWD78" s="91"/>
      <c r="UWE78" s="91"/>
      <c r="UWF78" s="91"/>
      <c r="UWG78" s="91"/>
      <c r="UWH78" s="91"/>
      <c r="UWI78" s="91"/>
      <c r="UWJ78" s="91"/>
      <c r="UWK78" s="91"/>
      <c r="UWL78" s="91"/>
      <c r="UWM78" s="91"/>
      <c r="UWN78" s="91"/>
      <c r="UWO78" s="91"/>
      <c r="UWP78" s="91"/>
      <c r="UWQ78" s="91"/>
      <c r="UWR78" s="91"/>
      <c r="UWS78" s="91"/>
      <c r="UWT78" s="91"/>
      <c r="UWU78" s="91"/>
      <c r="UWV78" s="91"/>
      <c r="UWW78" s="91"/>
      <c r="UWX78" s="91"/>
      <c r="UWY78" s="91"/>
      <c r="UWZ78" s="91"/>
      <c r="UXA78" s="91"/>
      <c r="UXB78" s="91"/>
      <c r="UXC78" s="91"/>
      <c r="UXD78" s="91"/>
      <c r="UXE78" s="91"/>
      <c r="UXF78" s="91"/>
      <c r="UXG78" s="91"/>
      <c r="UXH78" s="91"/>
      <c r="UXI78" s="91"/>
      <c r="UXJ78" s="91"/>
      <c r="UXK78" s="91"/>
      <c r="UXL78" s="91"/>
      <c r="UXM78" s="91"/>
      <c r="UXN78" s="91"/>
      <c r="UXO78" s="91"/>
      <c r="UXP78" s="91"/>
      <c r="UXQ78" s="91"/>
      <c r="UXR78" s="91"/>
      <c r="UXS78" s="91"/>
      <c r="UXT78" s="91"/>
      <c r="UXU78" s="91"/>
      <c r="UXV78" s="91"/>
      <c r="UXW78" s="91"/>
      <c r="UXX78" s="91"/>
      <c r="UXY78" s="91"/>
      <c r="UXZ78" s="91"/>
      <c r="UYA78" s="91"/>
      <c r="UYB78" s="91"/>
      <c r="UYC78" s="91"/>
      <c r="UYD78" s="91"/>
      <c r="UYE78" s="91"/>
      <c r="UYF78" s="91"/>
      <c r="UYG78" s="91"/>
      <c r="UYH78" s="91"/>
      <c r="UYI78" s="91"/>
      <c r="UYJ78" s="91"/>
      <c r="UYK78" s="91"/>
      <c r="UYL78" s="91"/>
      <c r="UYM78" s="91"/>
      <c r="UYN78" s="91"/>
      <c r="UYO78" s="91"/>
      <c r="UYP78" s="91"/>
      <c r="UYQ78" s="91"/>
      <c r="UYR78" s="91"/>
      <c r="UYS78" s="91"/>
      <c r="UYT78" s="91"/>
      <c r="UYU78" s="91"/>
      <c r="UYV78" s="91"/>
      <c r="UYW78" s="91"/>
      <c r="UYX78" s="91"/>
      <c r="UYY78" s="91"/>
      <c r="UYZ78" s="91"/>
      <c r="UZA78" s="91"/>
      <c r="UZB78" s="91"/>
      <c r="UZC78" s="91"/>
      <c r="UZD78" s="91"/>
      <c r="UZE78" s="91"/>
      <c r="UZF78" s="91"/>
      <c r="UZG78" s="91"/>
      <c r="UZH78" s="91"/>
      <c r="UZI78" s="91"/>
      <c r="UZJ78" s="91"/>
      <c r="UZK78" s="91"/>
      <c r="UZL78" s="91"/>
      <c r="UZM78" s="91"/>
      <c r="UZN78" s="91"/>
      <c r="UZO78" s="91"/>
      <c r="UZP78" s="91"/>
      <c r="UZQ78" s="91"/>
      <c r="UZR78" s="91"/>
      <c r="UZS78" s="91"/>
      <c r="UZT78" s="91"/>
      <c r="UZU78" s="91"/>
      <c r="UZV78" s="91"/>
      <c r="UZW78" s="91"/>
      <c r="UZX78" s="91"/>
      <c r="UZY78" s="91"/>
      <c r="UZZ78" s="91"/>
      <c r="VAA78" s="91"/>
      <c r="VAB78" s="91"/>
      <c r="VAC78" s="91"/>
      <c r="VAD78" s="91"/>
      <c r="VAE78" s="91"/>
      <c r="VAF78" s="91"/>
      <c r="VAG78" s="91"/>
      <c r="VAH78" s="91"/>
      <c r="VAI78" s="91"/>
      <c r="VAJ78" s="91"/>
      <c r="VAK78" s="91"/>
      <c r="VAL78" s="91"/>
      <c r="VAM78" s="91"/>
      <c r="VAN78" s="91"/>
      <c r="VAO78" s="91"/>
      <c r="VAP78" s="91"/>
      <c r="VAQ78" s="91"/>
      <c r="VAR78" s="91"/>
      <c r="VAS78" s="91"/>
      <c r="VAT78" s="91"/>
      <c r="VAU78" s="91"/>
      <c r="VAV78" s="91"/>
      <c r="VAW78" s="91"/>
      <c r="VAX78" s="91"/>
      <c r="VAY78" s="91"/>
      <c r="VAZ78" s="91"/>
      <c r="VBA78" s="91"/>
      <c r="VBB78" s="91"/>
      <c r="VBC78" s="91"/>
      <c r="VBD78" s="91"/>
      <c r="VBE78" s="91"/>
      <c r="VBF78" s="91"/>
      <c r="VBG78" s="91"/>
      <c r="VBH78" s="91"/>
      <c r="VBI78" s="91"/>
      <c r="VBJ78" s="91"/>
      <c r="VBK78" s="91"/>
      <c r="VBL78" s="91"/>
      <c r="VBM78" s="91"/>
      <c r="VBN78" s="91"/>
      <c r="VBO78" s="91"/>
      <c r="VBP78" s="91"/>
      <c r="VBQ78" s="91"/>
      <c r="VBR78" s="91"/>
      <c r="VBS78" s="91"/>
      <c r="VBT78" s="91"/>
      <c r="VBU78" s="91"/>
      <c r="VBV78" s="91"/>
      <c r="VBW78" s="91"/>
      <c r="VBX78" s="91"/>
      <c r="VBY78" s="91"/>
      <c r="VBZ78" s="91"/>
      <c r="VCA78" s="91"/>
      <c r="VCB78" s="91"/>
      <c r="VCC78" s="91"/>
      <c r="VCD78" s="91"/>
      <c r="VCE78" s="91"/>
      <c r="VCF78" s="91"/>
      <c r="VCG78" s="91"/>
      <c r="VCH78" s="91"/>
      <c r="VCI78" s="91"/>
      <c r="VCJ78" s="91"/>
      <c r="VCK78" s="91"/>
      <c r="VCL78" s="91"/>
      <c r="VCM78" s="91"/>
      <c r="VCN78" s="91"/>
      <c r="VCO78" s="91"/>
      <c r="VCP78" s="91"/>
      <c r="VCQ78" s="91"/>
      <c r="VCR78" s="91"/>
      <c r="VCS78" s="91"/>
      <c r="VCT78" s="91"/>
      <c r="VCU78" s="91"/>
      <c r="VCV78" s="91"/>
      <c r="VCW78" s="91"/>
      <c r="VCX78" s="91"/>
      <c r="VCY78" s="91"/>
      <c r="VCZ78" s="91"/>
      <c r="VDA78" s="91"/>
      <c r="VDB78" s="91"/>
      <c r="VDC78" s="91"/>
      <c r="VDD78" s="91"/>
      <c r="VDE78" s="91"/>
      <c r="VDF78" s="91"/>
      <c r="VDG78" s="91"/>
      <c r="VDH78" s="91"/>
      <c r="VDI78" s="91"/>
      <c r="VDJ78" s="91"/>
      <c r="VDK78" s="91"/>
      <c r="VDL78" s="91"/>
      <c r="VDM78" s="91"/>
      <c r="VDN78" s="91"/>
      <c r="VDO78" s="91"/>
      <c r="VDP78" s="91"/>
      <c r="VDQ78" s="91"/>
      <c r="VDR78" s="91"/>
      <c r="VDS78" s="91"/>
      <c r="VDT78" s="91"/>
      <c r="VDU78" s="91"/>
      <c r="VDV78" s="91"/>
      <c r="VDW78" s="91"/>
      <c r="VDX78" s="91"/>
      <c r="VDY78" s="91"/>
      <c r="VDZ78" s="91"/>
      <c r="VEA78" s="91"/>
      <c r="VEB78" s="91"/>
      <c r="VEC78" s="91"/>
      <c r="VED78" s="91"/>
      <c r="VEE78" s="91"/>
      <c r="VEF78" s="91"/>
      <c r="VEG78" s="91"/>
      <c r="VEH78" s="91"/>
      <c r="VEI78" s="91"/>
      <c r="VEJ78" s="91"/>
      <c r="VEK78" s="91"/>
      <c r="VEL78" s="91"/>
      <c r="VEM78" s="91"/>
      <c r="VEN78" s="91"/>
      <c r="VEO78" s="91"/>
      <c r="VEP78" s="91"/>
      <c r="VEQ78" s="91"/>
      <c r="VER78" s="91"/>
      <c r="VES78" s="91"/>
      <c r="VET78" s="91"/>
      <c r="VEU78" s="91"/>
      <c r="VEV78" s="91"/>
      <c r="VEW78" s="91"/>
      <c r="VEX78" s="91"/>
      <c r="VEY78" s="91"/>
      <c r="VEZ78" s="91"/>
      <c r="VFA78" s="91"/>
      <c r="VFB78" s="91"/>
      <c r="VFC78" s="91"/>
      <c r="VFD78" s="91"/>
      <c r="VFE78" s="91"/>
      <c r="VFF78" s="91"/>
      <c r="VFG78" s="91"/>
      <c r="VFH78" s="91"/>
      <c r="VFI78" s="91"/>
      <c r="VFJ78" s="91"/>
      <c r="VFK78" s="91"/>
      <c r="VFL78" s="91"/>
      <c r="VFM78" s="91"/>
      <c r="VFN78" s="91"/>
      <c r="VFO78" s="91"/>
      <c r="VFP78" s="91"/>
      <c r="VFQ78" s="91"/>
      <c r="VFR78" s="91"/>
      <c r="VFS78" s="91"/>
      <c r="VFT78" s="91"/>
      <c r="VFU78" s="91"/>
      <c r="VFV78" s="91"/>
      <c r="VFW78" s="91"/>
      <c r="VFX78" s="91"/>
      <c r="VFY78" s="91"/>
      <c r="VFZ78" s="91"/>
      <c r="VGA78" s="91"/>
      <c r="VGB78" s="91"/>
      <c r="VGC78" s="91"/>
      <c r="VGD78" s="91"/>
      <c r="VGE78" s="91"/>
      <c r="VGF78" s="91"/>
      <c r="VGG78" s="91"/>
      <c r="VGH78" s="91"/>
      <c r="VGI78" s="91"/>
      <c r="VGJ78" s="91"/>
      <c r="VGK78" s="91"/>
      <c r="VGL78" s="91"/>
      <c r="VGM78" s="91"/>
      <c r="VGN78" s="91"/>
      <c r="VGO78" s="91"/>
      <c r="VGP78" s="91"/>
      <c r="VGQ78" s="91"/>
      <c r="VGR78" s="91"/>
      <c r="VGS78" s="91"/>
      <c r="VGT78" s="91"/>
      <c r="VGU78" s="91"/>
      <c r="VGV78" s="91"/>
      <c r="VGW78" s="91"/>
      <c r="VGX78" s="91"/>
      <c r="VGY78" s="91"/>
      <c r="VGZ78" s="91"/>
      <c r="VHA78" s="91"/>
      <c r="VHB78" s="91"/>
      <c r="VHC78" s="91"/>
      <c r="VHD78" s="91"/>
      <c r="VHE78" s="91"/>
      <c r="VHF78" s="91"/>
      <c r="VHG78" s="91"/>
      <c r="VHH78" s="91"/>
      <c r="VHI78" s="91"/>
      <c r="VHJ78" s="91"/>
      <c r="VHK78" s="91"/>
      <c r="VHL78" s="91"/>
      <c r="VHM78" s="91"/>
      <c r="VHN78" s="91"/>
      <c r="VHO78" s="91"/>
      <c r="VHP78" s="91"/>
      <c r="VHQ78" s="91"/>
      <c r="VHR78" s="91"/>
      <c r="VHS78" s="91"/>
      <c r="VHT78" s="91"/>
      <c r="VHU78" s="91"/>
      <c r="VHV78" s="91"/>
      <c r="VHW78" s="91"/>
      <c r="VHX78" s="91"/>
      <c r="VHY78" s="91"/>
      <c r="VHZ78" s="91"/>
      <c r="VIA78" s="91"/>
      <c r="VIB78" s="91"/>
      <c r="VIC78" s="91"/>
      <c r="VID78" s="91"/>
      <c r="VIE78" s="91"/>
      <c r="VIF78" s="91"/>
      <c r="VIG78" s="91"/>
      <c r="VIH78" s="91"/>
      <c r="VII78" s="91"/>
      <c r="VIJ78" s="91"/>
      <c r="VIK78" s="91"/>
      <c r="VIL78" s="91"/>
      <c r="VIM78" s="91"/>
      <c r="VIN78" s="91"/>
      <c r="VIO78" s="91"/>
      <c r="VIP78" s="91"/>
      <c r="VIQ78" s="91"/>
      <c r="VIR78" s="91"/>
      <c r="VIS78" s="91"/>
      <c r="VIT78" s="91"/>
      <c r="VIU78" s="91"/>
      <c r="VIV78" s="91"/>
      <c r="VIW78" s="91"/>
      <c r="VIX78" s="91"/>
      <c r="VIY78" s="91"/>
      <c r="VIZ78" s="91"/>
      <c r="VJA78" s="91"/>
      <c r="VJB78" s="91"/>
      <c r="VJC78" s="91"/>
      <c r="VJD78" s="91"/>
      <c r="VJE78" s="91"/>
      <c r="VJF78" s="91"/>
      <c r="VJG78" s="91"/>
      <c r="VJH78" s="91"/>
      <c r="VJI78" s="91"/>
      <c r="VJJ78" s="91"/>
      <c r="VJK78" s="91"/>
      <c r="VJL78" s="91"/>
      <c r="VJM78" s="91"/>
      <c r="VJN78" s="91"/>
      <c r="VJO78" s="91"/>
      <c r="VJP78" s="91"/>
      <c r="VJQ78" s="91"/>
      <c r="VJR78" s="91"/>
      <c r="VJS78" s="91"/>
      <c r="VJT78" s="91"/>
      <c r="VJU78" s="91"/>
      <c r="VJV78" s="91"/>
      <c r="VJW78" s="91"/>
      <c r="VJX78" s="91"/>
      <c r="VJY78" s="91"/>
      <c r="VJZ78" s="91"/>
      <c r="VKA78" s="91"/>
      <c r="VKB78" s="91"/>
      <c r="VKC78" s="91"/>
      <c r="VKD78" s="91"/>
      <c r="VKE78" s="91"/>
      <c r="VKF78" s="91"/>
      <c r="VKG78" s="91"/>
      <c r="VKH78" s="91"/>
      <c r="VKI78" s="91"/>
      <c r="VKJ78" s="91"/>
      <c r="VKK78" s="91"/>
      <c r="VKL78" s="91"/>
      <c r="VKM78" s="91"/>
      <c r="VKN78" s="91"/>
      <c r="VKO78" s="91"/>
      <c r="VKP78" s="91"/>
      <c r="VKQ78" s="91"/>
      <c r="VKR78" s="91"/>
      <c r="VKS78" s="91"/>
      <c r="VKT78" s="91"/>
      <c r="VKU78" s="91"/>
      <c r="VKV78" s="91"/>
      <c r="VKW78" s="91"/>
      <c r="VKX78" s="91"/>
      <c r="VKY78" s="91"/>
      <c r="VKZ78" s="91"/>
      <c r="VLA78" s="91"/>
      <c r="VLB78" s="91"/>
      <c r="VLC78" s="91"/>
      <c r="VLD78" s="91"/>
      <c r="VLE78" s="91"/>
      <c r="VLF78" s="91"/>
      <c r="VLG78" s="91"/>
      <c r="VLH78" s="91"/>
      <c r="VLI78" s="91"/>
      <c r="VLJ78" s="91"/>
      <c r="VLK78" s="91"/>
      <c r="VLL78" s="91"/>
      <c r="VLM78" s="91"/>
      <c r="VLN78" s="91"/>
      <c r="VLO78" s="91"/>
      <c r="VLP78" s="91"/>
      <c r="VLQ78" s="91"/>
      <c r="VLR78" s="91"/>
      <c r="VLS78" s="91"/>
      <c r="VLT78" s="91"/>
      <c r="VLU78" s="91"/>
      <c r="VLV78" s="91"/>
      <c r="VLW78" s="91"/>
      <c r="VLX78" s="91"/>
      <c r="VLY78" s="91"/>
      <c r="VLZ78" s="91"/>
      <c r="VMA78" s="91"/>
      <c r="VMB78" s="91"/>
      <c r="VMC78" s="91"/>
      <c r="VMD78" s="91"/>
      <c r="VME78" s="91"/>
      <c r="VMF78" s="91"/>
      <c r="VMG78" s="91"/>
      <c r="VMH78" s="91"/>
      <c r="VMI78" s="91"/>
      <c r="VMJ78" s="91"/>
      <c r="VMK78" s="91"/>
      <c r="VML78" s="91"/>
      <c r="VMM78" s="91"/>
      <c r="VMN78" s="91"/>
      <c r="VMO78" s="91"/>
      <c r="VMP78" s="91"/>
      <c r="VMQ78" s="91"/>
      <c r="VMR78" s="91"/>
      <c r="VMS78" s="91"/>
      <c r="VMT78" s="91"/>
      <c r="VMU78" s="91"/>
      <c r="VMV78" s="91"/>
      <c r="VMW78" s="91"/>
      <c r="VMX78" s="91"/>
      <c r="VMY78" s="91"/>
      <c r="VMZ78" s="91"/>
      <c r="VNA78" s="91"/>
      <c r="VNB78" s="91"/>
      <c r="VNC78" s="91"/>
      <c r="VND78" s="91"/>
      <c r="VNE78" s="91"/>
      <c r="VNF78" s="91"/>
      <c r="VNG78" s="91"/>
      <c r="VNH78" s="91"/>
      <c r="VNI78" s="91"/>
      <c r="VNJ78" s="91"/>
      <c r="VNK78" s="91"/>
      <c r="VNL78" s="91"/>
      <c r="VNM78" s="91"/>
      <c r="VNN78" s="91"/>
      <c r="VNO78" s="91"/>
      <c r="VNP78" s="91"/>
      <c r="VNQ78" s="91"/>
      <c r="VNR78" s="91"/>
      <c r="VNS78" s="91"/>
      <c r="VNT78" s="91"/>
      <c r="VNU78" s="91"/>
      <c r="VNV78" s="91"/>
      <c r="VNW78" s="91"/>
      <c r="VNX78" s="91"/>
      <c r="VNY78" s="91"/>
      <c r="VNZ78" s="91"/>
      <c r="VOA78" s="91"/>
      <c r="VOB78" s="91"/>
      <c r="VOC78" s="91"/>
      <c r="VOD78" s="91"/>
      <c r="VOE78" s="91"/>
      <c r="VOF78" s="91"/>
      <c r="VOG78" s="91"/>
      <c r="VOH78" s="91"/>
      <c r="VOI78" s="91"/>
      <c r="VOJ78" s="91"/>
      <c r="VOK78" s="91"/>
      <c r="VOL78" s="91"/>
      <c r="VOM78" s="91"/>
      <c r="VON78" s="91"/>
      <c r="VOO78" s="91"/>
      <c r="VOP78" s="91"/>
      <c r="VOQ78" s="91"/>
      <c r="VOR78" s="91"/>
      <c r="VOS78" s="91"/>
      <c r="VOT78" s="91"/>
      <c r="VOU78" s="91"/>
      <c r="VOV78" s="91"/>
      <c r="VOW78" s="91"/>
      <c r="VOX78" s="91"/>
      <c r="VOY78" s="91"/>
      <c r="VOZ78" s="91"/>
      <c r="VPA78" s="91"/>
      <c r="VPB78" s="91"/>
      <c r="VPC78" s="91"/>
      <c r="VPD78" s="91"/>
      <c r="VPE78" s="91"/>
      <c r="VPF78" s="91"/>
      <c r="VPG78" s="91"/>
      <c r="VPH78" s="91"/>
      <c r="VPI78" s="91"/>
      <c r="VPJ78" s="91"/>
      <c r="VPK78" s="91"/>
      <c r="VPL78" s="91"/>
      <c r="VPM78" s="91"/>
      <c r="VPN78" s="91"/>
      <c r="VPO78" s="91"/>
      <c r="VPP78" s="91"/>
      <c r="VPQ78" s="91"/>
      <c r="VPR78" s="91"/>
      <c r="VPS78" s="91"/>
      <c r="VPT78" s="91"/>
      <c r="VPU78" s="91"/>
      <c r="VPV78" s="91"/>
      <c r="VPW78" s="91"/>
      <c r="VPX78" s="91"/>
      <c r="VPY78" s="91"/>
      <c r="VPZ78" s="91"/>
      <c r="VQA78" s="91"/>
      <c r="VQB78" s="91"/>
      <c r="VQC78" s="91"/>
      <c r="VQD78" s="91"/>
      <c r="VQE78" s="91"/>
      <c r="VQF78" s="91"/>
      <c r="VQG78" s="91"/>
      <c r="VQH78" s="91"/>
      <c r="VQI78" s="91"/>
      <c r="VQJ78" s="91"/>
      <c r="VQK78" s="91"/>
      <c r="VQL78" s="91"/>
      <c r="VQM78" s="91"/>
      <c r="VQN78" s="91"/>
      <c r="VQO78" s="91"/>
      <c r="VQP78" s="91"/>
      <c r="VQQ78" s="91"/>
      <c r="VQR78" s="91"/>
      <c r="VQS78" s="91"/>
      <c r="VQT78" s="91"/>
      <c r="VQU78" s="91"/>
      <c r="VQV78" s="91"/>
      <c r="VQW78" s="91"/>
      <c r="VQX78" s="91"/>
      <c r="VQY78" s="91"/>
      <c r="VQZ78" s="91"/>
      <c r="VRA78" s="91"/>
      <c r="VRB78" s="91"/>
      <c r="VRC78" s="91"/>
      <c r="VRD78" s="91"/>
      <c r="VRE78" s="91"/>
      <c r="VRF78" s="91"/>
      <c r="VRG78" s="91"/>
      <c r="VRH78" s="91"/>
      <c r="VRI78" s="91"/>
      <c r="VRJ78" s="91"/>
      <c r="VRK78" s="91"/>
      <c r="VRL78" s="91"/>
      <c r="VRM78" s="91"/>
      <c r="VRN78" s="91"/>
      <c r="VRO78" s="91"/>
      <c r="VRP78" s="91"/>
      <c r="VRQ78" s="91"/>
      <c r="VRR78" s="91"/>
      <c r="VRS78" s="91"/>
      <c r="VRT78" s="91"/>
      <c r="VRU78" s="91"/>
      <c r="VRV78" s="91"/>
      <c r="VRW78" s="91"/>
      <c r="VRX78" s="91"/>
      <c r="VRY78" s="91"/>
      <c r="VRZ78" s="91"/>
      <c r="VSA78" s="91"/>
      <c r="VSB78" s="91"/>
      <c r="VSC78" s="91"/>
      <c r="VSD78" s="91"/>
      <c r="VSE78" s="91"/>
      <c r="VSF78" s="91"/>
      <c r="VSG78" s="91"/>
      <c r="VSH78" s="91"/>
      <c r="VSI78" s="91"/>
      <c r="VSJ78" s="91"/>
      <c r="VSK78" s="91"/>
      <c r="VSL78" s="91"/>
      <c r="VSM78" s="91"/>
      <c r="VSN78" s="91"/>
      <c r="VSO78" s="91"/>
      <c r="VSP78" s="91"/>
      <c r="VSQ78" s="91"/>
      <c r="VSR78" s="91"/>
      <c r="VSS78" s="91"/>
      <c r="VST78" s="91"/>
      <c r="VSU78" s="91"/>
      <c r="VSV78" s="91"/>
      <c r="VSW78" s="91"/>
      <c r="VSX78" s="91"/>
      <c r="VSY78" s="91"/>
      <c r="VSZ78" s="91"/>
      <c r="VTA78" s="91"/>
      <c r="VTB78" s="91"/>
      <c r="VTC78" s="91"/>
      <c r="VTD78" s="91"/>
      <c r="VTE78" s="91"/>
      <c r="VTF78" s="91"/>
      <c r="VTG78" s="91"/>
      <c r="VTH78" s="91"/>
      <c r="VTI78" s="91"/>
      <c r="VTJ78" s="91"/>
      <c r="VTK78" s="91"/>
      <c r="VTL78" s="91"/>
      <c r="VTM78" s="91"/>
      <c r="VTN78" s="91"/>
      <c r="VTO78" s="91"/>
      <c r="VTP78" s="91"/>
      <c r="VTQ78" s="91"/>
      <c r="VTR78" s="91"/>
      <c r="VTS78" s="91"/>
      <c r="VTT78" s="91"/>
      <c r="VTU78" s="91"/>
      <c r="VTV78" s="91"/>
      <c r="VTW78" s="91"/>
      <c r="VTX78" s="91"/>
      <c r="VTY78" s="91"/>
      <c r="VTZ78" s="91"/>
      <c r="VUA78" s="91"/>
      <c r="VUB78" s="91"/>
      <c r="VUC78" s="91"/>
      <c r="VUD78" s="91"/>
      <c r="VUE78" s="91"/>
      <c r="VUF78" s="91"/>
      <c r="VUG78" s="91"/>
      <c r="VUH78" s="91"/>
      <c r="VUI78" s="91"/>
      <c r="VUJ78" s="91"/>
      <c r="VUK78" s="91"/>
      <c r="VUL78" s="91"/>
      <c r="VUM78" s="91"/>
      <c r="VUN78" s="91"/>
      <c r="VUO78" s="91"/>
      <c r="VUP78" s="91"/>
      <c r="VUQ78" s="91"/>
      <c r="VUR78" s="91"/>
      <c r="VUS78" s="91"/>
      <c r="VUT78" s="91"/>
      <c r="VUU78" s="91"/>
      <c r="VUV78" s="91"/>
      <c r="VUW78" s="91"/>
      <c r="VUX78" s="91"/>
      <c r="VUY78" s="91"/>
      <c r="VUZ78" s="91"/>
      <c r="VVA78" s="91"/>
      <c r="VVB78" s="91"/>
      <c r="VVC78" s="91"/>
      <c r="VVD78" s="91"/>
      <c r="VVE78" s="91"/>
      <c r="VVF78" s="91"/>
      <c r="VVG78" s="91"/>
      <c r="VVH78" s="91"/>
      <c r="VVI78" s="91"/>
      <c r="VVJ78" s="91"/>
      <c r="VVK78" s="91"/>
      <c r="VVL78" s="91"/>
      <c r="VVM78" s="91"/>
      <c r="VVN78" s="91"/>
      <c r="VVO78" s="91"/>
      <c r="VVP78" s="91"/>
      <c r="VVQ78" s="91"/>
      <c r="VVR78" s="91"/>
      <c r="VVS78" s="91"/>
      <c r="VVT78" s="91"/>
      <c r="VVU78" s="91"/>
      <c r="VVV78" s="91"/>
      <c r="VVW78" s="91"/>
      <c r="VVX78" s="91"/>
      <c r="VVY78" s="91"/>
      <c r="VVZ78" s="91"/>
      <c r="VWA78" s="91"/>
      <c r="VWB78" s="91"/>
      <c r="VWC78" s="91"/>
      <c r="VWD78" s="91"/>
      <c r="VWE78" s="91"/>
      <c r="VWF78" s="91"/>
      <c r="VWG78" s="91"/>
      <c r="VWH78" s="91"/>
      <c r="VWI78" s="91"/>
      <c r="VWJ78" s="91"/>
      <c r="VWK78" s="91"/>
      <c r="VWL78" s="91"/>
      <c r="VWM78" s="91"/>
      <c r="VWN78" s="91"/>
      <c r="VWO78" s="91"/>
      <c r="VWP78" s="91"/>
      <c r="VWQ78" s="91"/>
      <c r="VWR78" s="91"/>
      <c r="VWS78" s="91"/>
      <c r="VWT78" s="91"/>
      <c r="VWU78" s="91"/>
      <c r="VWV78" s="91"/>
      <c r="VWW78" s="91"/>
      <c r="VWX78" s="91"/>
      <c r="VWY78" s="91"/>
      <c r="VWZ78" s="91"/>
      <c r="VXA78" s="91"/>
      <c r="VXB78" s="91"/>
      <c r="VXC78" s="91"/>
      <c r="VXD78" s="91"/>
      <c r="VXE78" s="91"/>
      <c r="VXF78" s="91"/>
      <c r="VXG78" s="91"/>
      <c r="VXH78" s="91"/>
      <c r="VXI78" s="91"/>
      <c r="VXJ78" s="91"/>
      <c r="VXK78" s="91"/>
      <c r="VXL78" s="91"/>
      <c r="VXM78" s="91"/>
      <c r="VXN78" s="91"/>
      <c r="VXO78" s="91"/>
      <c r="VXP78" s="91"/>
      <c r="VXQ78" s="91"/>
      <c r="VXR78" s="91"/>
      <c r="VXS78" s="91"/>
      <c r="VXT78" s="91"/>
      <c r="VXU78" s="91"/>
      <c r="VXV78" s="91"/>
      <c r="VXW78" s="91"/>
      <c r="VXX78" s="91"/>
      <c r="VXY78" s="91"/>
      <c r="VXZ78" s="91"/>
      <c r="VYA78" s="91"/>
      <c r="VYB78" s="91"/>
      <c r="VYC78" s="91"/>
      <c r="VYD78" s="91"/>
      <c r="VYE78" s="91"/>
      <c r="VYF78" s="91"/>
      <c r="VYG78" s="91"/>
      <c r="VYH78" s="91"/>
      <c r="VYI78" s="91"/>
      <c r="VYJ78" s="91"/>
      <c r="VYK78" s="91"/>
      <c r="VYL78" s="91"/>
      <c r="VYM78" s="91"/>
      <c r="VYN78" s="91"/>
      <c r="VYO78" s="91"/>
      <c r="VYP78" s="91"/>
      <c r="VYQ78" s="91"/>
      <c r="VYR78" s="91"/>
      <c r="VYS78" s="91"/>
      <c r="VYT78" s="91"/>
      <c r="VYU78" s="91"/>
      <c r="VYV78" s="91"/>
      <c r="VYW78" s="91"/>
      <c r="VYX78" s="91"/>
      <c r="VYY78" s="91"/>
      <c r="VYZ78" s="91"/>
      <c r="VZA78" s="91"/>
      <c r="VZB78" s="91"/>
      <c r="VZC78" s="91"/>
      <c r="VZD78" s="91"/>
      <c r="VZE78" s="91"/>
      <c r="VZF78" s="91"/>
      <c r="VZG78" s="91"/>
      <c r="VZH78" s="91"/>
      <c r="VZI78" s="91"/>
      <c r="VZJ78" s="91"/>
      <c r="VZK78" s="91"/>
      <c r="VZL78" s="91"/>
      <c r="VZM78" s="91"/>
      <c r="VZN78" s="91"/>
      <c r="VZO78" s="91"/>
      <c r="VZP78" s="91"/>
      <c r="VZQ78" s="91"/>
      <c r="VZR78" s="91"/>
      <c r="VZS78" s="91"/>
      <c r="VZT78" s="91"/>
      <c r="VZU78" s="91"/>
      <c r="VZV78" s="91"/>
      <c r="VZW78" s="91"/>
      <c r="VZX78" s="91"/>
      <c r="VZY78" s="91"/>
      <c r="VZZ78" s="91"/>
      <c r="WAA78" s="91"/>
      <c r="WAB78" s="91"/>
      <c r="WAC78" s="91"/>
      <c r="WAD78" s="91"/>
      <c r="WAE78" s="91"/>
      <c r="WAF78" s="91"/>
      <c r="WAG78" s="91"/>
      <c r="WAH78" s="91"/>
      <c r="WAI78" s="91"/>
      <c r="WAJ78" s="91"/>
      <c r="WAK78" s="91"/>
      <c r="WAL78" s="91"/>
      <c r="WAM78" s="91"/>
      <c r="WAN78" s="91"/>
      <c r="WAO78" s="91"/>
      <c r="WAP78" s="91"/>
      <c r="WAQ78" s="91"/>
      <c r="WAR78" s="91"/>
      <c r="WAS78" s="91"/>
      <c r="WAT78" s="91"/>
      <c r="WAU78" s="91"/>
      <c r="WAV78" s="91"/>
      <c r="WAW78" s="91"/>
      <c r="WAX78" s="91"/>
      <c r="WAY78" s="91"/>
      <c r="WAZ78" s="91"/>
      <c r="WBA78" s="91"/>
      <c r="WBB78" s="91"/>
      <c r="WBC78" s="91"/>
      <c r="WBD78" s="91"/>
      <c r="WBE78" s="91"/>
      <c r="WBF78" s="91"/>
      <c r="WBG78" s="91"/>
      <c r="WBH78" s="91"/>
      <c r="WBI78" s="91"/>
      <c r="WBJ78" s="91"/>
      <c r="WBK78" s="91"/>
      <c r="WBL78" s="91"/>
      <c r="WBM78" s="91"/>
      <c r="WBN78" s="91"/>
      <c r="WBO78" s="91"/>
      <c r="WBP78" s="91"/>
      <c r="WBQ78" s="91"/>
      <c r="WBR78" s="91"/>
      <c r="WBS78" s="91"/>
      <c r="WBT78" s="91"/>
      <c r="WBU78" s="91"/>
      <c r="WBV78" s="91"/>
      <c r="WBW78" s="91"/>
      <c r="WBX78" s="91"/>
      <c r="WBY78" s="91"/>
      <c r="WBZ78" s="91"/>
      <c r="WCA78" s="91"/>
      <c r="WCB78" s="91"/>
      <c r="WCC78" s="91"/>
      <c r="WCD78" s="91"/>
      <c r="WCE78" s="91"/>
      <c r="WCF78" s="91"/>
      <c r="WCG78" s="91"/>
      <c r="WCH78" s="91"/>
      <c r="WCI78" s="91"/>
      <c r="WCJ78" s="91"/>
      <c r="WCK78" s="91"/>
      <c r="WCL78" s="91"/>
      <c r="WCM78" s="91"/>
      <c r="WCN78" s="91"/>
      <c r="WCO78" s="91"/>
      <c r="WCP78" s="91"/>
      <c r="WCQ78" s="91"/>
      <c r="WCR78" s="91"/>
      <c r="WCS78" s="91"/>
      <c r="WCT78" s="91"/>
      <c r="WCU78" s="91"/>
      <c r="WCV78" s="91"/>
      <c r="WCW78" s="91"/>
      <c r="WCX78" s="91"/>
      <c r="WCY78" s="91"/>
      <c r="WCZ78" s="91"/>
      <c r="WDA78" s="91"/>
      <c r="WDB78" s="91"/>
      <c r="WDC78" s="91"/>
      <c r="WDD78" s="91"/>
      <c r="WDE78" s="91"/>
      <c r="WDF78" s="91"/>
      <c r="WDG78" s="91"/>
      <c r="WDH78" s="91"/>
      <c r="WDI78" s="91"/>
      <c r="WDJ78" s="91"/>
      <c r="WDK78" s="91"/>
      <c r="WDL78" s="91"/>
      <c r="WDM78" s="91"/>
      <c r="WDN78" s="91"/>
      <c r="WDO78" s="91"/>
      <c r="WDP78" s="91"/>
      <c r="WDQ78" s="91"/>
      <c r="WDR78" s="91"/>
      <c r="WDS78" s="91"/>
      <c r="WDT78" s="91"/>
      <c r="WDU78" s="91"/>
      <c r="WDV78" s="91"/>
      <c r="WDW78" s="91"/>
      <c r="WDX78" s="91"/>
      <c r="WDY78" s="91"/>
      <c r="WDZ78" s="91"/>
      <c r="WEA78" s="91"/>
      <c r="WEB78" s="91"/>
      <c r="WEC78" s="91"/>
      <c r="WED78" s="91"/>
      <c r="WEE78" s="91"/>
      <c r="WEF78" s="91"/>
      <c r="WEG78" s="91"/>
      <c r="WEH78" s="91"/>
      <c r="WEI78" s="91"/>
      <c r="WEJ78" s="91"/>
      <c r="WEK78" s="91"/>
      <c r="WEL78" s="91"/>
      <c r="WEM78" s="91"/>
      <c r="WEN78" s="91"/>
      <c r="WEO78" s="91"/>
      <c r="WEP78" s="91"/>
      <c r="WEQ78" s="91"/>
      <c r="WER78" s="91"/>
      <c r="WES78" s="91"/>
      <c r="WET78" s="91"/>
      <c r="WEU78" s="91"/>
      <c r="WEV78" s="91"/>
      <c r="WEW78" s="91"/>
      <c r="WEX78" s="91"/>
      <c r="WEY78" s="91"/>
      <c r="WEZ78" s="91"/>
      <c r="WFA78" s="91"/>
      <c r="WFB78" s="91"/>
      <c r="WFC78" s="91"/>
      <c r="WFD78" s="91"/>
      <c r="WFE78" s="91"/>
      <c r="WFF78" s="91"/>
      <c r="WFG78" s="91"/>
      <c r="WFH78" s="91"/>
      <c r="WFI78" s="91"/>
      <c r="WFJ78" s="91"/>
      <c r="WFK78" s="91"/>
      <c r="WFL78" s="91"/>
      <c r="WFM78" s="91"/>
      <c r="WFN78" s="91"/>
      <c r="WFO78" s="91"/>
      <c r="WFP78" s="91"/>
      <c r="WFQ78" s="91"/>
      <c r="WFR78" s="91"/>
      <c r="WFS78" s="91"/>
      <c r="WFT78" s="91"/>
      <c r="WFU78" s="91"/>
      <c r="WFV78" s="91"/>
      <c r="WFW78" s="91"/>
      <c r="WFX78" s="91"/>
      <c r="WFY78" s="91"/>
      <c r="WFZ78" s="91"/>
      <c r="WGA78" s="91"/>
      <c r="WGB78" s="91"/>
      <c r="WGC78" s="91"/>
      <c r="WGD78" s="91"/>
      <c r="WGE78" s="91"/>
      <c r="WGF78" s="91"/>
      <c r="WGG78" s="91"/>
      <c r="WGH78" s="91"/>
      <c r="WGI78" s="91"/>
      <c r="WGJ78" s="91"/>
      <c r="WGK78" s="91"/>
      <c r="WGL78" s="91"/>
      <c r="WGM78" s="91"/>
      <c r="WGN78" s="91"/>
      <c r="WGO78" s="91"/>
      <c r="WGP78" s="91"/>
      <c r="WGQ78" s="91"/>
      <c r="WGR78" s="91"/>
      <c r="WGS78" s="91"/>
      <c r="WGT78" s="91"/>
      <c r="WGU78" s="91"/>
      <c r="WGV78" s="91"/>
      <c r="WGW78" s="91"/>
      <c r="WGX78" s="91"/>
      <c r="WGY78" s="91"/>
      <c r="WGZ78" s="91"/>
      <c r="WHA78" s="91"/>
      <c r="WHB78" s="91"/>
      <c r="WHC78" s="91"/>
      <c r="WHD78" s="91"/>
      <c r="WHE78" s="91"/>
      <c r="WHF78" s="91"/>
      <c r="WHG78" s="91"/>
      <c r="WHH78" s="91"/>
      <c r="WHI78" s="91"/>
      <c r="WHJ78" s="91"/>
      <c r="WHK78" s="91"/>
      <c r="WHL78" s="91"/>
      <c r="WHM78" s="91"/>
      <c r="WHN78" s="91"/>
      <c r="WHO78" s="91"/>
      <c r="WHP78" s="91"/>
      <c r="WHQ78" s="91"/>
      <c r="WHR78" s="91"/>
      <c r="WHS78" s="91"/>
      <c r="WHT78" s="91"/>
      <c r="WHU78" s="91"/>
      <c r="WHV78" s="91"/>
      <c r="WHW78" s="91"/>
      <c r="WHX78" s="91"/>
      <c r="WHY78" s="91"/>
      <c r="WHZ78" s="91"/>
      <c r="WIA78" s="91"/>
      <c r="WIB78" s="91"/>
      <c r="WIC78" s="91"/>
      <c r="WID78" s="91"/>
      <c r="WIE78" s="91"/>
      <c r="WIF78" s="91"/>
      <c r="WIG78" s="91"/>
      <c r="WIH78" s="91"/>
      <c r="WII78" s="91"/>
      <c r="WIJ78" s="91"/>
      <c r="WIK78" s="91"/>
      <c r="WIL78" s="91"/>
      <c r="WIM78" s="91"/>
      <c r="WIN78" s="91"/>
      <c r="WIO78" s="91"/>
      <c r="WIP78" s="91"/>
      <c r="WIQ78" s="91"/>
      <c r="WIR78" s="91"/>
      <c r="WIS78" s="91"/>
      <c r="WIT78" s="91"/>
      <c r="WIU78" s="91"/>
      <c r="WIV78" s="91"/>
      <c r="WIW78" s="91"/>
      <c r="WIX78" s="91"/>
      <c r="WIY78" s="91"/>
      <c r="WIZ78" s="91"/>
      <c r="WJA78" s="91"/>
      <c r="WJB78" s="91"/>
      <c r="WJC78" s="91"/>
      <c r="WJD78" s="91"/>
      <c r="WJE78" s="91"/>
      <c r="WJF78" s="91"/>
      <c r="WJG78" s="91"/>
      <c r="WJH78" s="91"/>
      <c r="WJI78" s="91"/>
      <c r="WJJ78" s="91"/>
      <c r="WJK78" s="91"/>
      <c r="WJL78" s="91"/>
      <c r="WJM78" s="91"/>
      <c r="WJN78" s="91"/>
      <c r="WJO78" s="91"/>
      <c r="WJP78" s="91"/>
      <c r="WJQ78" s="91"/>
      <c r="WJR78" s="91"/>
      <c r="WJS78" s="91"/>
      <c r="WJT78" s="91"/>
      <c r="WJU78" s="91"/>
      <c r="WJV78" s="91"/>
      <c r="WJW78" s="91"/>
      <c r="WJX78" s="91"/>
      <c r="WJY78" s="91"/>
      <c r="WJZ78" s="91"/>
      <c r="WKA78" s="91"/>
      <c r="WKB78" s="91"/>
      <c r="WKC78" s="91"/>
      <c r="WKD78" s="91"/>
      <c r="WKE78" s="91"/>
      <c r="WKF78" s="91"/>
      <c r="WKG78" s="91"/>
      <c r="WKH78" s="91"/>
      <c r="WKI78" s="91"/>
      <c r="WKJ78" s="91"/>
      <c r="WKK78" s="91"/>
      <c r="WKL78" s="91"/>
      <c r="WKM78" s="91"/>
      <c r="WKN78" s="91"/>
      <c r="WKO78" s="91"/>
      <c r="WKP78" s="91"/>
      <c r="WKQ78" s="91"/>
      <c r="WKR78" s="91"/>
      <c r="WKS78" s="91"/>
      <c r="WKT78" s="91"/>
      <c r="WKU78" s="91"/>
      <c r="WKV78" s="91"/>
      <c r="WKW78" s="91"/>
      <c r="WKX78" s="91"/>
      <c r="WKY78" s="91"/>
      <c r="WKZ78" s="91"/>
      <c r="WLA78" s="91"/>
      <c r="WLB78" s="91"/>
      <c r="WLC78" s="91"/>
      <c r="WLD78" s="91"/>
      <c r="WLE78" s="91"/>
      <c r="WLF78" s="91"/>
      <c r="WLG78" s="91"/>
      <c r="WLH78" s="91"/>
      <c r="WLI78" s="91"/>
      <c r="WLJ78" s="91"/>
      <c r="WLK78" s="91"/>
      <c r="WLL78" s="91"/>
      <c r="WLM78" s="91"/>
      <c r="WLN78" s="91"/>
      <c r="WLO78" s="91"/>
      <c r="WLP78" s="91"/>
      <c r="WLQ78" s="91"/>
      <c r="WLR78" s="91"/>
      <c r="WLS78" s="91"/>
      <c r="WLT78" s="91"/>
      <c r="WLU78" s="91"/>
      <c r="WLV78" s="91"/>
      <c r="WLW78" s="91"/>
      <c r="WLX78" s="91"/>
      <c r="WLY78" s="91"/>
      <c r="WLZ78" s="91"/>
      <c r="WMA78" s="91"/>
      <c r="WMB78" s="91"/>
      <c r="WMC78" s="91"/>
      <c r="WMD78" s="91"/>
      <c r="WME78" s="91"/>
      <c r="WMF78" s="91"/>
      <c r="WMG78" s="91"/>
      <c r="WMH78" s="91"/>
      <c r="WMI78" s="91"/>
      <c r="WMJ78" s="91"/>
      <c r="WMK78" s="91"/>
      <c r="WML78" s="91"/>
      <c r="WMM78" s="91"/>
      <c r="WMN78" s="91"/>
      <c r="WMO78" s="91"/>
      <c r="WMP78" s="91"/>
      <c r="WMQ78" s="91"/>
      <c r="WMR78" s="91"/>
      <c r="WMS78" s="91"/>
      <c r="WMT78" s="91"/>
      <c r="WMU78" s="91"/>
      <c r="WMV78" s="91"/>
      <c r="WMW78" s="91"/>
      <c r="WMX78" s="91"/>
      <c r="WMY78" s="91"/>
      <c r="WMZ78" s="91"/>
      <c r="WNA78" s="91"/>
      <c r="WNB78" s="91"/>
      <c r="WNC78" s="91"/>
      <c r="WND78" s="91"/>
      <c r="WNE78" s="91"/>
      <c r="WNF78" s="91"/>
      <c r="WNG78" s="91"/>
      <c r="WNH78" s="91"/>
      <c r="WNI78" s="91"/>
      <c r="WNJ78" s="91"/>
      <c r="WNK78" s="91"/>
      <c r="WNL78" s="91"/>
      <c r="WNM78" s="91"/>
      <c r="WNN78" s="91"/>
      <c r="WNO78" s="91"/>
      <c r="WNP78" s="91"/>
      <c r="WNQ78" s="91"/>
      <c r="WNR78" s="91"/>
      <c r="WNS78" s="91"/>
      <c r="WNT78" s="91"/>
      <c r="WNU78" s="91"/>
      <c r="WNV78" s="91"/>
      <c r="WNW78" s="91"/>
      <c r="WNX78" s="91"/>
      <c r="WNY78" s="91"/>
      <c r="WNZ78" s="91"/>
      <c r="WOA78" s="91"/>
      <c r="WOB78" s="91"/>
      <c r="WOC78" s="91"/>
      <c r="WOD78" s="91"/>
      <c r="WOE78" s="91"/>
      <c r="WOF78" s="91"/>
      <c r="WOG78" s="91"/>
      <c r="WOH78" s="91"/>
      <c r="WOI78" s="91"/>
      <c r="WOJ78" s="91"/>
      <c r="WOK78" s="91"/>
      <c r="WOL78" s="91"/>
      <c r="WOM78" s="91"/>
      <c r="WON78" s="91"/>
      <c r="WOO78" s="91"/>
      <c r="WOP78" s="91"/>
      <c r="WOQ78" s="91"/>
      <c r="WOR78" s="91"/>
      <c r="WOS78" s="91"/>
      <c r="WOT78" s="91"/>
      <c r="WOU78" s="91"/>
      <c r="WOV78" s="91"/>
      <c r="WOW78" s="91"/>
      <c r="WOX78" s="91"/>
      <c r="WOY78" s="91"/>
      <c r="WOZ78" s="91"/>
      <c r="WPA78" s="91"/>
      <c r="WPB78" s="91"/>
      <c r="WPC78" s="91"/>
      <c r="WPD78" s="91"/>
      <c r="WPE78" s="91"/>
      <c r="WPF78" s="91"/>
      <c r="WPG78" s="91"/>
      <c r="WPH78" s="91"/>
      <c r="WPI78" s="91"/>
      <c r="WPJ78" s="91"/>
      <c r="WPK78" s="91"/>
      <c r="WPL78" s="91"/>
      <c r="WPM78" s="91"/>
      <c r="WPN78" s="91"/>
      <c r="WPO78" s="91"/>
      <c r="WPP78" s="91"/>
      <c r="WPQ78" s="91"/>
      <c r="WPR78" s="91"/>
      <c r="WPS78" s="91"/>
      <c r="WPT78" s="91"/>
      <c r="WPU78" s="91"/>
      <c r="WPV78" s="91"/>
      <c r="WPW78" s="91"/>
      <c r="WPX78" s="91"/>
      <c r="WPY78" s="91"/>
      <c r="WPZ78" s="91"/>
      <c r="WQA78" s="91"/>
      <c r="WQB78" s="91"/>
      <c r="WQC78" s="91"/>
      <c r="WQD78" s="91"/>
      <c r="WQE78" s="91"/>
      <c r="WQF78" s="91"/>
      <c r="WQG78" s="91"/>
      <c r="WQH78" s="91"/>
      <c r="WQI78" s="91"/>
      <c r="WQJ78" s="91"/>
      <c r="WQK78" s="91"/>
      <c r="WQL78" s="91"/>
      <c r="WQM78" s="91"/>
      <c r="WQN78" s="91"/>
      <c r="WQO78" s="91"/>
      <c r="WQP78" s="91"/>
      <c r="WQQ78" s="91"/>
      <c r="WQR78" s="91"/>
      <c r="WQS78" s="91"/>
      <c r="WQT78" s="91"/>
      <c r="WQU78" s="91"/>
      <c r="WQV78" s="91"/>
      <c r="WQW78" s="91"/>
      <c r="WQX78" s="91"/>
      <c r="WQY78" s="91"/>
      <c r="WQZ78" s="91"/>
      <c r="WRA78" s="91"/>
      <c r="WRB78" s="91"/>
      <c r="WRC78" s="91"/>
      <c r="WRD78" s="91"/>
      <c r="WRE78" s="91"/>
      <c r="WRF78" s="91"/>
      <c r="WRG78" s="91"/>
      <c r="WRH78" s="91"/>
      <c r="WRI78" s="91"/>
      <c r="WRJ78" s="91"/>
      <c r="WRK78" s="91"/>
      <c r="WRL78" s="91"/>
      <c r="WRM78" s="91"/>
      <c r="WRN78" s="91"/>
      <c r="WRO78" s="91"/>
      <c r="WRP78" s="91"/>
      <c r="WRQ78" s="91"/>
      <c r="WRR78" s="91"/>
      <c r="WRS78" s="91"/>
      <c r="WRT78" s="91"/>
      <c r="WRU78" s="91"/>
      <c r="WRV78" s="91"/>
      <c r="WRW78" s="91"/>
      <c r="WRX78" s="91"/>
      <c r="WRY78" s="91"/>
      <c r="WRZ78" s="91"/>
      <c r="WSA78" s="91"/>
      <c r="WSB78" s="91"/>
      <c r="WSC78" s="91"/>
      <c r="WSD78" s="91"/>
      <c r="WSE78" s="91"/>
      <c r="WSF78" s="91"/>
      <c r="WSG78" s="91"/>
      <c r="WSH78" s="91"/>
      <c r="WSI78" s="91"/>
      <c r="WSJ78" s="91"/>
      <c r="WSK78" s="91"/>
      <c r="WSL78" s="91"/>
      <c r="WSM78" s="91"/>
      <c r="WSN78" s="91"/>
      <c r="WSO78" s="91"/>
      <c r="WSP78" s="91"/>
      <c r="WSQ78" s="91"/>
      <c r="WSR78" s="91"/>
      <c r="WSS78" s="91"/>
      <c r="WST78" s="91"/>
      <c r="WSU78" s="91"/>
      <c r="WSV78" s="91"/>
      <c r="WSW78" s="91"/>
      <c r="WSX78" s="91"/>
      <c r="WSY78" s="91"/>
      <c r="WSZ78" s="91"/>
      <c r="WTA78" s="91"/>
      <c r="WTB78" s="91"/>
      <c r="WTC78" s="91"/>
      <c r="WTD78" s="91"/>
      <c r="WTE78" s="91"/>
      <c r="WTF78" s="91"/>
      <c r="WTG78" s="91"/>
      <c r="WTH78" s="91"/>
      <c r="WTI78" s="91"/>
      <c r="WTJ78" s="91"/>
      <c r="WTK78" s="91"/>
      <c r="WTL78" s="91"/>
      <c r="WTM78" s="91"/>
      <c r="WTN78" s="91"/>
      <c r="WTO78" s="91"/>
      <c r="WTP78" s="91"/>
      <c r="WTQ78" s="91"/>
      <c r="WTR78" s="91"/>
      <c r="WTS78" s="91"/>
      <c r="WTT78" s="91"/>
      <c r="WTU78" s="91"/>
      <c r="WTV78" s="91"/>
      <c r="WTW78" s="91"/>
      <c r="WTX78" s="91"/>
      <c r="WTY78" s="91"/>
      <c r="WTZ78" s="91"/>
      <c r="WUA78" s="91"/>
      <c r="WUB78" s="91"/>
      <c r="WUC78" s="91"/>
      <c r="WUD78" s="91"/>
      <c r="WUE78" s="91"/>
      <c r="WUF78" s="91"/>
      <c r="WUG78" s="91"/>
      <c r="WUH78" s="91"/>
      <c r="WUI78" s="91"/>
      <c r="WUJ78" s="91"/>
      <c r="WUK78" s="91"/>
      <c r="WUL78" s="91"/>
      <c r="WUM78" s="91"/>
      <c r="WUN78" s="91"/>
      <c r="WUO78" s="91"/>
      <c r="WUP78" s="91"/>
      <c r="WUQ78" s="91"/>
      <c r="WUR78" s="91"/>
      <c r="WUS78" s="91"/>
      <c r="WUT78" s="91"/>
      <c r="WUU78" s="91"/>
      <c r="WUV78" s="91"/>
      <c r="WUW78" s="91"/>
      <c r="WUX78" s="91"/>
      <c r="WUY78" s="91"/>
      <c r="WUZ78" s="91"/>
      <c r="WVA78" s="91"/>
      <c r="WVB78" s="91"/>
      <c r="WVC78" s="91"/>
      <c r="WVD78" s="91"/>
      <c r="WVE78" s="91"/>
      <c r="WVF78" s="91"/>
      <c r="WVG78" s="91"/>
      <c r="WVH78" s="91"/>
      <c r="WVI78" s="91"/>
      <c r="WVJ78" s="91"/>
      <c r="WVK78" s="91"/>
      <c r="WVL78" s="91"/>
      <c r="WVM78" s="91"/>
      <c r="WVN78" s="91"/>
      <c r="WVO78" s="91"/>
      <c r="WVP78" s="91"/>
      <c r="WVQ78" s="91"/>
      <c r="WVR78" s="91"/>
      <c r="WVS78" s="91"/>
      <c r="WVT78" s="91"/>
      <c r="WVU78" s="91"/>
      <c r="WVV78" s="91"/>
      <c r="WVW78" s="91"/>
      <c r="WVX78" s="91"/>
      <c r="WVY78" s="91"/>
      <c r="WVZ78" s="91"/>
      <c r="WWA78" s="91"/>
      <c r="WWB78" s="91"/>
      <c r="WWC78" s="91"/>
      <c r="WWD78" s="91"/>
      <c r="WWE78" s="91"/>
      <c r="WWF78" s="91"/>
      <c r="WWG78" s="91"/>
      <c r="WWH78" s="91"/>
      <c r="WWI78" s="91"/>
      <c r="WWJ78" s="91"/>
      <c r="WWK78" s="91"/>
      <c r="WWL78" s="91"/>
      <c r="WWM78" s="91"/>
      <c r="WWN78" s="91"/>
      <c r="WWO78" s="91"/>
      <c r="WWP78" s="91"/>
      <c r="WWQ78" s="91"/>
      <c r="WWR78" s="91"/>
      <c r="WWS78" s="91"/>
      <c r="WWT78" s="91"/>
      <c r="WWU78" s="91"/>
      <c r="WWV78" s="91"/>
      <c r="WWW78" s="91"/>
      <c r="WWX78" s="91"/>
      <c r="WWY78" s="91"/>
      <c r="WWZ78" s="91"/>
      <c r="WXA78" s="91"/>
      <c r="WXB78" s="91"/>
      <c r="WXC78" s="91"/>
      <c r="WXD78" s="91"/>
      <c r="WXE78" s="91"/>
      <c r="WXF78" s="91"/>
      <c r="WXG78" s="91"/>
      <c r="WXH78" s="91"/>
      <c r="WXI78" s="91"/>
      <c r="WXJ78" s="91"/>
      <c r="WXK78" s="91"/>
      <c r="WXL78" s="91"/>
      <c r="WXM78" s="91"/>
      <c r="WXN78" s="91"/>
      <c r="WXO78" s="91"/>
      <c r="WXP78" s="91"/>
      <c r="WXQ78" s="91"/>
      <c r="WXR78" s="91"/>
      <c r="WXS78" s="91"/>
      <c r="WXT78" s="91"/>
      <c r="WXU78" s="91"/>
      <c r="WXV78" s="91"/>
      <c r="WXW78" s="91"/>
      <c r="WXX78" s="91"/>
      <c r="WXY78" s="91"/>
      <c r="WXZ78" s="91"/>
      <c r="WYA78" s="91"/>
      <c r="WYB78" s="91"/>
      <c r="WYC78" s="91"/>
      <c r="WYD78" s="91"/>
      <c r="WYE78" s="91"/>
      <c r="WYF78" s="91"/>
      <c r="WYG78" s="91"/>
      <c r="WYH78" s="91"/>
      <c r="WYI78" s="91"/>
      <c r="WYJ78" s="91"/>
      <c r="WYK78" s="91"/>
      <c r="WYL78" s="91"/>
      <c r="WYM78" s="91"/>
      <c r="WYN78" s="91"/>
      <c r="WYO78" s="91"/>
      <c r="WYP78" s="91"/>
      <c r="WYQ78" s="91"/>
      <c r="WYR78" s="91"/>
      <c r="WYS78" s="91"/>
      <c r="WYT78" s="91"/>
      <c r="WYU78" s="91"/>
      <c r="WYV78" s="91"/>
      <c r="WYW78" s="91"/>
      <c r="WYX78" s="91"/>
      <c r="WYY78" s="91"/>
      <c r="WYZ78" s="91"/>
      <c r="WZA78" s="91"/>
      <c r="WZB78" s="91"/>
      <c r="WZC78" s="91"/>
      <c r="WZD78" s="91"/>
      <c r="WZE78" s="91"/>
      <c r="WZF78" s="91"/>
      <c r="WZG78" s="91"/>
      <c r="WZH78" s="91"/>
      <c r="WZI78" s="91"/>
      <c r="WZJ78" s="91"/>
      <c r="WZK78" s="91"/>
      <c r="WZL78" s="91"/>
      <c r="WZM78" s="91"/>
      <c r="WZN78" s="91"/>
      <c r="WZO78" s="91"/>
      <c r="WZP78" s="91"/>
      <c r="WZQ78" s="91"/>
      <c r="WZR78" s="91"/>
      <c r="WZS78" s="91"/>
      <c r="WZT78" s="91"/>
      <c r="WZU78" s="91"/>
      <c r="WZV78" s="91"/>
      <c r="WZW78" s="91"/>
      <c r="WZX78" s="91"/>
      <c r="WZY78" s="91"/>
      <c r="WZZ78" s="91"/>
      <c r="XAA78" s="91"/>
      <c r="XAB78" s="91"/>
      <c r="XAC78" s="91"/>
      <c r="XAD78" s="91"/>
      <c r="XAE78" s="91"/>
      <c r="XAF78" s="91"/>
      <c r="XAG78" s="91"/>
      <c r="XAH78" s="91"/>
      <c r="XAI78" s="91"/>
      <c r="XAJ78" s="91"/>
      <c r="XAK78" s="91"/>
      <c r="XAL78" s="91"/>
      <c r="XAM78" s="91"/>
      <c r="XAN78" s="91"/>
      <c r="XAO78" s="91"/>
      <c r="XAP78" s="91"/>
      <c r="XAQ78" s="91"/>
      <c r="XAR78" s="91"/>
      <c r="XAS78" s="91"/>
      <c r="XAT78" s="91"/>
      <c r="XAU78" s="91"/>
      <c r="XAV78" s="91"/>
      <c r="XAW78" s="91"/>
      <c r="XAX78" s="91"/>
      <c r="XAY78" s="91"/>
      <c r="XAZ78" s="91"/>
      <c r="XBA78" s="91"/>
      <c r="XBB78" s="91"/>
      <c r="XBC78" s="91"/>
      <c r="XBD78" s="91"/>
      <c r="XBE78" s="91"/>
      <c r="XBF78" s="91"/>
      <c r="XBG78" s="91"/>
      <c r="XBH78" s="91"/>
      <c r="XBI78" s="91"/>
      <c r="XBJ78" s="91"/>
      <c r="XBK78" s="91"/>
      <c r="XBL78" s="91"/>
      <c r="XBM78" s="91"/>
      <c r="XBN78" s="91"/>
      <c r="XBO78" s="91"/>
      <c r="XBP78" s="91"/>
      <c r="XBQ78" s="91"/>
      <c r="XBR78" s="91"/>
      <c r="XBS78" s="91"/>
      <c r="XBT78" s="91"/>
      <c r="XBU78" s="91"/>
      <c r="XBV78" s="91"/>
      <c r="XBW78" s="91"/>
      <c r="XBX78" s="91"/>
      <c r="XBY78" s="91"/>
      <c r="XBZ78" s="91"/>
      <c r="XCA78" s="91"/>
      <c r="XCB78" s="91"/>
      <c r="XCC78" s="91"/>
      <c r="XCD78" s="91"/>
      <c r="XCE78" s="91"/>
      <c r="XCF78" s="91"/>
      <c r="XCG78" s="91"/>
      <c r="XCH78" s="91"/>
      <c r="XCI78" s="91"/>
      <c r="XCJ78" s="91"/>
      <c r="XCK78" s="91"/>
      <c r="XCL78" s="91"/>
      <c r="XCM78" s="91"/>
      <c r="XCN78" s="91"/>
      <c r="XCO78" s="91"/>
      <c r="XCP78" s="91"/>
      <c r="XCQ78" s="91"/>
      <c r="XCR78" s="91"/>
      <c r="XCS78" s="91"/>
      <c r="XCT78" s="91"/>
      <c r="XCU78" s="91"/>
      <c r="XCV78" s="91"/>
      <c r="XCW78" s="91"/>
      <c r="XCX78" s="91"/>
      <c r="XCY78" s="91"/>
      <c r="XCZ78" s="91"/>
      <c r="XDA78" s="91"/>
      <c r="XDB78" s="91"/>
      <c r="XDC78" s="91"/>
      <c r="XDD78" s="91"/>
      <c r="XDE78" s="91"/>
      <c r="XDF78" s="91"/>
      <c r="XDG78" s="91"/>
      <c r="XDH78" s="91"/>
      <c r="XDI78" s="91"/>
      <c r="XDJ78" s="91"/>
      <c r="XDK78" s="91"/>
      <c r="XDL78" s="91"/>
      <c r="XDM78" s="91"/>
      <c r="XDN78" s="91"/>
      <c r="XDO78" s="91"/>
      <c r="XDP78" s="91"/>
      <c r="XDQ78" s="91"/>
      <c r="XDR78" s="91"/>
      <c r="XDS78" s="91"/>
      <c r="XDT78" s="91"/>
      <c r="XDU78" s="91"/>
      <c r="XDV78" s="91"/>
      <c r="XDW78" s="91"/>
      <c r="XDX78" s="91"/>
      <c r="XDY78" s="91"/>
      <c r="XDZ78" s="91"/>
      <c r="XEA78" s="91"/>
      <c r="XEB78" s="91"/>
      <c r="XEC78" s="91"/>
      <c r="XED78" s="91"/>
      <c r="XEE78" s="91"/>
      <c r="XEF78" s="91"/>
      <c r="XEG78" s="91"/>
      <c r="XEH78" s="91"/>
      <c r="XEI78" s="91"/>
      <c r="XEJ78" s="91"/>
      <c r="XEK78" s="91"/>
      <c r="XEL78" s="91"/>
      <c r="XEM78" s="91"/>
      <c r="XEN78" s="91"/>
      <c r="XEO78" s="91"/>
      <c r="XEP78" s="91"/>
      <c r="XEQ78" s="91"/>
      <c r="XER78" s="91"/>
      <c r="XES78" s="91"/>
      <c r="XET78" s="91"/>
      <c r="XEU78" s="91"/>
      <c r="XEV78" s="91"/>
      <c r="XEW78" s="91"/>
      <c r="XEX78" s="91"/>
      <c r="XEY78" s="91"/>
      <c r="XEZ78" s="91"/>
      <c r="XFA78" s="91"/>
      <c r="XFB78" s="91"/>
      <c r="XFC78" s="91"/>
    </row>
    <row r="79" spans="1:16383" x14ac:dyDescent="0.25">
      <c r="F79" s="243"/>
      <c r="G79" s="243"/>
      <c r="H79" s="243"/>
      <c r="I79" s="243"/>
      <c r="J79" s="184"/>
      <c r="K79" s="184"/>
      <c r="L79" s="184"/>
      <c r="M79" s="184"/>
      <c r="N79" s="184"/>
      <c r="O79" s="184"/>
      <c r="P79" s="184"/>
      <c r="Q79" s="184"/>
      <c r="R79" s="184"/>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1"/>
      <c r="FX79" s="91"/>
      <c r="FY79" s="91"/>
      <c r="FZ79" s="91"/>
      <c r="GA79" s="91"/>
      <c r="GB79" s="91"/>
      <c r="GC79" s="91"/>
      <c r="GD79" s="91"/>
      <c r="GE79" s="91"/>
      <c r="GF79" s="91"/>
      <c r="GG79" s="91"/>
      <c r="GH79" s="91"/>
      <c r="GI79" s="91"/>
      <c r="GJ79" s="91"/>
      <c r="GK79" s="91"/>
      <c r="GL79" s="91"/>
      <c r="GM79" s="91"/>
      <c r="GN79" s="91"/>
      <c r="GO79" s="91"/>
      <c r="GP79" s="91"/>
      <c r="GQ79" s="91"/>
      <c r="GR79" s="91"/>
      <c r="GS79" s="91"/>
      <c r="GT79" s="91"/>
      <c r="GU79" s="91"/>
      <c r="GV79" s="91"/>
      <c r="GW79" s="91"/>
      <c r="GX79" s="91"/>
      <c r="GY79" s="91"/>
      <c r="GZ79" s="91"/>
      <c r="HA79" s="91"/>
      <c r="HB79" s="91"/>
      <c r="HC79" s="91"/>
      <c r="HD79" s="91"/>
      <c r="HE79" s="91"/>
      <c r="HF79" s="91"/>
      <c r="HG79" s="91"/>
      <c r="HH79" s="91"/>
      <c r="HI79" s="91"/>
      <c r="HJ79" s="91"/>
      <c r="HK79" s="91"/>
      <c r="HL79" s="91"/>
      <c r="HM79" s="91"/>
      <c r="HN79" s="91"/>
      <c r="HO79" s="91"/>
      <c r="HP79" s="91"/>
      <c r="HQ79" s="91"/>
      <c r="HR79" s="91"/>
      <c r="HS79" s="91"/>
      <c r="HT79" s="91"/>
      <c r="HU79" s="91"/>
      <c r="HV79" s="91"/>
      <c r="HW79" s="91"/>
      <c r="HX79" s="91"/>
      <c r="HY79" s="91"/>
      <c r="HZ79" s="91"/>
      <c r="IA79" s="91"/>
      <c r="IB79" s="91"/>
      <c r="IC79" s="91"/>
      <c r="ID79" s="91"/>
      <c r="IE79" s="91"/>
      <c r="IF79" s="91"/>
      <c r="IG79" s="91"/>
      <c r="IH79" s="91"/>
      <c r="II79" s="91"/>
      <c r="IJ79" s="91"/>
      <c r="IK79" s="91"/>
      <c r="IL79" s="91"/>
      <c r="IM79" s="91"/>
      <c r="IN79" s="91"/>
      <c r="IO79" s="91"/>
      <c r="IP79" s="91"/>
      <c r="IQ79" s="91"/>
      <c r="IR79" s="91"/>
      <c r="IS79" s="91"/>
      <c r="IT79" s="91"/>
      <c r="IU79" s="91"/>
      <c r="IV79" s="91"/>
      <c r="IW79" s="91"/>
      <c r="IX79" s="91"/>
      <c r="IY79" s="91"/>
      <c r="IZ79" s="91"/>
      <c r="JA79" s="91"/>
      <c r="JB79" s="91"/>
      <c r="JC79" s="91"/>
      <c r="JD79" s="91"/>
      <c r="JE79" s="91"/>
      <c r="JF79" s="91"/>
      <c r="JG79" s="91"/>
      <c r="JH79" s="91"/>
      <c r="JI79" s="91"/>
      <c r="JJ79" s="91"/>
      <c r="JK79" s="91"/>
      <c r="JL79" s="91"/>
      <c r="JM79" s="91"/>
      <c r="JN79" s="91"/>
      <c r="JO79" s="91"/>
      <c r="JP79" s="91"/>
      <c r="JQ79" s="91"/>
      <c r="JR79" s="91"/>
      <c r="JS79" s="91"/>
      <c r="JT79" s="91"/>
      <c r="JU79" s="91"/>
      <c r="JV79" s="91"/>
      <c r="JW79" s="91"/>
      <c r="JX79" s="91"/>
      <c r="JY79" s="91"/>
      <c r="JZ79" s="91"/>
      <c r="KA79" s="91"/>
      <c r="KB79" s="91"/>
      <c r="KC79" s="91"/>
      <c r="KD79" s="91"/>
      <c r="KE79" s="91"/>
      <c r="KF79" s="91"/>
      <c r="KG79" s="91"/>
      <c r="KH79" s="91"/>
      <c r="KI79" s="91"/>
      <c r="KJ79" s="91"/>
      <c r="KK79" s="91"/>
      <c r="KL79" s="91"/>
      <c r="KM79" s="91"/>
      <c r="KN79" s="91"/>
      <c r="KO79" s="91"/>
      <c r="KP79" s="91"/>
      <c r="KQ79" s="91"/>
      <c r="KR79" s="91"/>
      <c r="KS79" s="91"/>
      <c r="KT79" s="91"/>
      <c r="KU79" s="91"/>
      <c r="KV79" s="91"/>
      <c r="KW79" s="91"/>
      <c r="KX79" s="91"/>
      <c r="KY79" s="91"/>
      <c r="KZ79" s="91"/>
      <c r="LA79" s="91"/>
      <c r="LB79" s="91"/>
      <c r="LC79" s="91"/>
      <c r="LD79" s="91"/>
      <c r="LE79" s="91"/>
      <c r="LF79" s="91"/>
      <c r="LG79" s="91"/>
      <c r="LH79" s="91"/>
      <c r="LI79" s="91"/>
      <c r="LJ79" s="91"/>
      <c r="LK79" s="91"/>
      <c r="LL79" s="91"/>
      <c r="LM79" s="91"/>
      <c r="LN79" s="91"/>
      <c r="LO79" s="91"/>
      <c r="LP79" s="91"/>
      <c r="LQ79" s="91"/>
      <c r="LR79" s="91"/>
      <c r="LS79" s="91"/>
      <c r="LT79" s="91"/>
      <c r="LU79" s="91"/>
      <c r="LV79" s="91"/>
      <c r="LW79" s="91"/>
      <c r="LX79" s="91"/>
      <c r="LY79" s="91"/>
      <c r="LZ79" s="91"/>
      <c r="MA79" s="91"/>
      <c r="MB79" s="91"/>
      <c r="MC79" s="91"/>
      <c r="MD79" s="91"/>
      <c r="ME79" s="91"/>
      <c r="MF79" s="91"/>
      <c r="MG79" s="91"/>
      <c r="MH79" s="91"/>
      <c r="MI79" s="91"/>
      <c r="MJ79" s="91"/>
      <c r="MK79" s="91"/>
      <c r="ML79" s="91"/>
      <c r="MM79" s="91"/>
      <c r="MN79" s="91"/>
      <c r="MO79" s="91"/>
      <c r="MP79" s="91"/>
      <c r="MQ79" s="91"/>
      <c r="MR79" s="91"/>
      <c r="MS79" s="91"/>
      <c r="MT79" s="91"/>
      <c r="MU79" s="91"/>
      <c r="MV79" s="91"/>
      <c r="MW79" s="91"/>
      <c r="MX79" s="91"/>
      <c r="MY79" s="91"/>
      <c r="MZ79" s="91"/>
      <c r="NA79" s="91"/>
      <c r="NB79" s="91"/>
      <c r="NC79" s="91"/>
      <c r="ND79" s="91"/>
      <c r="NE79" s="91"/>
      <c r="NF79" s="91"/>
      <c r="NG79" s="91"/>
      <c r="NH79" s="91"/>
      <c r="NI79" s="91"/>
      <c r="NJ79" s="91"/>
      <c r="NK79" s="91"/>
      <c r="NL79" s="91"/>
      <c r="NM79" s="91"/>
      <c r="NN79" s="91"/>
      <c r="NO79" s="91"/>
      <c r="NP79" s="91"/>
      <c r="NQ79" s="91"/>
      <c r="NR79" s="91"/>
      <c r="NS79" s="91"/>
      <c r="NT79" s="91"/>
      <c r="NU79" s="91"/>
      <c r="NV79" s="91"/>
      <c r="NW79" s="91"/>
      <c r="NX79" s="91"/>
      <c r="NY79" s="91"/>
      <c r="NZ79" s="91"/>
      <c r="OA79" s="91"/>
      <c r="OB79" s="91"/>
      <c r="OC79" s="91"/>
      <c r="OD79" s="91"/>
      <c r="OE79" s="91"/>
      <c r="OF79" s="91"/>
      <c r="OG79" s="91"/>
      <c r="OH79" s="91"/>
      <c r="OI79" s="91"/>
      <c r="OJ79" s="91"/>
      <c r="OK79" s="91"/>
      <c r="OL79" s="91"/>
      <c r="OM79" s="91"/>
      <c r="ON79" s="91"/>
      <c r="OO79" s="91"/>
      <c r="OP79" s="91"/>
      <c r="OQ79" s="91"/>
      <c r="OR79" s="91"/>
      <c r="OS79" s="91"/>
      <c r="OT79" s="91"/>
      <c r="OU79" s="91"/>
      <c r="OV79" s="91"/>
      <c r="OW79" s="91"/>
      <c r="OX79" s="91"/>
      <c r="OY79" s="91"/>
      <c r="OZ79" s="91"/>
      <c r="PA79" s="91"/>
      <c r="PB79" s="91"/>
      <c r="PC79" s="91"/>
      <c r="PD79" s="91"/>
      <c r="PE79" s="91"/>
      <c r="PF79" s="91"/>
      <c r="PG79" s="91"/>
      <c r="PH79" s="91"/>
      <c r="PI79" s="91"/>
      <c r="PJ79" s="91"/>
      <c r="PK79" s="91"/>
      <c r="PL79" s="91"/>
      <c r="PM79" s="91"/>
      <c r="PN79" s="91"/>
      <c r="PO79" s="91"/>
      <c r="PP79" s="91"/>
      <c r="PQ79" s="91"/>
      <c r="PR79" s="91"/>
      <c r="PS79" s="91"/>
      <c r="PT79" s="91"/>
      <c r="PU79" s="91"/>
      <c r="PV79" s="91"/>
      <c r="PW79" s="91"/>
      <c r="PX79" s="91"/>
      <c r="PY79" s="91"/>
      <c r="PZ79" s="91"/>
      <c r="QA79" s="91"/>
      <c r="QB79" s="91"/>
      <c r="QC79" s="91"/>
      <c r="QD79" s="91"/>
      <c r="QE79" s="91"/>
      <c r="QF79" s="91"/>
      <c r="QG79" s="91"/>
      <c r="QH79" s="91"/>
      <c r="QI79" s="91"/>
      <c r="QJ79" s="91"/>
      <c r="QK79" s="91"/>
      <c r="QL79" s="91"/>
      <c r="QM79" s="91"/>
      <c r="QN79" s="91"/>
      <c r="QO79" s="91"/>
      <c r="QP79" s="91"/>
      <c r="QQ79" s="91"/>
      <c r="QR79" s="91"/>
      <c r="QS79" s="91"/>
      <c r="QT79" s="91"/>
      <c r="QU79" s="91"/>
      <c r="QV79" s="91"/>
      <c r="QW79" s="91"/>
      <c r="QX79" s="91"/>
      <c r="QY79" s="91"/>
      <c r="QZ79" s="91"/>
      <c r="RA79" s="91"/>
      <c r="RB79" s="91"/>
      <c r="RC79" s="91"/>
      <c r="RD79" s="91"/>
      <c r="RE79" s="91"/>
      <c r="RF79" s="91"/>
      <c r="RG79" s="91"/>
      <c r="RH79" s="91"/>
      <c r="RI79" s="91"/>
      <c r="RJ79" s="91"/>
      <c r="RK79" s="91"/>
      <c r="RL79" s="91"/>
      <c r="RM79" s="91"/>
      <c r="RN79" s="91"/>
      <c r="RO79" s="91"/>
      <c r="RP79" s="91"/>
      <c r="RQ79" s="91"/>
      <c r="RR79" s="91"/>
      <c r="RS79" s="91"/>
      <c r="RT79" s="91"/>
      <c r="RU79" s="91"/>
      <c r="RV79" s="91"/>
      <c r="RW79" s="91"/>
      <c r="RX79" s="91"/>
      <c r="RY79" s="91"/>
      <c r="RZ79" s="91"/>
      <c r="SA79" s="91"/>
      <c r="SB79" s="91"/>
      <c r="SC79" s="91"/>
      <c r="SD79" s="91"/>
      <c r="SE79" s="91"/>
      <c r="SF79" s="91"/>
      <c r="SG79" s="91"/>
      <c r="SH79" s="91"/>
      <c r="SI79" s="91"/>
      <c r="SJ79" s="91"/>
      <c r="SK79" s="91"/>
      <c r="SL79" s="91"/>
      <c r="SM79" s="91"/>
      <c r="SN79" s="91"/>
      <c r="SO79" s="91"/>
      <c r="SP79" s="91"/>
      <c r="SQ79" s="91"/>
      <c r="SR79" s="91"/>
      <c r="SS79" s="91"/>
      <c r="ST79" s="91"/>
      <c r="SU79" s="91"/>
      <c r="SV79" s="91"/>
      <c r="SW79" s="91"/>
      <c r="SX79" s="91"/>
      <c r="SY79" s="91"/>
      <c r="SZ79" s="91"/>
      <c r="TA79" s="91"/>
      <c r="TB79" s="91"/>
      <c r="TC79" s="91"/>
      <c r="TD79" s="91"/>
      <c r="TE79" s="91"/>
      <c r="TF79" s="91"/>
      <c r="TG79" s="91"/>
      <c r="TH79" s="91"/>
      <c r="TI79" s="91"/>
      <c r="TJ79" s="91"/>
      <c r="TK79" s="91"/>
      <c r="TL79" s="91"/>
      <c r="TM79" s="91"/>
      <c r="TN79" s="91"/>
      <c r="TO79" s="91"/>
      <c r="TP79" s="91"/>
      <c r="TQ79" s="91"/>
      <c r="TR79" s="91"/>
      <c r="TS79" s="91"/>
      <c r="TT79" s="91"/>
      <c r="TU79" s="91"/>
      <c r="TV79" s="91"/>
      <c r="TW79" s="91"/>
      <c r="TX79" s="91"/>
      <c r="TY79" s="91"/>
      <c r="TZ79" s="91"/>
      <c r="UA79" s="91"/>
      <c r="UB79" s="91"/>
      <c r="UC79" s="91"/>
      <c r="UD79" s="91"/>
      <c r="UE79" s="91"/>
      <c r="UF79" s="91"/>
      <c r="UG79" s="91"/>
      <c r="UH79" s="91"/>
      <c r="UI79" s="91"/>
      <c r="UJ79" s="91"/>
      <c r="UK79" s="91"/>
      <c r="UL79" s="91"/>
      <c r="UM79" s="91"/>
      <c r="UN79" s="91"/>
      <c r="UO79" s="91"/>
      <c r="UP79" s="91"/>
      <c r="UQ79" s="91"/>
      <c r="UR79" s="91"/>
      <c r="US79" s="91"/>
      <c r="UT79" s="91"/>
      <c r="UU79" s="91"/>
      <c r="UV79" s="91"/>
      <c r="UW79" s="91"/>
      <c r="UX79" s="91"/>
      <c r="UY79" s="91"/>
      <c r="UZ79" s="91"/>
      <c r="VA79" s="91"/>
      <c r="VB79" s="91"/>
      <c r="VC79" s="91"/>
      <c r="VD79" s="91"/>
      <c r="VE79" s="91"/>
      <c r="VF79" s="91"/>
      <c r="VG79" s="91"/>
      <c r="VH79" s="91"/>
      <c r="VI79" s="91"/>
      <c r="VJ79" s="91"/>
      <c r="VK79" s="91"/>
      <c r="VL79" s="91"/>
      <c r="VM79" s="91"/>
      <c r="VN79" s="91"/>
      <c r="VO79" s="91"/>
      <c r="VP79" s="91"/>
      <c r="VQ79" s="91"/>
      <c r="VR79" s="91"/>
      <c r="VS79" s="91"/>
      <c r="VT79" s="91"/>
      <c r="VU79" s="91"/>
      <c r="VV79" s="91"/>
      <c r="VW79" s="91"/>
      <c r="VX79" s="91"/>
      <c r="VY79" s="91"/>
      <c r="VZ79" s="91"/>
      <c r="WA79" s="91"/>
      <c r="WB79" s="91"/>
      <c r="WC79" s="91"/>
      <c r="WD79" s="91"/>
      <c r="WE79" s="91"/>
      <c r="WF79" s="91"/>
      <c r="WG79" s="91"/>
      <c r="WH79" s="91"/>
      <c r="WI79" s="91"/>
      <c r="WJ79" s="91"/>
      <c r="WK79" s="91"/>
      <c r="WL79" s="91"/>
      <c r="WM79" s="91"/>
      <c r="WN79" s="91"/>
      <c r="WO79" s="91"/>
      <c r="WP79" s="91"/>
      <c r="WQ79" s="91"/>
      <c r="WR79" s="91"/>
      <c r="WS79" s="91"/>
      <c r="WT79" s="91"/>
      <c r="WU79" s="91"/>
      <c r="WV79" s="91"/>
      <c r="WW79" s="91"/>
      <c r="WX79" s="91"/>
      <c r="WY79" s="91"/>
      <c r="WZ79" s="91"/>
      <c r="XA79" s="91"/>
      <c r="XB79" s="91"/>
      <c r="XC79" s="91"/>
      <c r="XD79" s="91"/>
      <c r="XE79" s="91"/>
      <c r="XF79" s="91"/>
      <c r="XG79" s="91"/>
      <c r="XH79" s="91"/>
      <c r="XI79" s="91"/>
      <c r="XJ79" s="91"/>
      <c r="XK79" s="91"/>
      <c r="XL79" s="91"/>
      <c r="XM79" s="91"/>
      <c r="XN79" s="91"/>
      <c r="XO79" s="91"/>
      <c r="XP79" s="91"/>
      <c r="XQ79" s="91"/>
      <c r="XR79" s="91"/>
      <c r="XS79" s="91"/>
      <c r="XT79" s="91"/>
      <c r="XU79" s="91"/>
      <c r="XV79" s="91"/>
      <c r="XW79" s="91"/>
      <c r="XX79" s="91"/>
      <c r="XY79" s="91"/>
      <c r="XZ79" s="91"/>
      <c r="YA79" s="91"/>
      <c r="YB79" s="91"/>
      <c r="YC79" s="91"/>
      <c r="YD79" s="91"/>
      <c r="YE79" s="91"/>
      <c r="YF79" s="91"/>
      <c r="YG79" s="91"/>
      <c r="YH79" s="91"/>
      <c r="YI79" s="91"/>
      <c r="YJ79" s="91"/>
      <c r="YK79" s="91"/>
      <c r="YL79" s="91"/>
      <c r="YM79" s="91"/>
      <c r="YN79" s="91"/>
      <c r="YO79" s="91"/>
      <c r="YP79" s="91"/>
      <c r="YQ79" s="91"/>
      <c r="YR79" s="91"/>
      <c r="YS79" s="91"/>
      <c r="YT79" s="91"/>
      <c r="YU79" s="91"/>
      <c r="YV79" s="91"/>
      <c r="YW79" s="91"/>
      <c r="YX79" s="91"/>
      <c r="YY79" s="91"/>
      <c r="YZ79" s="91"/>
      <c r="ZA79" s="91"/>
      <c r="ZB79" s="91"/>
      <c r="ZC79" s="91"/>
      <c r="ZD79" s="91"/>
      <c r="ZE79" s="91"/>
      <c r="ZF79" s="91"/>
      <c r="ZG79" s="91"/>
      <c r="ZH79" s="91"/>
      <c r="ZI79" s="91"/>
      <c r="ZJ79" s="91"/>
      <c r="ZK79" s="91"/>
      <c r="ZL79" s="91"/>
      <c r="ZM79" s="91"/>
      <c r="ZN79" s="91"/>
      <c r="ZO79" s="91"/>
      <c r="ZP79" s="91"/>
      <c r="ZQ79" s="91"/>
      <c r="ZR79" s="91"/>
      <c r="ZS79" s="91"/>
      <c r="ZT79" s="91"/>
      <c r="ZU79" s="91"/>
      <c r="ZV79" s="91"/>
      <c r="ZW79" s="91"/>
      <c r="ZX79" s="91"/>
      <c r="ZY79" s="91"/>
      <c r="ZZ79" s="91"/>
      <c r="AAA79" s="91"/>
      <c r="AAB79" s="91"/>
      <c r="AAC79" s="91"/>
      <c r="AAD79" s="91"/>
      <c r="AAE79" s="91"/>
      <c r="AAF79" s="91"/>
      <c r="AAG79" s="91"/>
      <c r="AAH79" s="91"/>
      <c r="AAI79" s="91"/>
      <c r="AAJ79" s="91"/>
      <c r="AAK79" s="91"/>
      <c r="AAL79" s="91"/>
      <c r="AAM79" s="91"/>
      <c r="AAN79" s="91"/>
      <c r="AAO79" s="91"/>
      <c r="AAP79" s="91"/>
      <c r="AAQ79" s="91"/>
      <c r="AAR79" s="91"/>
      <c r="AAS79" s="91"/>
      <c r="AAT79" s="91"/>
      <c r="AAU79" s="91"/>
      <c r="AAV79" s="91"/>
      <c r="AAW79" s="91"/>
      <c r="AAX79" s="91"/>
      <c r="AAY79" s="91"/>
      <c r="AAZ79" s="91"/>
      <c r="ABA79" s="91"/>
      <c r="ABB79" s="91"/>
      <c r="ABC79" s="91"/>
      <c r="ABD79" s="91"/>
      <c r="ABE79" s="91"/>
      <c r="ABF79" s="91"/>
      <c r="ABG79" s="91"/>
      <c r="ABH79" s="91"/>
      <c r="ABI79" s="91"/>
      <c r="ABJ79" s="91"/>
      <c r="ABK79" s="91"/>
      <c r="ABL79" s="91"/>
      <c r="ABM79" s="91"/>
      <c r="ABN79" s="91"/>
      <c r="ABO79" s="91"/>
      <c r="ABP79" s="91"/>
      <c r="ABQ79" s="91"/>
      <c r="ABR79" s="91"/>
      <c r="ABS79" s="91"/>
      <c r="ABT79" s="91"/>
      <c r="ABU79" s="91"/>
      <c r="ABV79" s="91"/>
      <c r="ABW79" s="91"/>
      <c r="ABX79" s="91"/>
      <c r="ABY79" s="91"/>
      <c r="ABZ79" s="91"/>
      <c r="ACA79" s="91"/>
      <c r="ACB79" s="91"/>
      <c r="ACC79" s="91"/>
      <c r="ACD79" s="91"/>
      <c r="ACE79" s="91"/>
      <c r="ACF79" s="91"/>
      <c r="ACG79" s="91"/>
      <c r="ACH79" s="91"/>
      <c r="ACI79" s="91"/>
      <c r="ACJ79" s="91"/>
      <c r="ACK79" s="91"/>
      <c r="ACL79" s="91"/>
      <c r="ACM79" s="91"/>
      <c r="ACN79" s="91"/>
      <c r="ACO79" s="91"/>
      <c r="ACP79" s="91"/>
      <c r="ACQ79" s="91"/>
      <c r="ACR79" s="91"/>
      <c r="ACS79" s="91"/>
      <c r="ACT79" s="91"/>
      <c r="ACU79" s="91"/>
      <c r="ACV79" s="91"/>
      <c r="ACW79" s="91"/>
      <c r="ACX79" s="91"/>
      <c r="ACY79" s="91"/>
      <c r="ACZ79" s="91"/>
      <c r="ADA79" s="91"/>
      <c r="ADB79" s="91"/>
      <c r="ADC79" s="91"/>
      <c r="ADD79" s="91"/>
      <c r="ADE79" s="91"/>
      <c r="ADF79" s="91"/>
      <c r="ADG79" s="91"/>
      <c r="ADH79" s="91"/>
      <c r="ADI79" s="91"/>
      <c r="ADJ79" s="91"/>
      <c r="ADK79" s="91"/>
      <c r="ADL79" s="91"/>
      <c r="ADM79" s="91"/>
      <c r="ADN79" s="91"/>
      <c r="ADO79" s="91"/>
      <c r="ADP79" s="91"/>
      <c r="ADQ79" s="91"/>
      <c r="ADR79" s="91"/>
      <c r="ADS79" s="91"/>
      <c r="ADT79" s="91"/>
      <c r="ADU79" s="91"/>
      <c r="ADV79" s="91"/>
      <c r="ADW79" s="91"/>
      <c r="ADX79" s="91"/>
      <c r="ADY79" s="91"/>
      <c r="ADZ79" s="91"/>
      <c r="AEA79" s="91"/>
      <c r="AEB79" s="91"/>
      <c r="AEC79" s="91"/>
      <c r="AED79" s="91"/>
      <c r="AEE79" s="91"/>
      <c r="AEF79" s="91"/>
      <c r="AEG79" s="91"/>
      <c r="AEH79" s="91"/>
      <c r="AEI79" s="91"/>
      <c r="AEJ79" s="91"/>
      <c r="AEK79" s="91"/>
      <c r="AEL79" s="91"/>
      <c r="AEM79" s="91"/>
      <c r="AEN79" s="91"/>
      <c r="AEO79" s="91"/>
      <c r="AEP79" s="91"/>
      <c r="AEQ79" s="91"/>
      <c r="AER79" s="91"/>
      <c r="AES79" s="91"/>
      <c r="AET79" s="91"/>
      <c r="AEU79" s="91"/>
      <c r="AEV79" s="91"/>
      <c r="AEW79" s="91"/>
      <c r="AEX79" s="91"/>
      <c r="AEY79" s="91"/>
      <c r="AEZ79" s="91"/>
      <c r="AFA79" s="91"/>
      <c r="AFB79" s="91"/>
      <c r="AFC79" s="91"/>
      <c r="AFD79" s="91"/>
      <c r="AFE79" s="91"/>
      <c r="AFF79" s="91"/>
      <c r="AFG79" s="91"/>
      <c r="AFH79" s="91"/>
      <c r="AFI79" s="91"/>
      <c r="AFJ79" s="91"/>
      <c r="AFK79" s="91"/>
      <c r="AFL79" s="91"/>
      <c r="AFM79" s="91"/>
      <c r="AFN79" s="91"/>
      <c r="AFO79" s="91"/>
      <c r="AFP79" s="91"/>
      <c r="AFQ79" s="91"/>
      <c r="AFR79" s="91"/>
      <c r="AFS79" s="91"/>
      <c r="AFT79" s="91"/>
      <c r="AFU79" s="91"/>
      <c r="AFV79" s="91"/>
      <c r="AFW79" s="91"/>
      <c r="AFX79" s="91"/>
      <c r="AFY79" s="91"/>
      <c r="AFZ79" s="91"/>
      <c r="AGA79" s="91"/>
      <c r="AGB79" s="91"/>
      <c r="AGC79" s="91"/>
      <c r="AGD79" s="91"/>
      <c r="AGE79" s="91"/>
      <c r="AGF79" s="91"/>
      <c r="AGG79" s="91"/>
      <c r="AGH79" s="91"/>
      <c r="AGI79" s="91"/>
      <c r="AGJ79" s="91"/>
      <c r="AGK79" s="91"/>
      <c r="AGL79" s="91"/>
      <c r="AGM79" s="91"/>
      <c r="AGN79" s="91"/>
      <c r="AGO79" s="91"/>
      <c r="AGP79" s="91"/>
      <c r="AGQ79" s="91"/>
      <c r="AGR79" s="91"/>
      <c r="AGS79" s="91"/>
      <c r="AGT79" s="91"/>
      <c r="AGU79" s="91"/>
      <c r="AGV79" s="91"/>
      <c r="AGW79" s="91"/>
      <c r="AGX79" s="91"/>
      <c r="AGY79" s="91"/>
      <c r="AGZ79" s="91"/>
      <c r="AHA79" s="91"/>
      <c r="AHB79" s="91"/>
      <c r="AHC79" s="91"/>
      <c r="AHD79" s="91"/>
      <c r="AHE79" s="91"/>
      <c r="AHF79" s="91"/>
      <c r="AHG79" s="91"/>
      <c r="AHH79" s="91"/>
      <c r="AHI79" s="91"/>
      <c r="AHJ79" s="91"/>
      <c r="AHK79" s="91"/>
      <c r="AHL79" s="91"/>
      <c r="AHM79" s="91"/>
      <c r="AHN79" s="91"/>
      <c r="AHO79" s="91"/>
      <c r="AHP79" s="91"/>
      <c r="AHQ79" s="91"/>
      <c r="AHR79" s="91"/>
      <c r="AHS79" s="91"/>
      <c r="AHT79" s="91"/>
      <c r="AHU79" s="91"/>
      <c r="AHV79" s="91"/>
      <c r="AHW79" s="91"/>
      <c r="AHX79" s="91"/>
      <c r="AHY79" s="91"/>
      <c r="AHZ79" s="91"/>
      <c r="AIA79" s="91"/>
      <c r="AIB79" s="91"/>
      <c r="AIC79" s="91"/>
      <c r="AID79" s="91"/>
      <c r="AIE79" s="91"/>
      <c r="AIF79" s="91"/>
      <c r="AIG79" s="91"/>
      <c r="AIH79" s="91"/>
      <c r="AII79" s="91"/>
      <c r="AIJ79" s="91"/>
      <c r="AIK79" s="91"/>
      <c r="AIL79" s="91"/>
      <c r="AIM79" s="91"/>
      <c r="AIN79" s="91"/>
      <c r="AIO79" s="91"/>
      <c r="AIP79" s="91"/>
      <c r="AIQ79" s="91"/>
      <c r="AIR79" s="91"/>
      <c r="AIS79" s="91"/>
      <c r="AIT79" s="91"/>
      <c r="AIU79" s="91"/>
      <c r="AIV79" s="91"/>
      <c r="AIW79" s="91"/>
      <c r="AIX79" s="91"/>
      <c r="AIY79" s="91"/>
      <c r="AIZ79" s="91"/>
      <c r="AJA79" s="91"/>
      <c r="AJB79" s="91"/>
      <c r="AJC79" s="91"/>
      <c r="AJD79" s="91"/>
      <c r="AJE79" s="91"/>
      <c r="AJF79" s="91"/>
      <c r="AJG79" s="91"/>
      <c r="AJH79" s="91"/>
      <c r="AJI79" s="91"/>
      <c r="AJJ79" s="91"/>
      <c r="AJK79" s="91"/>
      <c r="AJL79" s="91"/>
      <c r="AJM79" s="91"/>
      <c r="AJN79" s="91"/>
      <c r="AJO79" s="91"/>
      <c r="AJP79" s="91"/>
      <c r="AJQ79" s="91"/>
      <c r="AJR79" s="91"/>
      <c r="AJS79" s="91"/>
      <c r="AJT79" s="91"/>
      <c r="AJU79" s="91"/>
      <c r="AJV79" s="91"/>
      <c r="AJW79" s="91"/>
      <c r="AJX79" s="91"/>
      <c r="AJY79" s="91"/>
      <c r="AJZ79" s="91"/>
      <c r="AKA79" s="91"/>
      <c r="AKB79" s="91"/>
      <c r="AKC79" s="91"/>
      <c r="AKD79" s="91"/>
      <c r="AKE79" s="91"/>
      <c r="AKF79" s="91"/>
      <c r="AKG79" s="91"/>
      <c r="AKH79" s="91"/>
      <c r="AKI79" s="91"/>
      <c r="AKJ79" s="91"/>
      <c r="AKK79" s="91"/>
      <c r="AKL79" s="91"/>
      <c r="AKM79" s="91"/>
      <c r="AKN79" s="91"/>
      <c r="AKO79" s="91"/>
      <c r="AKP79" s="91"/>
      <c r="AKQ79" s="91"/>
      <c r="AKR79" s="91"/>
      <c r="AKS79" s="91"/>
      <c r="AKT79" s="91"/>
      <c r="AKU79" s="91"/>
      <c r="AKV79" s="91"/>
      <c r="AKW79" s="91"/>
      <c r="AKX79" s="91"/>
      <c r="AKY79" s="91"/>
      <c r="AKZ79" s="91"/>
      <c r="ALA79" s="91"/>
      <c r="ALB79" s="91"/>
      <c r="ALC79" s="91"/>
      <c r="ALD79" s="91"/>
      <c r="ALE79" s="91"/>
      <c r="ALF79" s="91"/>
      <c r="ALG79" s="91"/>
      <c r="ALH79" s="91"/>
      <c r="ALI79" s="91"/>
      <c r="ALJ79" s="91"/>
      <c r="ALK79" s="91"/>
      <c r="ALL79" s="91"/>
      <c r="ALM79" s="91"/>
      <c r="ALN79" s="91"/>
      <c r="ALO79" s="91"/>
      <c r="ALP79" s="91"/>
      <c r="ALQ79" s="91"/>
      <c r="ALR79" s="91"/>
      <c r="ALS79" s="91"/>
      <c r="ALT79" s="91"/>
      <c r="ALU79" s="91"/>
      <c r="ALV79" s="91"/>
      <c r="ALW79" s="91"/>
      <c r="ALX79" s="91"/>
      <c r="ALY79" s="91"/>
      <c r="ALZ79" s="91"/>
      <c r="AMA79" s="91"/>
      <c r="AMB79" s="91"/>
      <c r="AMC79" s="91"/>
      <c r="AMD79" s="91"/>
      <c r="AME79" s="91"/>
      <c r="AMF79" s="91"/>
      <c r="AMG79" s="91"/>
      <c r="AMH79" s="91"/>
      <c r="AMI79" s="91"/>
      <c r="AMJ79" s="91"/>
      <c r="AMK79" s="91"/>
      <c r="AML79" s="91"/>
      <c r="AMM79" s="91"/>
      <c r="AMN79" s="91"/>
      <c r="AMO79" s="91"/>
      <c r="AMP79" s="91"/>
      <c r="AMQ79" s="91"/>
      <c r="AMR79" s="91"/>
      <c r="AMS79" s="91"/>
      <c r="AMT79" s="91"/>
      <c r="AMU79" s="91"/>
      <c r="AMV79" s="91"/>
      <c r="AMW79" s="91"/>
      <c r="AMX79" s="91"/>
      <c r="AMY79" s="91"/>
      <c r="AMZ79" s="91"/>
      <c r="ANA79" s="91"/>
      <c r="ANB79" s="91"/>
      <c r="ANC79" s="91"/>
      <c r="AND79" s="91"/>
      <c r="ANE79" s="91"/>
      <c r="ANF79" s="91"/>
      <c r="ANG79" s="91"/>
      <c r="ANH79" s="91"/>
      <c r="ANI79" s="91"/>
      <c r="ANJ79" s="91"/>
      <c r="ANK79" s="91"/>
      <c r="ANL79" s="91"/>
      <c r="ANM79" s="91"/>
      <c r="ANN79" s="91"/>
      <c r="ANO79" s="91"/>
      <c r="ANP79" s="91"/>
      <c r="ANQ79" s="91"/>
      <c r="ANR79" s="91"/>
      <c r="ANS79" s="91"/>
      <c r="ANT79" s="91"/>
      <c r="ANU79" s="91"/>
      <c r="ANV79" s="91"/>
      <c r="ANW79" s="91"/>
      <c r="ANX79" s="91"/>
      <c r="ANY79" s="91"/>
      <c r="ANZ79" s="91"/>
      <c r="AOA79" s="91"/>
      <c r="AOB79" s="91"/>
      <c r="AOC79" s="91"/>
      <c r="AOD79" s="91"/>
      <c r="AOE79" s="91"/>
      <c r="AOF79" s="91"/>
      <c r="AOG79" s="91"/>
      <c r="AOH79" s="91"/>
      <c r="AOI79" s="91"/>
      <c r="AOJ79" s="91"/>
      <c r="AOK79" s="91"/>
      <c r="AOL79" s="91"/>
      <c r="AOM79" s="91"/>
      <c r="AON79" s="91"/>
      <c r="AOO79" s="91"/>
      <c r="AOP79" s="91"/>
      <c r="AOQ79" s="91"/>
      <c r="AOR79" s="91"/>
      <c r="AOS79" s="91"/>
      <c r="AOT79" s="91"/>
      <c r="AOU79" s="91"/>
      <c r="AOV79" s="91"/>
      <c r="AOW79" s="91"/>
      <c r="AOX79" s="91"/>
      <c r="AOY79" s="91"/>
      <c r="AOZ79" s="91"/>
      <c r="APA79" s="91"/>
      <c r="APB79" s="91"/>
      <c r="APC79" s="91"/>
      <c r="APD79" s="91"/>
      <c r="APE79" s="91"/>
      <c r="APF79" s="91"/>
      <c r="APG79" s="91"/>
      <c r="APH79" s="91"/>
      <c r="API79" s="91"/>
      <c r="APJ79" s="91"/>
      <c r="APK79" s="91"/>
      <c r="APL79" s="91"/>
      <c r="APM79" s="91"/>
      <c r="APN79" s="91"/>
      <c r="APO79" s="91"/>
      <c r="APP79" s="91"/>
      <c r="APQ79" s="91"/>
      <c r="APR79" s="91"/>
      <c r="APS79" s="91"/>
      <c r="APT79" s="91"/>
      <c r="APU79" s="91"/>
      <c r="APV79" s="91"/>
      <c r="APW79" s="91"/>
      <c r="APX79" s="91"/>
      <c r="APY79" s="91"/>
      <c r="APZ79" s="91"/>
      <c r="AQA79" s="91"/>
      <c r="AQB79" s="91"/>
      <c r="AQC79" s="91"/>
      <c r="AQD79" s="91"/>
      <c r="AQE79" s="91"/>
      <c r="AQF79" s="91"/>
      <c r="AQG79" s="91"/>
      <c r="AQH79" s="91"/>
      <c r="AQI79" s="91"/>
      <c r="AQJ79" s="91"/>
      <c r="AQK79" s="91"/>
      <c r="AQL79" s="91"/>
      <c r="AQM79" s="91"/>
      <c r="AQN79" s="91"/>
      <c r="AQO79" s="91"/>
      <c r="AQP79" s="91"/>
      <c r="AQQ79" s="91"/>
      <c r="AQR79" s="91"/>
      <c r="AQS79" s="91"/>
      <c r="AQT79" s="91"/>
      <c r="AQU79" s="91"/>
      <c r="AQV79" s="91"/>
      <c r="AQW79" s="91"/>
      <c r="AQX79" s="91"/>
      <c r="AQY79" s="91"/>
      <c r="AQZ79" s="91"/>
      <c r="ARA79" s="91"/>
      <c r="ARB79" s="91"/>
      <c r="ARC79" s="91"/>
      <c r="ARD79" s="91"/>
      <c r="ARE79" s="91"/>
      <c r="ARF79" s="91"/>
      <c r="ARG79" s="91"/>
      <c r="ARH79" s="91"/>
      <c r="ARI79" s="91"/>
      <c r="ARJ79" s="91"/>
      <c r="ARK79" s="91"/>
      <c r="ARL79" s="91"/>
      <c r="ARM79" s="91"/>
      <c r="ARN79" s="91"/>
      <c r="ARO79" s="91"/>
      <c r="ARP79" s="91"/>
      <c r="ARQ79" s="91"/>
      <c r="ARR79" s="91"/>
      <c r="ARS79" s="91"/>
      <c r="ART79" s="91"/>
      <c r="ARU79" s="91"/>
      <c r="ARV79" s="91"/>
      <c r="ARW79" s="91"/>
      <c r="ARX79" s="91"/>
      <c r="ARY79" s="91"/>
      <c r="ARZ79" s="91"/>
      <c r="ASA79" s="91"/>
      <c r="ASB79" s="91"/>
      <c r="ASC79" s="91"/>
      <c r="ASD79" s="91"/>
      <c r="ASE79" s="91"/>
      <c r="ASF79" s="91"/>
      <c r="ASG79" s="91"/>
      <c r="ASH79" s="91"/>
      <c r="ASI79" s="91"/>
      <c r="ASJ79" s="91"/>
      <c r="ASK79" s="91"/>
      <c r="ASL79" s="91"/>
      <c r="ASM79" s="91"/>
      <c r="ASN79" s="91"/>
      <c r="ASO79" s="91"/>
      <c r="ASP79" s="91"/>
      <c r="ASQ79" s="91"/>
      <c r="ASR79" s="91"/>
      <c r="ASS79" s="91"/>
      <c r="AST79" s="91"/>
      <c r="ASU79" s="91"/>
      <c r="ASV79" s="91"/>
      <c r="ASW79" s="91"/>
      <c r="ASX79" s="91"/>
      <c r="ASY79" s="91"/>
      <c r="ASZ79" s="91"/>
      <c r="ATA79" s="91"/>
      <c r="ATB79" s="91"/>
      <c r="ATC79" s="91"/>
      <c r="ATD79" s="91"/>
      <c r="ATE79" s="91"/>
      <c r="ATF79" s="91"/>
      <c r="ATG79" s="91"/>
      <c r="ATH79" s="91"/>
      <c r="ATI79" s="91"/>
      <c r="ATJ79" s="91"/>
      <c r="ATK79" s="91"/>
      <c r="ATL79" s="91"/>
      <c r="ATM79" s="91"/>
      <c r="ATN79" s="91"/>
      <c r="ATO79" s="91"/>
      <c r="ATP79" s="91"/>
      <c r="ATQ79" s="91"/>
      <c r="ATR79" s="91"/>
      <c r="ATS79" s="91"/>
      <c r="ATT79" s="91"/>
      <c r="ATU79" s="91"/>
      <c r="ATV79" s="91"/>
      <c r="ATW79" s="91"/>
      <c r="ATX79" s="91"/>
      <c r="ATY79" s="91"/>
      <c r="ATZ79" s="91"/>
      <c r="AUA79" s="91"/>
      <c r="AUB79" s="91"/>
      <c r="AUC79" s="91"/>
      <c r="AUD79" s="91"/>
      <c r="AUE79" s="91"/>
      <c r="AUF79" s="91"/>
      <c r="AUG79" s="91"/>
      <c r="AUH79" s="91"/>
      <c r="AUI79" s="91"/>
      <c r="AUJ79" s="91"/>
      <c r="AUK79" s="91"/>
      <c r="AUL79" s="91"/>
      <c r="AUM79" s="91"/>
      <c r="AUN79" s="91"/>
      <c r="AUO79" s="91"/>
      <c r="AUP79" s="91"/>
      <c r="AUQ79" s="91"/>
      <c r="AUR79" s="91"/>
      <c r="AUS79" s="91"/>
      <c r="AUT79" s="91"/>
      <c r="AUU79" s="91"/>
      <c r="AUV79" s="91"/>
      <c r="AUW79" s="91"/>
      <c r="AUX79" s="91"/>
      <c r="AUY79" s="91"/>
      <c r="AUZ79" s="91"/>
      <c r="AVA79" s="91"/>
      <c r="AVB79" s="91"/>
      <c r="AVC79" s="91"/>
      <c r="AVD79" s="91"/>
      <c r="AVE79" s="91"/>
      <c r="AVF79" s="91"/>
      <c r="AVG79" s="91"/>
      <c r="AVH79" s="91"/>
      <c r="AVI79" s="91"/>
      <c r="AVJ79" s="91"/>
      <c r="AVK79" s="91"/>
      <c r="AVL79" s="91"/>
      <c r="AVM79" s="91"/>
      <c r="AVN79" s="91"/>
      <c r="AVO79" s="91"/>
      <c r="AVP79" s="91"/>
      <c r="AVQ79" s="91"/>
      <c r="AVR79" s="91"/>
      <c r="AVS79" s="91"/>
      <c r="AVT79" s="91"/>
      <c r="AVU79" s="91"/>
      <c r="AVV79" s="91"/>
      <c r="AVW79" s="91"/>
      <c r="AVX79" s="91"/>
      <c r="AVY79" s="91"/>
      <c r="AVZ79" s="91"/>
      <c r="AWA79" s="91"/>
      <c r="AWB79" s="91"/>
      <c r="AWC79" s="91"/>
      <c r="AWD79" s="91"/>
      <c r="AWE79" s="91"/>
      <c r="AWF79" s="91"/>
      <c r="AWG79" s="91"/>
      <c r="AWH79" s="91"/>
      <c r="AWI79" s="91"/>
      <c r="AWJ79" s="91"/>
      <c r="AWK79" s="91"/>
      <c r="AWL79" s="91"/>
      <c r="AWM79" s="91"/>
      <c r="AWN79" s="91"/>
      <c r="AWO79" s="91"/>
      <c r="AWP79" s="91"/>
      <c r="AWQ79" s="91"/>
      <c r="AWR79" s="91"/>
      <c r="AWS79" s="91"/>
      <c r="AWT79" s="91"/>
      <c r="AWU79" s="91"/>
      <c r="AWV79" s="91"/>
      <c r="AWW79" s="91"/>
      <c r="AWX79" s="91"/>
      <c r="AWY79" s="91"/>
      <c r="AWZ79" s="91"/>
      <c r="AXA79" s="91"/>
      <c r="AXB79" s="91"/>
      <c r="AXC79" s="91"/>
      <c r="AXD79" s="91"/>
      <c r="AXE79" s="91"/>
      <c r="AXF79" s="91"/>
      <c r="AXG79" s="91"/>
      <c r="AXH79" s="91"/>
      <c r="AXI79" s="91"/>
      <c r="AXJ79" s="91"/>
      <c r="AXK79" s="91"/>
      <c r="AXL79" s="91"/>
      <c r="AXM79" s="91"/>
      <c r="AXN79" s="91"/>
      <c r="AXO79" s="91"/>
      <c r="AXP79" s="91"/>
      <c r="AXQ79" s="91"/>
      <c r="AXR79" s="91"/>
      <c r="AXS79" s="91"/>
      <c r="AXT79" s="91"/>
      <c r="AXU79" s="91"/>
      <c r="AXV79" s="91"/>
      <c r="AXW79" s="91"/>
      <c r="AXX79" s="91"/>
      <c r="AXY79" s="91"/>
      <c r="AXZ79" s="91"/>
      <c r="AYA79" s="91"/>
      <c r="AYB79" s="91"/>
      <c r="AYC79" s="91"/>
      <c r="AYD79" s="91"/>
      <c r="AYE79" s="91"/>
      <c r="AYF79" s="91"/>
      <c r="AYG79" s="91"/>
      <c r="AYH79" s="91"/>
      <c r="AYI79" s="91"/>
      <c r="AYJ79" s="91"/>
      <c r="AYK79" s="91"/>
      <c r="AYL79" s="91"/>
      <c r="AYM79" s="91"/>
      <c r="AYN79" s="91"/>
      <c r="AYO79" s="91"/>
      <c r="AYP79" s="91"/>
      <c r="AYQ79" s="91"/>
      <c r="AYR79" s="91"/>
      <c r="AYS79" s="91"/>
      <c r="AYT79" s="91"/>
      <c r="AYU79" s="91"/>
      <c r="AYV79" s="91"/>
      <c r="AYW79" s="91"/>
      <c r="AYX79" s="91"/>
      <c r="AYY79" s="91"/>
      <c r="AYZ79" s="91"/>
      <c r="AZA79" s="91"/>
      <c r="AZB79" s="91"/>
      <c r="AZC79" s="91"/>
      <c r="AZD79" s="91"/>
      <c r="AZE79" s="91"/>
      <c r="AZF79" s="91"/>
      <c r="AZG79" s="91"/>
      <c r="AZH79" s="91"/>
      <c r="AZI79" s="91"/>
      <c r="AZJ79" s="91"/>
      <c r="AZK79" s="91"/>
      <c r="AZL79" s="91"/>
      <c r="AZM79" s="91"/>
      <c r="AZN79" s="91"/>
      <c r="AZO79" s="91"/>
      <c r="AZP79" s="91"/>
      <c r="AZQ79" s="91"/>
      <c r="AZR79" s="91"/>
      <c r="AZS79" s="91"/>
      <c r="AZT79" s="91"/>
      <c r="AZU79" s="91"/>
      <c r="AZV79" s="91"/>
      <c r="AZW79" s="91"/>
      <c r="AZX79" s="91"/>
      <c r="AZY79" s="91"/>
      <c r="AZZ79" s="91"/>
      <c r="BAA79" s="91"/>
      <c r="BAB79" s="91"/>
      <c r="BAC79" s="91"/>
      <c r="BAD79" s="91"/>
      <c r="BAE79" s="91"/>
      <c r="BAF79" s="91"/>
      <c r="BAG79" s="91"/>
      <c r="BAH79" s="91"/>
      <c r="BAI79" s="91"/>
      <c r="BAJ79" s="91"/>
      <c r="BAK79" s="91"/>
      <c r="BAL79" s="91"/>
      <c r="BAM79" s="91"/>
      <c r="BAN79" s="91"/>
      <c r="BAO79" s="91"/>
      <c r="BAP79" s="91"/>
      <c r="BAQ79" s="91"/>
      <c r="BAR79" s="91"/>
      <c r="BAS79" s="91"/>
      <c r="BAT79" s="91"/>
      <c r="BAU79" s="91"/>
      <c r="BAV79" s="91"/>
      <c r="BAW79" s="91"/>
      <c r="BAX79" s="91"/>
      <c r="BAY79" s="91"/>
      <c r="BAZ79" s="91"/>
      <c r="BBA79" s="91"/>
      <c r="BBB79" s="91"/>
      <c r="BBC79" s="91"/>
      <c r="BBD79" s="91"/>
      <c r="BBE79" s="91"/>
      <c r="BBF79" s="91"/>
      <c r="BBG79" s="91"/>
      <c r="BBH79" s="91"/>
      <c r="BBI79" s="91"/>
      <c r="BBJ79" s="91"/>
      <c r="BBK79" s="91"/>
      <c r="BBL79" s="91"/>
      <c r="BBM79" s="91"/>
      <c r="BBN79" s="91"/>
      <c r="BBO79" s="91"/>
      <c r="BBP79" s="91"/>
      <c r="BBQ79" s="91"/>
      <c r="BBR79" s="91"/>
      <c r="BBS79" s="91"/>
      <c r="BBT79" s="91"/>
      <c r="BBU79" s="91"/>
      <c r="BBV79" s="91"/>
      <c r="BBW79" s="91"/>
      <c r="BBX79" s="91"/>
      <c r="BBY79" s="91"/>
      <c r="BBZ79" s="91"/>
      <c r="BCA79" s="91"/>
      <c r="BCB79" s="91"/>
      <c r="BCC79" s="91"/>
      <c r="BCD79" s="91"/>
      <c r="BCE79" s="91"/>
      <c r="BCF79" s="91"/>
      <c r="BCG79" s="91"/>
      <c r="BCH79" s="91"/>
      <c r="BCI79" s="91"/>
      <c r="BCJ79" s="91"/>
      <c r="BCK79" s="91"/>
      <c r="BCL79" s="91"/>
      <c r="BCM79" s="91"/>
      <c r="BCN79" s="91"/>
      <c r="BCO79" s="91"/>
      <c r="BCP79" s="91"/>
      <c r="BCQ79" s="91"/>
      <c r="BCR79" s="91"/>
      <c r="BCS79" s="91"/>
      <c r="BCT79" s="91"/>
      <c r="BCU79" s="91"/>
      <c r="BCV79" s="91"/>
      <c r="BCW79" s="91"/>
      <c r="BCX79" s="91"/>
      <c r="BCY79" s="91"/>
      <c r="BCZ79" s="91"/>
      <c r="BDA79" s="91"/>
      <c r="BDB79" s="91"/>
      <c r="BDC79" s="91"/>
      <c r="BDD79" s="91"/>
      <c r="BDE79" s="91"/>
      <c r="BDF79" s="91"/>
      <c r="BDG79" s="91"/>
      <c r="BDH79" s="91"/>
      <c r="BDI79" s="91"/>
      <c r="BDJ79" s="91"/>
      <c r="BDK79" s="91"/>
      <c r="BDL79" s="91"/>
      <c r="BDM79" s="91"/>
      <c r="BDN79" s="91"/>
      <c r="BDO79" s="91"/>
      <c r="BDP79" s="91"/>
      <c r="BDQ79" s="91"/>
      <c r="BDR79" s="91"/>
      <c r="BDS79" s="91"/>
      <c r="BDT79" s="91"/>
      <c r="BDU79" s="91"/>
      <c r="BDV79" s="91"/>
      <c r="BDW79" s="91"/>
      <c r="BDX79" s="91"/>
      <c r="BDY79" s="91"/>
      <c r="BDZ79" s="91"/>
      <c r="BEA79" s="91"/>
      <c r="BEB79" s="91"/>
      <c r="BEC79" s="91"/>
      <c r="BED79" s="91"/>
      <c r="BEE79" s="91"/>
      <c r="BEF79" s="91"/>
      <c r="BEG79" s="91"/>
      <c r="BEH79" s="91"/>
      <c r="BEI79" s="91"/>
      <c r="BEJ79" s="91"/>
      <c r="BEK79" s="91"/>
      <c r="BEL79" s="91"/>
      <c r="BEM79" s="91"/>
      <c r="BEN79" s="91"/>
      <c r="BEO79" s="91"/>
      <c r="BEP79" s="91"/>
      <c r="BEQ79" s="91"/>
      <c r="BER79" s="91"/>
      <c r="BES79" s="91"/>
      <c r="BET79" s="91"/>
      <c r="BEU79" s="91"/>
      <c r="BEV79" s="91"/>
      <c r="BEW79" s="91"/>
      <c r="BEX79" s="91"/>
      <c r="BEY79" s="91"/>
      <c r="BEZ79" s="91"/>
      <c r="BFA79" s="91"/>
      <c r="BFB79" s="91"/>
      <c r="BFC79" s="91"/>
      <c r="BFD79" s="91"/>
      <c r="BFE79" s="91"/>
      <c r="BFF79" s="91"/>
      <c r="BFG79" s="91"/>
      <c r="BFH79" s="91"/>
      <c r="BFI79" s="91"/>
      <c r="BFJ79" s="91"/>
      <c r="BFK79" s="91"/>
      <c r="BFL79" s="91"/>
      <c r="BFM79" s="91"/>
      <c r="BFN79" s="91"/>
      <c r="BFO79" s="91"/>
      <c r="BFP79" s="91"/>
      <c r="BFQ79" s="91"/>
      <c r="BFR79" s="91"/>
      <c r="BFS79" s="91"/>
      <c r="BFT79" s="91"/>
      <c r="BFU79" s="91"/>
      <c r="BFV79" s="91"/>
      <c r="BFW79" s="91"/>
      <c r="BFX79" s="91"/>
      <c r="BFY79" s="91"/>
      <c r="BFZ79" s="91"/>
      <c r="BGA79" s="91"/>
      <c r="BGB79" s="91"/>
      <c r="BGC79" s="91"/>
      <c r="BGD79" s="91"/>
      <c r="BGE79" s="91"/>
      <c r="BGF79" s="91"/>
      <c r="BGG79" s="91"/>
      <c r="BGH79" s="91"/>
      <c r="BGI79" s="91"/>
      <c r="BGJ79" s="91"/>
      <c r="BGK79" s="91"/>
      <c r="BGL79" s="91"/>
      <c r="BGM79" s="91"/>
      <c r="BGN79" s="91"/>
      <c r="BGO79" s="91"/>
      <c r="BGP79" s="91"/>
      <c r="BGQ79" s="91"/>
      <c r="BGR79" s="91"/>
      <c r="BGS79" s="91"/>
      <c r="BGT79" s="91"/>
      <c r="BGU79" s="91"/>
      <c r="BGV79" s="91"/>
      <c r="BGW79" s="91"/>
      <c r="BGX79" s="91"/>
      <c r="BGY79" s="91"/>
      <c r="BGZ79" s="91"/>
      <c r="BHA79" s="91"/>
      <c r="BHB79" s="91"/>
      <c r="BHC79" s="91"/>
      <c r="BHD79" s="91"/>
      <c r="BHE79" s="91"/>
      <c r="BHF79" s="91"/>
      <c r="BHG79" s="91"/>
      <c r="BHH79" s="91"/>
      <c r="BHI79" s="91"/>
      <c r="BHJ79" s="91"/>
      <c r="BHK79" s="91"/>
      <c r="BHL79" s="91"/>
      <c r="BHM79" s="91"/>
      <c r="BHN79" s="91"/>
      <c r="BHO79" s="91"/>
      <c r="BHP79" s="91"/>
      <c r="BHQ79" s="91"/>
      <c r="BHR79" s="91"/>
      <c r="BHS79" s="91"/>
      <c r="BHT79" s="91"/>
      <c r="BHU79" s="91"/>
      <c r="BHV79" s="91"/>
      <c r="BHW79" s="91"/>
      <c r="BHX79" s="91"/>
      <c r="BHY79" s="91"/>
      <c r="BHZ79" s="91"/>
      <c r="BIA79" s="91"/>
      <c r="BIB79" s="91"/>
      <c r="BIC79" s="91"/>
      <c r="BID79" s="91"/>
      <c r="BIE79" s="91"/>
      <c r="BIF79" s="91"/>
      <c r="BIG79" s="91"/>
      <c r="BIH79" s="91"/>
      <c r="BII79" s="91"/>
      <c r="BIJ79" s="91"/>
      <c r="BIK79" s="91"/>
      <c r="BIL79" s="91"/>
      <c r="BIM79" s="91"/>
      <c r="BIN79" s="91"/>
      <c r="BIO79" s="91"/>
      <c r="BIP79" s="91"/>
      <c r="BIQ79" s="91"/>
      <c r="BIR79" s="91"/>
      <c r="BIS79" s="91"/>
      <c r="BIT79" s="91"/>
      <c r="BIU79" s="91"/>
      <c r="BIV79" s="91"/>
      <c r="BIW79" s="91"/>
      <c r="BIX79" s="91"/>
      <c r="BIY79" s="91"/>
      <c r="BIZ79" s="91"/>
      <c r="BJA79" s="91"/>
      <c r="BJB79" s="91"/>
      <c r="BJC79" s="91"/>
      <c r="BJD79" s="91"/>
      <c r="BJE79" s="91"/>
      <c r="BJF79" s="91"/>
      <c r="BJG79" s="91"/>
      <c r="BJH79" s="91"/>
      <c r="BJI79" s="91"/>
      <c r="BJJ79" s="91"/>
      <c r="BJK79" s="91"/>
      <c r="BJL79" s="91"/>
      <c r="BJM79" s="91"/>
      <c r="BJN79" s="91"/>
      <c r="BJO79" s="91"/>
      <c r="BJP79" s="91"/>
      <c r="BJQ79" s="91"/>
      <c r="BJR79" s="91"/>
      <c r="BJS79" s="91"/>
      <c r="BJT79" s="91"/>
      <c r="BJU79" s="91"/>
      <c r="BJV79" s="91"/>
      <c r="BJW79" s="91"/>
      <c r="BJX79" s="91"/>
      <c r="BJY79" s="91"/>
      <c r="BJZ79" s="91"/>
      <c r="BKA79" s="91"/>
      <c r="BKB79" s="91"/>
      <c r="BKC79" s="91"/>
      <c r="BKD79" s="91"/>
      <c r="BKE79" s="91"/>
      <c r="BKF79" s="91"/>
      <c r="BKG79" s="91"/>
      <c r="BKH79" s="91"/>
      <c r="BKI79" s="91"/>
      <c r="BKJ79" s="91"/>
      <c r="BKK79" s="91"/>
      <c r="BKL79" s="91"/>
      <c r="BKM79" s="91"/>
      <c r="BKN79" s="91"/>
      <c r="BKO79" s="91"/>
      <c r="BKP79" s="91"/>
      <c r="BKQ79" s="91"/>
      <c r="BKR79" s="91"/>
      <c r="BKS79" s="91"/>
      <c r="BKT79" s="91"/>
      <c r="BKU79" s="91"/>
      <c r="BKV79" s="91"/>
      <c r="BKW79" s="91"/>
      <c r="BKX79" s="91"/>
      <c r="BKY79" s="91"/>
      <c r="BKZ79" s="91"/>
      <c r="BLA79" s="91"/>
      <c r="BLB79" s="91"/>
      <c r="BLC79" s="91"/>
      <c r="BLD79" s="91"/>
      <c r="BLE79" s="91"/>
      <c r="BLF79" s="91"/>
      <c r="BLG79" s="91"/>
      <c r="BLH79" s="91"/>
      <c r="BLI79" s="91"/>
      <c r="BLJ79" s="91"/>
      <c r="BLK79" s="91"/>
      <c r="BLL79" s="91"/>
      <c r="BLM79" s="91"/>
      <c r="BLN79" s="91"/>
      <c r="BLO79" s="91"/>
      <c r="BLP79" s="91"/>
      <c r="BLQ79" s="91"/>
      <c r="BLR79" s="91"/>
      <c r="BLS79" s="91"/>
      <c r="BLT79" s="91"/>
      <c r="BLU79" s="91"/>
      <c r="BLV79" s="91"/>
      <c r="BLW79" s="91"/>
      <c r="BLX79" s="91"/>
      <c r="BLY79" s="91"/>
      <c r="BLZ79" s="91"/>
      <c r="BMA79" s="91"/>
      <c r="BMB79" s="91"/>
      <c r="BMC79" s="91"/>
      <c r="BMD79" s="91"/>
      <c r="BME79" s="91"/>
      <c r="BMF79" s="91"/>
      <c r="BMG79" s="91"/>
      <c r="BMH79" s="91"/>
      <c r="BMI79" s="91"/>
      <c r="BMJ79" s="91"/>
      <c r="BMK79" s="91"/>
      <c r="BML79" s="91"/>
      <c r="BMM79" s="91"/>
      <c r="BMN79" s="91"/>
      <c r="BMO79" s="91"/>
      <c r="BMP79" s="91"/>
      <c r="BMQ79" s="91"/>
      <c r="BMR79" s="91"/>
      <c r="BMS79" s="91"/>
      <c r="BMT79" s="91"/>
      <c r="BMU79" s="91"/>
      <c r="BMV79" s="91"/>
      <c r="BMW79" s="91"/>
      <c r="BMX79" s="91"/>
      <c r="BMY79" s="91"/>
      <c r="BMZ79" s="91"/>
      <c r="BNA79" s="91"/>
      <c r="BNB79" s="91"/>
      <c r="BNC79" s="91"/>
      <c r="BND79" s="91"/>
      <c r="BNE79" s="91"/>
      <c r="BNF79" s="91"/>
      <c r="BNG79" s="91"/>
      <c r="BNH79" s="91"/>
      <c r="BNI79" s="91"/>
      <c r="BNJ79" s="91"/>
      <c r="BNK79" s="91"/>
      <c r="BNL79" s="91"/>
      <c r="BNM79" s="91"/>
      <c r="BNN79" s="91"/>
      <c r="BNO79" s="91"/>
      <c r="BNP79" s="91"/>
      <c r="BNQ79" s="91"/>
      <c r="BNR79" s="91"/>
      <c r="BNS79" s="91"/>
      <c r="BNT79" s="91"/>
      <c r="BNU79" s="91"/>
      <c r="BNV79" s="91"/>
      <c r="BNW79" s="91"/>
      <c r="BNX79" s="91"/>
      <c r="BNY79" s="91"/>
      <c r="BNZ79" s="91"/>
      <c r="BOA79" s="91"/>
      <c r="BOB79" s="91"/>
      <c r="BOC79" s="91"/>
      <c r="BOD79" s="91"/>
      <c r="BOE79" s="91"/>
      <c r="BOF79" s="91"/>
      <c r="BOG79" s="91"/>
      <c r="BOH79" s="91"/>
      <c r="BOI79" s="91"/>
      <c r="BOJ79" s="91"/>
      <c r="BOK79" s="91"/>
      <c r="BOL79" s="91"/>
      <c r="BOM79" s="91"/>
      <c r="BON79" s="91"/>
      <c r="BOO79" s="91"/>
      <c r="BOP79" s="91"/>
      <c r="BOQ79" s="91"/>
      <c r="BOR79" s="91"/>
      <c r="BOS79" s="91"/>
      <c r="BOT79" s="91"/>
      <c r="BOU79" s="91"/>
      <c r="BOV79" s="91"/>
      <c r="BOW79" s="91"/>
      <c r="BOX79" s="91"/>
      <c r="BOY79" s="91"/>
      <c r="BOZ79" s="91"/>
      <c r="BPA79" s="91"/>
      <c r="BPB79" s="91"/>
      <c r="BPC79" s="91"/>
      <c r="BPD79" s="91"/>
      <c r="BPE79" s="91"/>
      <c r="BPF79" s="91"/>
      <c r="BPG79" s="91"/>
      <c r="BPH79" s="91"/>
      <c r="BPI79" s="91"/>
      <c r="BPJ79" s="91"/>
      <c r="BPK79" s="91"/>
      <c r="BPL79" s="91"/>
      <c r="BPM79" s="91"/>
      <c r="BPN79" s="91"/>
      <c r="BPO79" s="91"/>
      <c r="BPP79" s="91"/>
      <c r="BPQ79" s="91"/>
      <c r="BPR79" s="91"/>
      <c r="BPS79" s="91"/>
      <c r="BPT79" s="91"/>
      <c r="BPU79" s="91"/>
      <c r="BPV79" s="91"/>
      <c r="BPW79" s="91"/>
      <c r="BPX79" s="91"/>
      <c r="BPY79" s="91"/>
      <c r="BPZ79" s="91"/>
      <c r="BQA79" s="91"/>
      <c r="BQB79" s="91"/>
      <c r="BQC79" s="91"/>
      <c r="BQD79" s="91"/>
      <c r="BQE79" s="91"/>
      <c r="BQF79" s="91"/>
      <c r="BQG79" s="91"/>
      <c r="BQH79" s="91"/>
      <c r="BQI79" s="91"/>
      <c r="BQJ79" s="91"/>
      <c r="BQK79" s="91"/>
      <c r="BQL79" s="91"/>
      <c r="BQM79" s="91"/>
      <c r="BQN79" s="91"/>
      <c r="BQO79" s="91"/>
      <c r="BQP79" s="91"/>
      <c r="BQQ79" s="91"/>
      <c r="BQR79" s="91"/>
      <c r="BQS79" s="91"/>
      <c r="BQT79" s="91"/>
      <c r="BQU79" s="91"/>
      <c r="BQV79" s="91"/>
      <c r="BQW79" s="91"/>
      <c r="BQX79" s="91"/>
      <c r="BQY79" s="91"/>
      <c r="BQZ79" s="91"/>
      <c r="BRA79" s="91"/>
      <c r="BRB79" s="91"/>
      <c r="BRC79" s="91"/>
      <c r="BRD79" s="91"/>
      <c r="BRE79" s="91"/>
      <c r="BRF79" s="91"/>
      <c r="BRG79" s="91"/>
      <c r="BRH79" s="91"/>
      <c r="BRI79" s="91"/>
      <c r="BRJ79" s="91"/>
      <c r="BRK79" s="91"/>
      <c r="BRL79" s="91"/>
      <c r="BRM79" s="91"/>
      <c r="BRN79" s="91"/>
      <c r="BRO79" s="91"/>
      <c r="BRP79" s="91"/>
      <c r="BRQ79" s="91"/>
      <c r="BRR79" s="91"/>
      <c r="BRS79" s="91"/>
      <c r="BRT79" s="91"/>
      <c r="BRU79" s="91"/>
      <c r="BRV79" s="91"/>
      <c r="BRW79" s="91"/>
      <c r="BRX79" s="91"/>
      <c r="BRY79" s="91"/>
      <c r="BRZ79" s="91"/>
      <c r="BSA79" s="91"/>
      <c r="BSB79" s="91"/>
      <c r="BSC79" s="91"/>
      <c r="BSD79" s="91"/>
      <c r="BSE79" s="91"/>
      <c r="BSF79" s="91"/>
      <c r="BSG79" s="91"/>
      <c r="BSH79" s="91"/>
      <c r="BSI79" s="91"/>
      <c r="BSJ79" s="91"/>
      <c r="BSK79" s="91"/>
      <c r="BSL79" s="91"/>
      <c r="BSM79" s="91"/>
      <c r="BSN79" s="91"/>
      <c r="BSO79" s="91"/>
      <c r="BSP79" s="91"/>
      <c r="BSQ79" s="91"/>
      <c r="BSR79" s="91"/>
      <c r="BSS79" s="91"/>
      <c r="BST79" s="91"/>
      <c r="BSU79" s="91"/>
      <c r="BSV79" s="91"/>
      <c r="BSW79" s="91"/>
      <c r="BSX79" s="91"/>
      <c r="BSY79" s="91"/>
      <c r="BSZ79" s="91"/>
      <c r="BTA79" s="91"/>
      <c r="BTB79" s="91"/>
      <c r="BTC79" s="91"/>
      <c r="BTD79" s="91"/>
      <c r="BTE79" s="91"/>
      <c r="BTF79" s="91"/>
      <c r="BTG79" s="91"/>
      <c r="BTH79" s="91"/>
      <c r="BTI79" s="91"/>
      <c r="BTJ79" s="91"/>
      <c r="BTK79" s="91"/>
      <c r="BTL79" s="91"/>
      <c r="BTM79" s="91"/>
      <c r="BTN79" s="91"/>
      <c r="BTO79" s="91"/>
      <c r="BTP79" s="91"/>
      <c r="BTQ79" s="91"/>
      <c r="BTR79" s="91"/>
      <c r="BTS79" s="91"/>
      <c r="BTT79" s="91"/>
      <c r="BTU79" s="91"/>
      <c r="BTV79" s="91"/>
      <c r="BTW79" s="91"/>
      <c r="BTX79" s="91"/>
      <c r="BTY79" s="91"/>
      <c r="BTZ79" s="91"/>
      <c r="BUA79" s="91"/>
      <c r="BUB79" s="91"/>
      <c r="BUC79" s="91"/>
      <c r="BUD79" s="91"/>
      <c r="BUE79" s="91"/>
      <c r="BUF79" s="91"/>
      <c r="BUG79" s="91"/>
      <c r="BUH79" s="91"/>
      <c r="BUI79" s="91"/>
      <c r="BUJ79" s="91"/>
      <c r="BUK79" s="91"/>
      <c r="BUL79" s="91"/>
      <c r="BUM79" s="91"/>
      <c r="BUN79" s="91"/>
      <c r="BUO79" s="91"/>
      <c r="BUP79" s="91"/>
      <c r="BUQ79" s="91"/>
      <c r="BUR79" s="91"/>
      <c r="BUS79" s="91"/>
      <c r="BUT79" s="91"/>
      <c r="BUU79" s="91"/>
      <c r="BUV79" s="91"/>
      <c r="BUW79" s="91"/>
      <c r="BUX79" s="91"/>
      <c r="BUY79" s="91"/>
      <c r="BUZ79" s="91"/>
      <c r="BVA79" s="91"/>
      <c r="BVB79" s="91"/>
      <c r="BVC79" s="91"/>
      <c r="BVD79" s="91"/>
      <c r="BVE79" s="91"/>
      <c r="BVF79" s="91"/>
      <c r="BVG79" s="91"/>
      <c r="BVH79" s="91"/>
      <c r="BVI79" s="91"/>
      <c r="BVJ79" s="91"/>
      <c r="BVK79" s="91"/>
      <c r="BVL79" s="91"/>
      <c r="BVM79" s="91"/>
      <c r="BVN79" s="91"/>
      <c r="BVO79" s="91"/>
      <c r="BVP79" s="91"/>
      <c r="BVQ79" s="91"/>
      <c r="BVR79" s="91"/>
      <c r="BVS79" s="91"/>
      <c r="BVT79" s="91"/>
      <c r="BVU79" s="91"/>
      <c r="BVV79" s="91"/>
      <c r="BVW79" s="91"/>
      <c r="BVX79" s="91"/>
      <c r="BVY79" s="91"/>
      <c r="BVZ79" s="91"/>
      <c r="BWA79" s="91"/>
      <c r="BWB79" s="91"/>
      <c r="BWC79" s="91"/>
      <c r="BWD79" s="91"/>
      <c r="BWE79" s="91"/>
      <c r="BWF79" s="91"/>
      <c r="BWG79" s="91"/>
      <c r="BWH79" s="91"/>
      <c r="BWI79" s="91"/>
      <c r="BWJ79" s="91"/>
      <c r="BWK79" s="91"/>
      <c r="BWL79" s="91"/>
      <c r="BWM79" s="91"/>
      <c r="BWN79" s="91"/>
      <c r="BWO79" s="91"/>
      <c r="BWP79" s="91"/>
      <c r="BWQ79" s="91"/>
      <c r="BWR79" s="91"/>
      <c r="BWS79" s="91"/>
      <c r="BWT79" s="91"/>
      <c r="BWU79" s="91"/>
      <c r="BWV79" s="91"/>
      <c r="BWW79" s="91"/>
      <c r="BWX79" s="91"/>
      <c r="BWY79" s="91"/>
      <c r="BWZ79" s="91"/>
      <c r="BXA79" s="91"/>
      <c r="BXB79" s="91"/>
      <c r="BXC79" s="91"/>
      <c r="BXD79" s="91"/>
      <c r="BXE79" s="91"/>
      <c r="BXF79" s="91"/>
      <c r="BXG79" s="91"/>
      <c r="BXH79" s="91"/>
      <c r="BXI79" s="91"/>
      <c r="BXJ79" s="91"/>
      <c r="BXK79" s="91"/>
      <c r="BXL79" s="91"/>
      <c r="BXM79" s="91"/>
      <c r="BXN79" s="91"/>
      <c r="BXO79" s="91"/>
      <c r="BXP79" s="91"/>
      <c r="BXQ79" s="91"/>
      <c r="BXR79" s="91"/>
      <c r="BXS79" s="91"/>
      <c r="BXT79" s="91"/>
      <c r="BXU79" s="91"/>
      <c r="BXV79" s="91"/>
      <c r="BXW79" s="91"/>
      <c r="BXX79" s="91"/>
      <c r="BXY79" s="91"/>
      <c r="BXZ79" s="91"/>
      <c r="BYA79" s="91"/>
      <c r="BYB79" s="91"/>
      <c r="BYC79" s="91"/>
      <c r="BYD79" s="91"/>
      <c r="BYE79" s="91"/>
      <c r="BYF79" s="91"/>
      <c r="BYG79" s="91"/>
      <c r="BYH79" s="91"/>
      <c r="BYI79" s="91"/>
      <c r="BYJ79" s="91"/>
      <c r="BYK79" s="91"/>
      <c r="BYL79" s="91"/>
      <c r="BYM79" s="91"/>
      <c r="BYN79" s="91"/>
      <c r="BYO79" s="91"/>
      <c r="BYP79" s="91"/>
      <c r="BYQ79" s="91"/>
      <c r="BYR79" s="91"/>
      <c r="BYS79" s="91"/>
      <c r="BYT79" s="91"/>
      <c r="BYU79" s="91"/>
      <c r="BYV79" s="91"/>
      <c r="BYW79" s="91"/>
      <c r="BYX79" s="91"/>
      <c r="BYY79" s="91"/>
      <c r="BYZ79" s="91"/>
      <c r="BZA79" s="91"/>
      <c r="BZB79" s="91"/>
      <c r="BZC79" s="91"/>
      <c r="BZD79" s="91"/>
      <c r="BZE79" s="91"/>
      <c r="BZF79" s="91"/>
      <c r="BZG79" s="91"/>
      <c r="BZH79" s="91"/>
      <c r="BZI79" s="91"/>
      <c r="BZJ79" s="91"/>
      <c r="BZK79" s="91"/>
      <c r="BZL79" s="91"/>
      <c r="BZM79" s="91"/>
      <c r="BZN79" s="91"/>
      <c r="BZO79" s="91"/>
      <c r="BZP79" s="91"/>
      <c r="BZQ79" s="91"/>
      <c r="BZR79" s="91"/>
      <c r="BZS79" s="91"/>
      <c r="BZT79" s="91"/>
      <c r="BZU79" s="91"/>
      <c r="BZV79" s="91"/>
      <c r="BZW79" s="91"/>
      <c r="BZX79" s="91"/>
      <c r="BZY79" s="91"/>
      <c r="BZZ79" s="91"/>
      <c r="CAA79" s="91"/>
      <c r="CAB79" s="91"/>
      <c r="CAC79" s="91"/>
      <c r="CAD79" s="91"/>
      <c r="CAE79" s="91"/>
      <c r="CAF79" s="91"/>
      <c r="CAG79" s="91"/>
      <c r="CAH79" s="91"/>
      <c r="CAI79" s="91"/>
      <c r="CAJ79" s="91"/>
      <c r="CAK79" s="91"/>
      <c r="CAL79" s="91"/>
      <c r="CAM79" s="91"/>
      <c r="CAN79" s="91"/>
      <c r="CAO79" s="91"/>
      <c r="CAP79" s="91"/>
      <c r="CAQ79" s="91"/>
      <c r="CAR79" s="91"/>
      <c r="CAS79" s="91"/>
      <c r="CAT79" s="91"/>
      <c r="CAU79" s="91"/>
      <c r="CAV79" s="91"/>
      <c r="CAW79" s="91"/>
      <c r="CAX79" s="91"/>
      <c r="CAY79" s="91"/>
      <c r="CAZ79" s="91"/>
      <c r="CBA79" s="91"/>
      <c r="CBB79" s="91"/>
      <c r="CBC79" s="91"/>
      <c r="CBD79" s="91"/>
      <c r="CBE79" s="91"/>
      <c r="CBF79" s="91"/>
      <c r="CBG79" s="91"/>
      <c r="CBH79" s="91"/>
      <c r="CBI79" s="91"/>
      <c r="CBJ79" s="91"/>
      <c r="CBK79" s="91"/>
      <c r="CBL79" s="91"/>
      <c r="CBM79" s="91"/>
      <c r="CBN79" s="91"/>
      <c r="CBO79" s="91"/>
      <c r="CBP79" s="91"/>
      <c r="CBQ79" s="91"/>
      <c r="CBR79" s="91"/>
      <c r="CBS79" s="91"/>
      <c r="CBT79" s="91"/>
      <c r="CBU79" s="91"/>
      <c r="CBV79" s="91"/>
      <c r="CBW79" s="91"/>
      <c r="CBX79" s="91"/>
      <c r="CBY79" s="91"/>
      <c r="CBZ79" s="91"/>
      <c r="CCA79" s="91"/>
      <c r="CCB79" s="91"/>
      <c r="CCC79" s="91"/>
      <c r="CCD79" s="91"/>
      <c r="CCE79" s="91"/>
      <c r="CCF79" s="91"/>
      <c r="CCG79" s="91"/>
      <c r="CCH79" s="91"/>
      <c r="CCI79" s="91"/>
      <c r="CCJ79" s="91"/>
      <c r="CCK79" s="91"/>
      <c r="CCL79" s="91"/>
      <c r="CCM79" s="91"/>
      <c r="CCN79" s="91"/>
      <c r="CCO79" s="91"/>
      <c r="CCP79" s="91"/>
      <c r="CCQ79" s="91"/>
      <c r="CCR79" s="91"/>
      <c r="CCS79" s="91"/>
      <c r="CCT79" s="91"/>
      <c r="CCU79" s="91"/>
      <c r="CCV79" s="91"/>
      <c r="CCW79" s="91"/>
      <c r="CCX79" s="91"/>
      <c r="CCY79" s="91"/>
      <c r="CCZ79" s="91"/>
      <c r="CDA79" s="91"/>
      <c r="CDB79" s="91"/>
      <c r="CDC79" s="91"/>
      <c r="CDD79" s="91"/>
      <c r="CDE79" s="91"/>
      <c r="CDF79" s="91"/>
      <c r="CDG79" s="91"/>
      <c r="CDH79" s="91"/>
      <c r="CDI79" s="91"/>
      <c r="CDJ79" s="91"/>
      <c r="CDK79" s="91"/>
      <c r="CDL79" s="91"/>
      <c r="CDM79" s="91"/>
      <c r="CDN79" s="91"/>
      <c r="CDO79" s="91"/>
      <c r="CDP79" s="91"/>
      <c r="CDQ79" s="91"/>
      <c r="CDR79" s="91"/>
      <c r="CDS79" s="91"/>
      <c r="CDT79" s="91"/>
      <c r="CDU79" s="91"/>
      <c r="CDV79" s="91"/>
      <c r="CDW79" s="91"/>
      <c r="CDX79" s="91"/>
      <c r="CDY79" s="91"/>
      <c r="CDZ79" s="91"/>
      <c r="CEA79" s="91"/>
      <c r="CEB79" s="91"/>
      <c r="CEC79" s="91"/>
      <c r="CED79" s="91"/>
      <c r="CEE79" s="91"/>
      <c r="CEF79" s="91"/>
      <c r="CEG79" s="91"/>
      <c r="CEH79" s="91"/>
      <c r="CEI79" s="91"/>
      <c r="CEJ79" s="91"/>
      <c r="CEK79" s="91"/>
      <c r="CEL79" s="91"/>
      <c r="CEM79" s="91"/>
      <c r="CEN79" s="91"/>
      <c r="CEO79" s="91"/>
      <c r="CEP79" s="91"/>
      <c r="CEQ79" s="91"/>
      <c r="CER79" s="91"/>
      <c r="CES79" s="91"/>
      <c r="CET79" s="91"/>
      <c r="CEU79" s="91"/>
      <c r="CEV79" s="91"/>
      <c r="CEW79" s="91"/>
      <c r="CEX79" s="91"/>
      <c r="CEY79" s="91"/>
      <c r="CEZ79" s="91"/>
      <c r="CFA79" s="91"/>
      <c r="CFB79" s="91"/>
      <c r="CFC79" s="91"/>
      <c r="CFD79" s="91"/>
      <c r="CFE79" s="91"/>
      <c r="CFF79" s="91"/>
      <c r="CFG79" s="91"/>
      <c r="CFH79" s="91"/>
      <c r="CFI79" s="91"/>
      <c r="CFJ79" s="91"/>
      <c r="CFK79" s="91"/>
      <c r="CFL79" s="91"/>
      <c r="CFM79" s="91"/>
      <c r="CFN79" s="91"/>
      <c r="CFO79" s="91"/>
      <c r="CFP79" s="91"/>
      <c r="CFQ79" s="91"/>
      <c r="CFR79" s="91"/>
      <c r="CFS79" s="91"/>
      <c r="CFT79" s="91"/>
      <c r="CFU79" s="91"/>
      <c r="CFV79" s="91"/>
      <c r="CFW79" s="91"/>
      <c r="CFX79" s="91"/>
      <c r="CFY79" s="91"/>
      <c r="CFZ79" s="91"/>
      <c r="CGA79" s="91"/>
      <c r="CGB79" s="91"/>
      <c r="CGC79" s="91"/>
      <c r="CGD79" s="91"/>
      <c r="CGE79" s="91"/>
      <c r="CGF79" s="91"/>
      <c r="CGG79" s="91"/>
      <c r="CGH79" s="91"/>
      <c r="CGI79" s="91"/>
      <c r="CGJ79" s="91"/>
      <c r="CGK79" s="91"/>
      <c r="CGL79" s="91"/>
      <c r="CGM79" s="91"/>
      <c r="CGN79" s="91"/>
      <c r="CGO79" s="91"/>
      <c r="CGP79" s="91"/>
      <c r="CGQ79" s="91"/>
      <c r="CGR79" s="91"/>
      <c r="CGS79" s="91"/>
      <c r="CGT79" s="91"/>
      <c r="CGU79" s="91"/>
      <c r="CGV79" s="91"/>
      <c r="CGW79" s="91"/>
      <c r="CGX79" s="91"/>
      <c r="CGY79" s="91"/>
      <c r="CGZ79" s="91"/>
      <c r="CHA79" s="91"/>
      <c r="CHB79" s="91"/>
      <c r="CHC79" s="91"/>
      <c r="CHD79" s="91"/>
      <c r="CHE79" s="91"/>
      <c r="CHF79" s="91"/>
      <c r="CHG79" s="91"/>
      <c r="CHH79" s="91"/>
      <c r="CHI79" s="91"/>
      <c r="CHJ79" s="91"/>
      <c r="CHK79" s="91"/>
      <c r="CHL79" s="91"/>
      <c r="CHM79" s="91"/>
      <c r="CHN79" s="91"/>
      <c r="CHO79" s="91"/>
      <c r="CHP79" s="91"/>
      <c r="CHQ79" s="91"/>
      <c r="CHR79" s="91"/>
      <c r="CHS79" s="91"/>
      <c r="CHT79" s="91"/>
      <c r="CHU79" s="91"/>
      <c r="CHV79" s="91"/>
      <c r="CHW79" s="91"/>
      <c r="CHX79" s="91"/>
      <c r="CHY79" s="91"/>
      <c r="CHZ79" s="91"/>
      <c r="CIA79" s="91"/>
      <c r="CIB79" s="91"/>
      <c r="CIC79" s="91"/>
      <c r="CID79" s="91"/>
      <c r="CIE79" s="91"/>
      <c r="CIF79" s="91"/>
      <c r="CIG79" s="91"/>
      <c r="CIH79" s="91"/>
      <c r="CII79" s="91"/>
      <c r="CIJ79" s="91"/>
      <c r="CIK79" s="91"/>
      <c r="CIL79" s="91"/>
      <c r="CIM79" s="91"/>
      <c r="CIN79" s="91"/>
      <c r="CIO79" s="91"/>
      <c r="CIP79" s="91"/>
      <c r="CIQ79" s="91"/>
      <c r="CIR79" s="91"/>
      <c r="CIS79" s="91"/>
      <c r="CIT79" s="91"/>
      <c r="CIU79" s="91"/>
      <c r="CIV79" s="91"/>
      <c r="CIW79" s="91"/>
      <c r="CIX79" s="91"/>
      <c r="CIY79" s="91"/>
      <c r="CIZ79" s="91"/>
      <c r="CJA79" s="91"/>
      <c r="CJB79" s="91"/>
      <c r="CJC79" s="91"/>
      <c r="CJD79" s="91"/>
      <c r="CJE79" s="91"/>
      <c r="CJF79" s="91"/>
      <c r="CJG79" s="91"/>
      <c r="CJH79" s="91"/>
      <c r="CJI79" s="91"/>
      <c r="CJJ79" s="91"/>
      <c r="CJK79" s="91"/>
      <c r="CJL79" s="91"/>
      <c r="CJM79" s="91"/>
      <c r="CJN79" s="91"/>
      <c r="CJO79" s="91"/>
      <c r="CJP79" s="91"/>
      <c r="CJQ79" s="91"/>
      <c r="CJR79" s="91"/>
      <c r="CJS79" s="91"/>
      <c r="CJT79" s="91"/>
      <c r="CJU79" s="91"/>
      <c r="CJV79" s="91"/>
      <c r="CJW79" s="91"/>
      <c r="CJX79" s="91"/>
      <c r="CJY79" s="91"/>
      <c r="CJZ79" s="91"/>
      <c r="CKA79" s="91"/>
      <c r="CKB79" s="91"/>
      <c r="CKC79" s="91"/>
      <c r="CKD79" s="91"/>
      <c r="CKE79" s="91"/>
      <c r="CKF79" s="91"/>
      <c r="CKG79" s="91"/>
      <c r="CKH79" s="91"/>
      <c r="CKI79" s="91"/>
      <c r="CKJ79" s="91"/>
      <c r="CKK79" s="91"/>
      <c r="CKL79" s="91"/>
      <c r="CKM79" s="91"/>
      <c r="CKN79" s="91"/>
      <c r="CKO79" s="91"/>
      <c r="CKP79" s="91"/>
      <c r="CKQ79" s="91"/>
      <c r="CKR79" s="91"/>
      <c r="CKS79" s="91"/>
      <c r="CKT79" s="91"/>
      <c r="CKU79" s="91"/>
      <c r="CKV79" s="91"/>
      <c r="CKW79" s="91"/>
      <c r="CKX79" s="91"/>
      <c r="CKY79" s="91"/>
      <c r="CKZ79" s="91"/>
      <c r="CLA79" s="91"/>
      <c r="CLB79" s="91"/>
      <c r="CLC79" s="91"/>
      <c r="CLD79" s="91"/>
      <c r="CLE79" s="91"/>
      <c r="CLF79" s="91"/>
      <c r="CLG79" s="91"/>
      <c r="CLH79" s="91"/>
      <c r="CLI79" s="91"/>
      <c r="CLJ79" s="91"/>
      <c r="CLK79" s="91"/>
      <c r="CLL79" s="91"/>
      <c r="CLM79" s="91"/>
      <c r="CLN79" s="91"/>
      <c r="CLO79" s="91"/>
      <c r="CLP79" s="91"/>
      <c r="CLQ79" s="91"/>
      <c r="CLR79" s="91"/>
      <c r="CLS79" s="91"/>
      <c r="CLT79" s="91"/>
      <c r="CLU79" s="91"/>
      <c r="CLV79" s="91"/>
      <c r="CLW79" s="91"/>
      <c r="CLX79" s="91"/>
      <c r="CLY79" s="91"/>
      <c r="CLZ79" s="91"/>
      <c r="CMA79" s="91"/>
      <c r="CMB79" s="91"/>
      <c r="CMC79" s="91"/>
      <c r="CMD79" s="91"/>
      <c r="CME79" s="91"/>
      <c r="CMF79" s="91"/>
      <c r="CMG79" s="91"/>
      <c r="CMH79" s="91"/>
      <c r="CMI79" s="91"/>
      <c r="CMJ79" s="91"/>
      <c r="CMK79" s="91"/>
      <c r="CML79" s="91"/>
      <c r="CMM79" s="91"/>
      <c r="CMN79" s="91"/>
      <c r="CMO79" s="91"/>
      <c r="CMP79" s="91"/>
      <c r="CMQ79" s="91"/>
      <c r="CMR79" s="91"/>
      <c r="CMS79" s="91"/>
      <c r="CMT79" s="91"/>
      <c r="CMU79" s="91"/>
      <c r="CMV79" s="91"/>
      <c r="CMW79" s="91"/>
      <c r="CMX79" s="91"/>
      <c r="CMY79" s="91"/>
      <c r="CMZ79" s="91"/>
      <c r="CNA79" s="91"/>
      <c r="CNB79" s="91"/>
      <c r="CNC79" s="91"/>
      <c r="CND79" s="91"/>
      <c r="CNE79" s="91"/>
      <c r="CNF79" s="91"/>
      <c r="CNG79" s="91"/>
      <c r="CNH79" s="91"/>
      <c r="CNI79" s="91"/>
      <c r="CNJ79" s="91"/>
      <c r="CNK79" s="91"/>
      <c r="CNL79" s="91"/>
      <c r="CNM79" s="91"/>
      <c r="CNN79" s="91"/>
      <c r="CNO79" s="91"/>
      <c r="CNP79" s="91"/>
      <c r="CNQ79" s="91"/>
      <c r="CNR79" s="91"/>
      <c r="CNS79" s="91"/>
      <c r="CNT79" s="91"/>
      <c r="CNU79" s="91"/>
      <c r="CNV79" s="91"/>
      <c r="CNW79" s="91"/>
      <c r="CNX79" s="91"/>
      <c r="CNY79" s="91"/>
      <c r="CNZ79" s="91"/>
      <c r="COA79" s="91"/>
      <c r="COB79" s="91"/>
      <c r="COC79" s="91"/>
      <c r="COD79" s="91"/>
      <c r="COE79" s="91"/>
      <c r="COF79" s="91"/>
      <c r="COG79" s="91"/>
      <c r="COH79" s="91"/>
      <c r="COI79" s="91"/>
      <c r="COJ79" s="91"/>
      <c r="COK79" s="91"/>
      <c r="COL79" s="91"/>
      <c r="COM79" s="91"/>
      <c r="CON79" s="91"/>
      <c r="COO79" s="91"/>
      <c r="COP79" s="91"/>
      <c r="COQ79" s="91"/>
      <c r="COR79" s="91"/>
      <c r="COS79" s="91"/>
      <c r="COT79" s="91"/>
      <c r="COU79" s="91"/>
      <c r="COV79" s="91"/>
      <c r="COW79" s="91"/>
      <c r="COX79" s="91"/>
      <c r="COY79" s="91"/>
      <c r="COZ79" s="91"/>
      <c r="CPA79" s="91"/>
      <c r="CPB79" s="91"/>
      <c r="CPC79" s="91"/>
      <c r="CPD79" s="91"/>
      <c r="CPE79" s="91"/>
      <c r="CPF79" s="91"/>
      <c r="CPG79" s="91"/>
      <c r="CPH79" s="91"/>
      <c r="CPI79" s="91"/>
      <c r="CPJ79" s="91"/>
      <c r="CPK79" s="91"/>
      <c r="CPL79" s="91"/>
      <c r="CPM79" s="91"/>
      <c r="CPN79" s="91"/>
      <c r="CPO79" s="91"/>
      <c r="CPP79" s="91"/>
      <c r="CPQ79" s="91"/>
      <c r="CPR79" s="91"/>
      <c r="CPS79" s="91"/>
      <c r="CPT79" s="91"/>
      <c r="CPU79" s="91"/>
      <c r="CPV79" s="91"/>
      <c r="CPW79" s="91"/>
      <c r="CPX79" s="91"/>
      <c r="CPY79" s="91"/>
      <c r="CPZ79" s="91"/>
      <c r="CQA79" s="91"/>
      <c r="CQB79" s="91"/>
      <c r="CQC79" s="91"/>
      <c r="CQD79" s="91"/>
      <c r="CQE79" s="91"/>
      <c r="CQF79" s="91"/>
      <c r="CQG79" s="91"/>
      <c r="CQH79" s="91"/>
      <c r="CQI79" s="91"/>
      <c r="CQJ79" s="91"/>
      <c r="CQK79" s="91"/>
      <c r="CQL79" s="91"/>
      <c r="CQM79" s="91"/>
      <c r="CQN79" s="91"/>
      <c r="CQO79" s="91"/>
      <c r="CQP79" s="91"/>
      <c r="CQQ79" s="91"/>
      <c r="CQR79" s="91"/>
      <c r="CQS79" s="91"/>
      <c r="CQT79" s="91"/>
      <c r="CQU79" s="91"/>
      <c r="CQV79" s="91"/>
      <c r="CQW79" s="91"/>
      <c r="CQX79" s="91"/>
      <c r="CQY79" s="91"/>
      <c r="CQZ79" s="91"/>
      <c r="CRA79" s="91"/>
      <c r="CRB79" s="91"/>
      <c r="CRC79" s="91"/>
      <c r="CRD79" s="91"/>
      <c r="CRE79" s="91"/>
      <c r="CRF79" s="91"/>
      <c r="CRG79" s="91"/>
      <c r="CRH79" s="91"/>
      <c r="CRI79" s="91"/>
      <c r="CRJ79" s="91"/>
      <c r="CRK79" s="91"/>
      <c r="CRL79" s="91"/>
      <c r="CRM79" s="91"/>
      <c r="CRN79" s="91"/>
      <c r="CRO79" s="91"/>
      <c r="CRP79" s="91"/>
      <c r="CRQ79" s="91"/>
      <c r="CRR79" s="91"/>
      <c r="CRS79" s="91"/>
      <c r="CRT79" s="91"/>
      <c r="CRU79" s="91"/>
      <c r="CRV79" s="91"/>
      <c r="CRW79" s="91"/>
      <c r="CRX79" s="91"/>
      <c r="CRY79" s="91"/>
      <c r="CRZ79" s="91"/>
      <c r="CSA79" s="91"/>
      <c r="CSB79" s="91"/>
      <c r="CSC79" s="91"/>
      <c r="CSD79" s="91"/>
      <c r="CSE79" s="91"/>
      <c r="CSF79" s="91"/>
      <c r="CSG79" s="91"/>
      <c r="CSH79" s="91"/>
      <c r="CSI79" s="91"/>
      <c r="CSJ79" s="91"/>
      <c r="CSK79" s="91"/>
      <c r="CSL79" s="91"/>
      <c r="CSM79" s="91"/>
      <c r="CSN79" s="91"/>
      <c r="CSO79" s="91"/>
      <c r="CSP79" s="91"/>
      <c r="CSQ79" s="91"/>
      <c r="CSR79" s="91"/>
      <c r="CSS79" s="91"/>
      <c r="CST79" s="91"/>
      <c r="CSU79" s="91"/>
      <c r="CSV79" s="91"/>
      <c r="CSW79" s="91"/>
      <c r="CSX79" s="91"/>
      <c r="CSY79" s="91"/>
      <c r="CSZ79" s="91"/>
      <c r="CTA79" s="91"/>
      <c r="CTB79" s="91"/>
      <c r="CTC79" s="91"/>
      <c r="CTD79" s="91"/>
      <c r="CTE79" s="91"/>
      <c r="CTF79" s="91"/>
      <c r="CTG79" s="91"/>
      <c r="CTH79" s="91"/>
      <c r="CTI79" s="91"/>
      <c r="CTJ79" s="91"/>
      <c r="CTK79" s="91"/>
      <c r="CTL79" s="91"/>
      <c r="CTM79" s="91"/>
      <c r="CTN79" s="91"/>
      <c r="CTO79" s="91"/>
      <c r="CTP79" s="91"/>
      <c r="CTQ79" s="91"/>
      <c r="CTR79" s="91"/>
      <c r="CTS79" s="91"/>
      <c r="CTT79" s="91"/>
      <c r="CTU79" s="91"/>
      <c r="CTV79" s="91"/>
      <c r="CTW79" s="91"/>
      <c r="CTX79" s="91"/>
      <c r="CTY79" s="91"/>
      <c r="CTZ79" s="91"/>
      <c r="CUA79" s="91"/>
      <c r="CUB79" s="91"/>
      <c r="CUC79" s="91"/>
      <c r="CUD79" s="91"/>
      <c r="CUE79" s="91"/>
      <c r="CUF79" s="91"/>
      <c r="CUG79" s="91"/>
      <c r="CUH79" s="91"/>
      <c r="CUI79" s="91"/>
      <c r="CUJ79" s="91"/>
      <c r="CUK79" s="91"/>
      <c r="CUL79" s="91"/>
      <c r="CUM79" s="91"/>
      <c r="CUN79" s="91"/>
      <c r="CUO79" s="91"/>
      <c r="CUP79" s="91"/>
      <c r="CUQ79" s="91"/>
      <c r="CUR79" s="91"/>
      <c r="CUS79" s="91"/>
      <c r="CUT79" s="91"/>
      <c r="CUU79" s="91"/>
      <c r="CUV79" s="91"/>
      <c r="CUW79" s="91"/>
      <c r="CUX79" s="91"/>
      <c r="CUY79" s="91"/>
      <c r="CUZ79" s="91"/>
      <c r="CVA79" s="91"/>
      <c r="CVB79" s="91"/>
      <c r="CVC79" s="91"/>
      <c r="CVD79" s="91"/>
      <c r="CVE79" s="91"/>
      <c r="CVF79" s="91"/>
      <c r="CVG79" s="91"/>
      <c r="CVH79" s="91"/>
      <c r="CVI79" s="91"/>
      <c r="CVJ79" s="91"/>
      <c r="CVK79" s="91"/>
      <c r="CVL79" s="91"/>
      <c r="CVM79" s="91"/>
      <c r="CVN79" s="91"/>
      <c r="CVO79" s="91"/>
      <c r="CVP79" s="91"/>
      <c r="CVQ79" s="91"/>
      <c r="CVR79" s="91"/>
      <c r="CVS79" s="91"/>
      <c r="CVT79" s="91"/>
      <c r="CVU79" s="91"/>
      <c r="CVV79" s="91"/>
      <c r="CVW79" s="91"/>
      <c r="CVX79" s="91"/>
      <c r="CVY79" s="91"/>
      <c r="CVZ79" s="91"/>
      <c r="CWA79" s="91"/>
      <c r="CWB79" s="91"/>
      <c r="CWC79" s="91"/>
      <c r="CWD79" s="91"/>
      <c r="CWE79" s="91"/>
      <c r="CWF79" s="91"/>
      <c r="CWG79" s="91"/>
      <c r="CWH79" s="91"/>
      <c r="CWI79" s="91"/>
      <c r="CWJ79" s="91"/>
      <c r="CWK79" s="91"/>
      <c r="CWL79" s="91"/>
      <c r="CWM79" s="91"/>
      <c r="CWN79" s="91"/>
      <c r="CWO79" s="91"/>
      <c r="CWP79" s="91"/>
      <c r="CWQ79" s="91"/>
      <c r="CWR79" s="91"/>
      <c r="CWS79" s="91"/>
      <c r="CWT79" s="91"/>
      <c r="CWU79" s="91"/>
      <c r="CWV79" s="91"/>
      <c r="CWW79" s="91"/>
      <c r="CWX79" s="91"/>
      <c r="CWY79" s="91"/>
      <c r="CWZ79" s="91"/>
      <c r="CXA79" s="91"/>
      <c r="CXB79" s="91"/>
      <c r="CXC79" s="91"/>
      <c r="CXD79" s="91"/>
      <c r="CXE79" s="91"/>
      <c r="CXF79" s="91"/>
      <c r="CXG79" s="91"/>
      <c r="CXH79" s="91"/>
      <c r="CXI79" s="91"/>
      <c r="CXJ79" s="91"/>
      <c r="CXK79" s="91"/>
      <c r="CXL79" s="91"/>
      <c r="CXM79" s="91"/>
      <c r="CXN79" s="91"/>
      <c r="CXO79" s="91"/>
      <c r="CXP79" s="91"/>
      <c r="CXQ79" s="91"/>
      <c r="CXR79" s="91"/>
      <c r="CXS79" s="91"/>
      <c r="CXT79" s="91"/>
      <c r="CXU79" s="91"/>
      <c r="CXV79" s="91"/>
      <c r="CXW79" s="91"/>
      <c r="CXX79" s="91"/>
      <c r="CXY79" s="91"/>
      <c r="CXZ79" s="91"/>
      <c r="CYA79" s="91"/>
      <c r="CYB79" s="91"/>
      <c r="CYC79" s="91"/>
      <c r="CYD79" s="91"/>
      <c r="CYE79" s="91"/>
      <c r="CYF79" s="91"/>
      <c r="CYG79" s="91"/>
      <c r="CYH79" s="91"/>
      <c r="CYI79" s="91"/>
      <c r="CYJ79" s="91"/>
      <c r="CYK79" s="91"/>
      <c r="CYL79" s="91"/>
      <c r="CYM79" s="91"/>
      <c r="CYN79" s="91"/>
      <c r="CYO79" s="91"/>
      <c r="CYP79" s="91"/>
      <c r="CYQ79" s="91"/>
      <c r="CYR79" s="91"/>
      <c r="CYS79" s="91"/>
      <c r="CYT79" s="91"/>
      <c r="CYU79" s="91"/>
      <c r="CYV79" s="91"/>
      <c r="CYW79" s="91"/>
      <c r="CYX79" s="91"/>
      <c r="CYY79" s="91"/>
      <c r="CYZ79" s="91"/>
      <c r="CZA79" s="91"/>
      <c r="CZB79" s="91"/>
      <c r="CZC79" s="91"/>
      <c r="CZD79" s="91"/>
      <c r="CZE79" s="91"/>
      <c r="CZF79" s="91"/>
      <c r="CZG79" s="91"/>
      <c r="CZH79" s="91"/>
      <c r="CZI79" s="91"/>
      <c r="CZJ79" s="91"/>
      <c r="CZK79" s="91"/>
      <c r="CZL79" s="91"/>
      <c r="CZM79" s="91"/>
      <c r="CZN79" s="91"/>
      <c r="CZO79" s="91"/>
      <c r="CZP79" s="91"/>
      <c r="CZQ79" s="91"/>
      <c r="CZR79" s="91"/>
      <c r="CZS79" s="91"/>
      <c r="CZT79" s="91"/>
      <c r="CZU79" s="91"/>
      <c r="CZV79" s="91"/>
      <c r="CZW79" s="91"/>
      <c r="CZX79" s="91"/>
      <c r="CZY79" s="91"/>
      <c r="CZZ79" s="91"/>
      <c r="DAA79" s="91"/>
      <c r="DAB79" s="91"/>
      <c r="DAC79" s="91"/>
      <c r="DAD79" s="91"/>
      <c r="DAE79" s="91"/>
      <c r="DAF79" s="91"/>
      <c r="DAG79" s="91"/>
      <c r="DAH79" s="91"/>
      <c r="DAI79" s="91"/>
      <c r="DAJ79" s="91"/>
      <c r="DAK79" s="91"/>
      <c r="DAL79" s="91"/>
      <c r="DAM79" s="91"/>
      <c r="DAN79" s="91"/>
      <c r="DAO79" s="91"/>
      <c r="DAP79" s="91"/>
      <c r="DAQ79" s="91"/>
      <c r="DAR79" s="91"/>
      <c r="DAS79" s="91"/>
      <c r="DAT79" s="91"/>
      <c r="DAU79" s="91"/>
      <c r="DAV79" s="91"/>
      <c r="DAW79" s="91"/>
      <c r="DAX79" s="91"/>
      <c r="DAY79" s="91"/>
      <c r="DAZ79" s="91"/>
      <c r="DBA79" s="91"/>
      <c r="DBB79" s="91"/>
      <c r="DBC79" s="91"/>
      <c r="DBD79" s="91"/>
      <c r="DBE79" s="91"/>
      <c r="DBF79" s="91"/>
      <c r="DBG79" s="91"/>
      <c r="DBH79" s="91"/>
      <c r="DBI79" s="91"/>
      <c r="DBJ79" s="91"/>
      <c r="DBK79" s="91"/>
      <c r="DBL79" s="91"/>
      <c r="DBM79" s="91"/>
      <c r="DBN79" s="91"/>
      <c r="DBO79" s="91"/>
      <c r="DBP79" s="91"/>
      <c r="DBQ79" s="91"/>
      <c r="DBR79" s="91"/>
      <c r="DBS79" s="91"/>
      <c r="DBT79" s="91"/>
      <c r="DBU79" s="91"/>
      <c r="DBV79" s="91"/>
      <c r="DBW79" s="91"/>
      <c r="DBX79" s="91"/>
      <c r="DBY79" s="91"/>
      <c r="DBZ79" s="91"/>
      <c r="DCA79" s="91"/>
      <c r="DCB79" s="91"/>
      <c r="DCC79" s="91"/>
      <c r="DCD79" s="91"/>
      <c r="DCE79" s="91"/>
      <c r="DCF79" s="91"/>
      <c r="DCG79" s="91"/>
      <c r="DCH79" s="91"/>
      <c r="DCI79" s="91"/>
      <c r="DCJ79" s="91"/>
      <c r="DCK79" s="91"/>
      <c r="DCL79" s="91"/>
      <c r="DCM79" s="91"/>
      <c r="DCN79" s="91"/>
      <c r="DCO79" s="91"/>
      <c r="DCP79" s="91"/>
      <c r="DCQ79" s="91"/>
      <c r="DCR79" s="91"/>
      <c r="DCS79" s="91"/>
      <c r="DCT79" s="91"/>
      <c r="DCU79" s="91"/>
      <c r="DCV79" s="91"/>
      <c r="DCW79" s="91"/>
      <c r="DCX79" s="91"/>
      <c r="DCY79" s="91"/>
      <c r="DCZ79" s="91"/>
      <c r="DDA79" s="91"/>
      <c r="DDB79" s="91"/>
      <c r="DDC79" s="91"/>
      <c r="DDD79" s="91"/>
      <c r="DDE79" s="91"/>
      <c r="DDF79" s="91"/>
      <c r="DDG79" s="91"/>
      <c r="DDH79" s="91"/>
      <c r="DDI79" s="91"/>
      <c r="DDJ79" s="91"/>
      <c r="DDK79" s="91"/>
      <c r="DDL79" s="91"/>
      <c r="DDM79" s="91"/>
      <c r="DDN79" s="91"/>
      <c r="DDO79" s="91"/>
      <c r="DDP79" s="91"/>
      <c r="DDQ79" s="91"/>
      <c r="DDR79" s="91"/>
      <c r="DDS79" s="91"/>
      <c r="DDT79" s="91"/>
      <c r="DDU79" s="91"/>
      <c r="DDV79" s="91"/>
      <c r="DDW79" s="91"/>
      <c r="DDX79" s="91"/>
      <c r="DDY79" s="91"/>
      <c r="DDZ79" s="91"/>
      <c r="DEA79" s="91"/>
      <c r="DEB79" s="91"/>
      <c r="DEC79" s="91"/>
      <c r="DED79" s="91"/>
      <c r="DEE79" s="91"/>
      <c r="DEF79" s="91"/>
      <c r="DEG79" s="91"/>
      <c r="DEH79" s="91"/>
      <c r="DEI79" s="91"/>
      <c r="DEJ79" s="91"/>
      <c r="DEK79" s="91"/>
      <c r="DEL79" s="91"/>
      <c r="DEM79" s="91"/>
      <c r="DEN79" s="91"/>
      <c r="DEO79" s="91"/>
      <c r="DEP79" s="91"/>
      <c r="DEQ79" s="91"/>
      <c r="DER79" s="91"/>
      <c r="DES79" s="91"/>
      <c r="DET79" s="91"/>
      <c r="DEU79" s="91"/>
      <c r="DEV79" s="91"/>
      <c r="DEW79" s="91"/>
      <c r="DEX79" s="91"/>
      <c r="DEY79" s="91"/>
      <c r="DEZ79" s="91"/>
      <c r="DFA79" s="91"/>
      <c r="DFB79" s="91"/>
      <c r="DFC79" s="91"/>
      <c r="DFD79" s="91"/>
      <c r="DFE79" s="91"/>
      <c r="DFF79" s="91"/>
      <c r="DFG79" s="91"/>
      <c r="DFH79" s="91"/>
      <c r="DFI79" s="91"/>
      <c r="DFJ79" s="91"/>
      <c r="DFK79" s="91"/>
      <c r="DFL79" s="91"/>
      <c r="DFM79" s="91"/>
      <c r="DFN79" s="91"/>
      <c r="DFO79" s="91"/>
      <c r="DFP79" s="91"/>
      <c r="DFQ79" s="91"/>
      <c r="DFR79" s="91"/>
      <c r="DFS79" s="91"/>
      <c r="DFT79" s="91"/>
      <c r="DFU79" s="91"/>
      <c r="DFV79" s="91"/>
      <c r="DFW79" s="91"/>
      <c r="DFX79" s="91"/>
      <c r="DFY79" s="91"/>
      <c r="DFZ79" s="91"/>
      <c r="DGA79" s="91"/>
      <c r="DGB79" s="91"/>
      <c r="DGC79" s="91"/>
      <c r="DGD79" s="91"/>
      <c r="DGE79" s="91"/>
      <c r="DGF79" s="91"/>
      <c r="DGG79" s="91"/>
      <c r="DGH79" s="91"/>
      <c r="DGI79" s="91"/>
      <c r="DGJ79" s="91"/>
      <c r="DGK79" s="91"/>
      <c r="DGL79" s="91"/>
      <c r="DGM79" s="91"/>
      <c r="DGN79" s="91"/>
      <c r="DGO79" s="91"/>
      <c r="DGP79" s="91"/>
      <c r="DGQ79" s="91"/>
      <c r="DGR79" s="91"/>
      <c r="DGS79" s="91"/>
      <c r="DGT79" s="91"/>
      <c r="DGU79" s="91"/>
      <c r="DGV79" s="91"/>
      <c r="DGW79" s="91"/>
      <c r="DGX79" s="91"/>
      <c r="DGY79" s="91"/>
      <c r="DGZ79" s="91"/>
      <c r="DHA79" s="91"/>
      <c r="DHB79" s="91"/>
      <c r="DHC79" s="91"/>
      <c r="DHD79" s="91"/>
      <c r="DHE79" s="91"/>
      <c r="DHF79" s="91"/>
      <c r="DHG79" s="91"/>
      <c r="DHH79" s="91"/>
      <c r="DHI79" s="91"/>
      <c r="DHJ79" s="91"/>
      <c r="DHK79" s="91"/>
      <c r="DHL79" s="91"/>
      <c r="DHM79" s="91"/>
      <c r="DHN79" s="91"/>
      <c r="DHO79" s="91"/>
      <c r="DHP79" s="91"/>
      <c r="DHQ79" s="91"/>
      <c r="DHR79" s="91"/>
      <c r="DHS79" s="91"/>
      <c r="DHT79" s="91"/>
      <c r="DHU79" s="91"/>
      <c r="DHV79" s="91"/>
      <c r="DHW79" s="91"/>
      <c r="DHX79" s="91"/>
      <c r="DHY79" s="91"/>
      <c r="DHZ79" s="91"/>
      <c r="DIA79" s="91"/>
      <c r="DIB79" s="91"/>
      <c r="DIC79" s="91"/>
      <c r="DID79" s="91"/>
      <c r="DIE79" s="91"/>
      <c r="DIF79" s="91"/>
      <c r="DIG79" s="91"/>
      <c r="DIH79" s="91"/>
      <c r="DII79" s="91"/>
      <c r="DIJ79" s="91"/>
      <c r="DIK79" s="91"/>
      <c r="DIL79" s="91"/>
      <c r="DIM79" s="91"/>
      <c r="DIN79" s="91"/>
      <c r="DIO79" s="91"/>
      <c r="DIP79" s="91"/>
      <c r="DIQ79" s="91"/>
      <c r="DIR79" s="91"/>
      <c r="DIS79" s="91"/>
      <c r="DIT79" s="91"/>
      <c r="DIU79" s="91"/>
      <c r="DIV79" s="91"/>
      <c r="DIW79" s="91"/>
      <c r="DIX79" s="91"/>
      <c r="DIY79" s="91"/>
      <c r="DIZ79" s="91"/>
      <c r="DJA79" s="91"/>
      <c r="DJB79" s="91"/>
      <c r="DJC79" s="91"/>
      <c r="DJD79" s="91"/>
      <c r="DJE79" s="91"/>
      <c r="DJF79" s="91"/>
      <c r="DJG79" s="91"/>
      <c r="DJH79" s="91"/>
      <c r="DJI79" s="91"/>
      <c r="DJJ79" s="91"/>
      <c r="DJK79" s="91"/>
      <c r="DJL79" s="91"/>
      <c r="DJM79" s="91"/>
      <c r="DJN79" s="91"/>
      <c r="DJO79" s="91"/>
      <c r="DJP79" s="91"/>
      <c r="DJQ79" s="91"/>
      <c r="DJR79" s="91"/>
      <c r="DJS79" s="91"/>
      <c r="DJT79" s="91"/>
      <c r="DJU79" s="91"/>
      <c r="DJV79" s="91"/>
      <c r="DJW79" s="91"/>
      <c r="DJX79" s="91"/>
      <c r="DJY79" s="91"/>
      <c r="DJZ79" s="91"/>
      <c r="DKA79" s="91"/>
      <c r="DKB79" s="91"/>
      <c r="DKC79" s="91"/>
      <c r="DKD79" s="91"/>
      <c r="DKE79" s="91"/>
      <c r="DKF79" s="91"/>
      <c r="DKG79" s="91"/>
      <c r="DKH79" s="91"/>
      <c r="DKI79" s="91"/>
      <c r="DKJ79" s="91"/>
      <c r="DKK79" s="91"/>
      <c r="DKL79" s="91"/>
      <c r="DKM79" s="91"/>
      <c r="DKN79" s="91"/>
      <c r="DKO79" s="91"/>
      <c r="DKP79" s="91"/>
      <c r="DKQ79" s="91"/>
      <c r="DKR79" s="91"/>
      <c r="DKS79" s="91"/>
      <c r="DKT79" s="91"/>
      <c r="DKU79" s="91"/>
      <c r="DKV79" s="91"/>
      <c r="DKW79" s="91"/>
      <c r="DKX79" s="91"/>
      <c r="DKY79" s="91"/>
      <c r="DKZ79" s="91"/>
      <c r="DLA79" s="91"/>
      <c r="DLB79" s="91"/>
      <c r="DLC79" s="91"/>
      <c r="DLD79" s="91"/>
      <c r="DLE79" s="91"/>
      <c r="DLF79" s="91"/>
      <c r="DLG79" s="91"/>
      <c r="DLH79" s="91"/>
      <c r="DLI79" s="91"/>
      <c r="DLJ79" s="91"/>
      <c r="DLK79" s="91"/>
      <c r="DLL79" s="91"/>
      <c r="DLM79" s="91"/>
      <c r="DLN79" s="91"/>
      <c r="DLO79" s="91"/>
      <c r="DLP79" s="91"/>
      <c r="DLQ79" s="91"/>
      <c r="DLR79" s="91"/>
      <c r="DLS79" s="91"/>
      <c r="DLT79" s="91"/>
      <c r="DLU79" s="91"/>
      <c r="DLV79" s="91"/>
      <c r="DLW79" s="91"/>
      <c r="DLX79" s="91"/>
      <c r="DLY79" s="91"/>
      <c r="DLZ79" s="91"/>
      <c r="DMA79" s="91"/>
      <c r="DMB79" s="91"/>
      <c r="DMC79" s="91"/>
      <c r="DMD79" s="91"/>
      <c r="DME79" s="91"/>
      <c r="DMF79" s="91"/>
      <c r="DMG79" s="91"/>
      <c r="DMH79" s="91"/>
      <c r="DMI79" s="91"/>
      <c r="DMJ79" s="91"/>
      <c r="DMK79" s="91"/>
      <c r="DML79" s="91"/>
      <c r="DMM79" s="91"/>
      <c r="DMN79" s="91"/>
      <c r="DMO79" s="91"/>
      <c r="DMP79" s="91"/>
      <c r="DMQ79" s="91"/>
      <c r="DMR79" s="91"/>
      <c r="DMS79" s="91"/>
      <c r="DMT79" s="91"/>
      <c r="DMU79" s="91"/>
      <c r="DMV79" s="91"/>
      <c r="DMW79" s="91"/>
      <c r="DMX79" s="91"/>
      <c r="DMY79" s="91"/>
      <c r="DMZ79" s="91"/>
      <c r="DNA79" s="91"/>
      <c r="DNB79" s="91"/>
      <c r="DNC79" s="91"/>
      <c r="DND79" s="91"/>
      <c r="DNE79" s="91"/>
      <c r="DNF79" s="91"/>
      <c r="DNG79" s="91"/>
      <c r="DNH79" s="91"/>
      <c r="DNI79" s="91"/>
      <c r="DNJ79" s="91"/>
      <c r="DNK79" s="91"/>
      <c r="DNL79" s="91"/>
      <c r="DNM79" s="91"/>
      <c r="DNN79" s="91"/>
      <c r="DNO79" s="91"/>
      <c r="DNP79" s="91"/>
      <c r="DNQ79" s="91"/>
      <c r="DNR79" s="91"/>
      <c r="DNS79" s="91"/>
      <c r="DNT79" s="91"/>
      <c r="DNU79" s="91"/>
      <c r="DNV79" s="91"/>
      <c r="DNW79" s="91"/>
      <c r="DNX79" s="91"/>
      <c r="DNY79" s="91"/>
      <c r="DNZ79" s="91"/>
      <c r="DOA79" s="91"/>
      <c r="DOB79" s="91"/>
      <c r="DOC79" s="91"/>
      <c r="DOD79" s="91"/>
      <c r="DOE79" s="91"/>
      <c r="DOF79" s="91"/>
      <c r="DOG79" s="91"/>
      <c r="DOH79" s="91"/>
      <c r="DOI79" s="91"/>
      <c r="DOJ79" s="91"/>
      <c r="DOK79" s="91"/>
      <c r="DOL79" s="91"/>
      <c r="DOM79" s="91"/>
      <c r="DON79" s="91"/>
      <c r="DOO79" s="91"/>
      <c r="DOP79" s="91"/>
      <c r="DOQ79" s="91"/>
      <c r="DOR79" s="91"/>
      <c r="DOS79" s="91"/>
      <c r="DOT79" s="91"/>
      <c r="DOU79" s="91"/>
      <c r="DOV79" s="91"/>
      <c r="DOW79" s="91"/>
      <c r="DOX79" s="91"/>
      <c r="DOY79" s="91"/>
      <c r="DOZ79" s="91"/>
      <c r="DPA79" s="91"/>
      <c r="DPB79" s="91"/>
      <c r="DPC79" s="91"/>
      <c r="DPD79" s="91"/>
      <c r="DPE79" s="91"/>
      <c r="DPF79" s="91"/>
      <c r="DPG79" s="91"/>
      <c r="DPH79" s="91"/>
      <c r="DPI79" s="91"/>
      <c r="DPJ79" s="91"/>
      <c r="DPK79" s="91"/>
      <c r="DPL79" s="91"/>
      <c r="DPM79" s="91"/>
      <c r="DPN79" s="91"/>
      <c r="DPO79" s="91"/>
      <c r="DPP79" s="91"/>
      <c r="DPQ79" s="91"/>
      <c r="DPR79" s="91"/>
      <c r="DPS79" s="91"/>
      <c r="DPT79" s="91"/>
      <c r="DPU79" s="91"/>
      <c r="DPV79" s="91"/>
      <c r="DPW79" s="91"/>
      <c r="DPX79" s="91"/>
      <c r="DPY79" s="91"/>
      <c r="DPZ79" s="91"/>
      <c r="DQA79" s="91"/>
      <c r="DQB79" s="91"/>
      <c r="DQC79" s="91"/>
      <c r="DQD79" s="91"/>
      <c r="DQE79" s="91"/>
      <c r="DQF79" s="91"/>
      <c r="DQG79" s="91"/>
      <c r="DQH79" s="91"/>
      <c r="DQI79" s="91"/>
      <c r="DQJ79" s="91"/>
      <c r="DQK79" s="91"/>
      <c r="DQL79" s="91"/>
      <c r="DQM79" s="91"/>
      <c r="DQN79" s="91"/>
      <c r="DQO79" s="91"/>
      <c r="DQP79" s="91"/>
      <c r="DQQ79" s="91"/>
      <c r="DQR79" s="91"/>
      <c r="DQS79" s="91"/>
      <c r="DQT79" s="91"/>
      <c r="DQU79" s="91"/>
      <c r="DQV79" s="91"/>
      <c r="DQW79" s="91"/>
      <c r="DQX79" s="91"/>
      <c r="DQY79" s="91"/>
      <c r="DQZ79" s="91"/>
      <c r="DRA79" s="91"/>
      <c r="DRB79" s="91"/>
      <c r="DRC79" s="91"/>
      <c r="DRD79" s="91"/>
      <c r="DRE79" s="91"/>
      <c r="DRF79" s="91"/>
      <c r="DRG79" s="91"/>
      <c r="DRH79" s="91"/>
      <c r="DRI79" s="91"/>
      <c r="DRJ79" s="91"/>
      <c r="DRK79" s="91"/>
      <c r="DRL79" s="91"/>
      <c r="DRM79" s="91"/>
      <c r="DRN79" s="91"/>
      <c r="DRO79" s="91"/>
      <c r="DRP79" s="91"/>
      <c r="DRQ79" s="91"/>
      <c r="DRR79" s="91"/>
      <c r="DRS79" s="91"/>
      <c r="DRT79" s="91"/>
      <c r="DRU79" s="91"/>
      <c r="DRV79" s="91"/>
      <c r="DRW79" s="91"/>
      <c r="DRX79" s="91"/>
      <c r="DRY79" s="91"/>
      <c r="DRZ79" s="91"/>
      <c r="DSA79" s="91"/>
      <c r="DSB79" s="91"/>
      <c r="DSC79" s="91"/>
      <c r="DSD79" s="91"/>
      <c r="DSE79" s="91"/>
      <c r="DSF79" s="91"/>
      <c r="DSG79" s="91"/>
      <c r="DSH79" s="91"/>
      <c r="DSI79" s="91"/>
      <c r="DSJ79" s="91"/>
      <c r="DSK79" s="91"/>
      <c r="DSL79" s="91"/>
      <c r="DSM79" s="91"/>
      <c r="DSN79" s="91"/>
      <c r="DSO79" s="91"/>
      <c r="DSP79" s="91"/>
      <c r="DSQ79" s="91"/>
      <c r="DSR79" s="91"/>
      <c r="DSS79" s="91"/>
      <c r="DST79" s="91"/>
      <c r="DSU79" s="91"/>
      <c r="DSV79" s="91"/>
      <c r="DSW79" s="91"/>
      <c r="DSX79" s="91"/>
      <c r="DSY79" s="91"/>
      <c r="DSZ79" s="91"/>
      <c r="DTA79" s="91"/>
      <c r="DTB79" s="91"/>
      <c r="DTC79" s="91"/>
      <c r="DTD79" s="91"/>
      <c r="DTE79" s="91"/>
      <c r="DTF79" s="91"/>
      <c r="DTG79" s="91"/>
      <c r="DTH79" s="91"/>
      <c r="DTI79" s="91"/>
      <c r="DTJ79" s="91"/>
      <c r="DTK79" s="91"/>
      <c r="DTL79" s="91"/>
      <c r="DTM79" s="91"/>
      <c r="DTN79" s="91"/>
      <c r="DTO79" s="91"/>
      <c r="DTP79" s="91"/>
      <c r="DTQ79" s="91"/>
      <c r="DTR79" s="91"/>
      <c r="DTS79" s="91"/>
      <c r="DTT79" s="91"/>
      <c r="DTU79" s="91"/>
      <c r="DTV79" s="91"/>
      <c r="DTW79" s="91"/>
      <c r="DTX79" s="91"/>
      <c r="DTY79" s="91"/>
      <c r="DTZ79" s="91"/>
      <c r="DUA79" s="91"/>
      <c r="DUB79" s="91"/>
      <c r="DUC79" s="91"/>
      <c r="DUD79" s="91"/>
      <c r="DUE79" s="91"/>
      <c r="DUF79" s="91"/>
      <c r="DUG79" s="91"/>
      <c r="DUH79" s="91"/>
      <c r="DUI79" s="91"/>
      <c r="DUJ79" s="91"/>
      <c r="DUK79" s="91"/>
      <c r="DUL79" s="91"/>
      <c r="DUM79" s="91"/>
      <c r="DUN79" s="91"/>
      <c r="DUO79" s="91"/>
      <c r="DUP79" s="91"/>
      <c r="DUQ79" s="91"/>
      <c r="DUR79" s="91"/>
      <c r="DUS79" s="91"/>
      <c r="DUT79" s="91"/>
      <c r="DUU79" s="91"/>
      <c r="DUV79" s="91"/>
      <c r="DUW79" s="91"/>
      <c r="DUX79" s="91"/>
      <c r="DUY79" s="91"/>
      <c r="DUZ79" s="91"/>
      <c r="DVA79" s="91"/>
      <c r="DVB79" s="91"/>
      <c r="DVC79" s="91"/>
      <c r="DVD79" s="91"/>
      <c r="DVE79" s="91"/>
      <c r="DVF79" s="91"/>
      <c r="DVG79" s="91"/>
      <c r="DVH79" s="91"/>
      <c r="DVI79" s="91"/>
      <c r="DVJ79" s="91"/>
      <c r="DVK79" s="91"/>
      <c r="DVL79" s="91"/>
      <c r="DVM79" s="91"/>
      <c r="DVN79" s="91"/>
      <c r="DVO79" s="91"/>
      <c r="DVP79" s="91"/>
      <c r="DVQ79" s="91"/>
      <c r="DVR79" s="91"/>
      <c r="DVS79" s="91"/>
      <c r="DVT79" s="91"/>
      <c r="DVU79" s="91"/>
      <c r="DVV79" s="91"/>
      <c r="DVW79" s="91"/>
      <c r="DVX79" s="91"/>
      <c r="DVY79" s="91"/>
      <c r="DVZ79" s="91"/>
      <c r="DWA79" s="91"/>
      <c r="DWB79" s="91"/>
      <c r="DWC79" s="91"/>
      <c r="DWD79" s="91"/>
      <c r="DWE79" s="91"/>
      <c r="DWF79" s="91"/>
      <c r="DWG79" s="91"/>
      <c r="DWH79" s="91"/>
      <c r="DWI79" s="91"/>
      <c r="DWJ79" s="91"/>
      <c r="DWK79" s="91"/>
      <c r="DWL79" s="91"/>
      <c r="DWM79" s="91"/>
      <c r="DWN79" s="91"/>
      <c r="DWO79" s="91"/>
      <c r="DWP79" s="91"/>
      <c r="DWQ79" s="91"/>
      <c r="DWR79" s="91"/>
      <c r="DWS79" s="91"/>
      <c r="DWT79" s="91"/>
      <c r="DWU79" s="91"/>
      <c r="DWV79" s="91"/>
      <c r="DWW79" s="91"/>
      <c r="DWX79" s="91"/>
      <c r="DWY79" s="91"/>
      <c r="DWZ79" s="91"/>
      <c r="DXA79" s="91"/>
      <c r="DXB79" s="91"/>
      <c r="DXC79" s="91"/>
      <c r="DXD79" s="91"/>
      <c r="DXE79" s="91"/>
      <c r="DXF79" s="91"/>
      <c r="DXG79" s="91"/>
      <c r="DXH79" s="91"/>
      <c r="DXI79" s="91"/>
      <c r="DXJ79" s="91"/>
      <c r="DXK79" s="91"/>
      <c r="DXL79" s="91"/>
      <c r="DXM79" s="91"/>
      <c r="DXN79" s="91"/>
      <c r="DXO79" s="91"/>
      <c r="DXP79" s="91"/>
      <c r="DXQ79" s="91"/>
      <c r="DXR79" s="91"/>
      <c r="DXS79" s="91"/>
      <c r="DXT79" s="91"/>
      <c r="DXU79" s="91"/>
      <c r="DXV79" s="91"/>
      <c r="DXW79" s="91"/>
      <c r="DXX79" s="91"/>
      <c r="DXY79" s="91"/>
      <c r="DXZ79" s="91"/>
      <c r="DYA79" s="91"/>
      <c r="DYB79" s="91"/>
      <c r="DYC79" s="91"/>
      <c r="DYD79" s="91"/>
      <c r="DYE79" s="91"/>
      <c r="DYF79" s="91"/>
      <c r="DYG79" s="91"/>
      <c r="DYH79" s="91"/>
      <c r="DYI79" s="91"/>
      <c r="DYJ79" s="91"/>
      <c r="DYK79" s="91"/>
      <c r="DYL79" s="91"/>
      <c r="DYM79" s="91"/>
      <c r="DYN79" s="91"/>
      <c r="DYO79" s="91"/>
      <c r="DYP79" s="91"/>
      <c r="DYQ79" s="91"/>
      <c r="DYR79" s="91"/>
      <c r="DYS79" s="91"/>
      <c r="DYT79" s="91"/>
      <c r="DYU79" s="91"/>
      <c r="DYV79" s="91"/>
      <c r="DYW79" s="91"/>
      <c r="DYX79" s="91"/>
      <c r="DYY79" s="91"/>
      <c r="DYZ79" s="91"/>
      <c r="DZA79" s="91"/>
      <c r="DZB79" s="91"/>
      <c r="DZC79" s="91"/>
      <c r="DZD79" s="91"/>
      <c r="DZE79" s="91"/>
      <c r="DZF79" s="91"/>
      <c r="DZG79" s="91"/>
      <c r="DZH79" s="91"/>
      <c r="DZI79" s="91"/>
      <c r="DZJ79" s="91"/>
      <c r="DZK79" s="91"/>
      <c r="DZL79" s="91"/>
      <c r="DZM79" s="91"/>
      <c r="DZN79" s="91"/>
      <c r="DZO79" s="91"/>
      <c r="DZP79" s="91"/>
      <c r="DZQ79" s="91"/>
      <c r="DZR79" s="91"/>
      <c r="DZS79" s="91"/>
      <c r="DZT79" s="91"/>
      <c r="DZU79" s="91"/>
      <c r="DZV79" s="91"/>
      <c r="DZW79" s="91"/>
      <c r="DZX79" s="91"/>
      <c r="DZY79" s="91"/>
      <c r="DZZ79" s="91"/>
      <c r="EAA79" s="91"/>
      <c r="EAB79" s="91"/>
      <c r="EAC79" s="91"/>
      <c r="EAD79" s="91"/>
      <c r="EAE79" s="91"/>
      <c r="EAF79" s="91"/>
      <c r="EAG79" s="91"/>
      <c r="EAH79" s="91"/>
      <c r="EAI79" s="91"/>
      <c r="EAJ79" s="91"/>
      <c r="EAK79" s="91"/>
      <c r="EAL79" s="91"/>
      <c r="EAM79" s="91"/>
      <c r="EAN79" s="91"/>
      <c r="EAO79" s="91"/>
      <c r="EAP79" s="91"/>
      <c r="EAQ79" s="91"/>
      <c r="EAR79" s="91"/>
      <c r="EAS79" s="91"/>
      <c r="EAT79" s="91"/>
      <c r="EAU79" s="91"/>
      <c r="EAV79" s="91"/>
      <c r="EAW79" s="91"/>
      <c r="EAX79" s="91"/>
      <c r="EAY79" s="91"/>
      <c r="EAZ79" s="91"/>
      <c r="EBA79" s="91"/>
      <c r="EBB79" s="91"/>
      <c r="EBC79" s="91"/>
      <c r="EBD79" s="91"/>
      <c r="EBE79" s="91"/>
      <c r="EBF79" s="91"/>
      <c r="EBG79" s="91"/>
      <c r="EBH79" s="91"/>
      <c r="EBI79" s="91"/>
      <c r="EBJ79" s="91"/>
      <c r="EBK79" s="91"/>
      <c r="EBL79" s="91"/>
      <c r="EBM79" s="91"/>
      <c r="EBN79" s="91"/>
      <c r="EBO79" s="91"/>
      <c r="EBP79" s="91"/>
      <c r="EBQ79" s="91"/>
      <c r="EBR79" s="91"/>
      <c r="EBS79" s="91"/>
      <c r="EBT79" s="91"/>
      <c r="EBU79" s="91"/>
      <c r="EBV79" s="91"/>
      <c r="EBW79" s="91"/>
      <c r="EBX79" s="91"/>
      <c r="EBY79" s="91"/>
      <c r="EBZ79" s="91"/>
      <c r="ECA79" s="91"/>
      <c r="ECB79" s="91"/>
      <c r="ECC79" s="91"/>
      <c r="ECD79" s="91"/>
      <c r="ECE79" s="91"/>
      <c r="ECF79" s="91"/>
      <c r="ECG79" s="91"/>
      <c r="ECH79" s="91"/>
      <c r="ECI79" s="91"/>
      <c r="ECJ79" s="91"/>
      <c r="ECK79" s="91"/>
      <c r="ECL79" s="91"/>
      <c r="ECM79" s="91"/>
      <c r="ECN79" s="91"/>
      <c r="ECO79" s="91"/>
      <c r="ECP79" s="91"/>
      <c r="ECQ79" s="91"/>
      <c r="ECR79" s="91"/>
      <c r="ECS79" s="91"/>
      <c r="ECT79" s="91"/>
      <c r="ECU79" s="91"/>
      <c r="ECV79" s="91"/>
      <c r="ECW79" s="91"/>
      <c r="ECX79" s="91"/>
      <c r="ECY79" s="91"/>
      <c r="ECZ79" s="91"/>
      <c r="EDA79" s="91"/>
      <c r="EDB79" s="91"/>
      <c r="EDC79" s="91"/>
      <c r="EDD79" s="91"/>
      <c r="EDE79" s="91"/>
      <c r="EDF79" s="91"/>
      <c r="EDG79" s="91"/>
      <c r="EDH79" s="91"/>
      <c r="EDI79" s="91"/>
      <c r="EDJ79" s="91"/>
      <c r="EDK79" s="91"/>
      <c r="EDL79" s="91"/>
      <c r="EDM79" s="91"/>
      <c r="EDN79" s="91"/>
      <c r="EDO79" s="91"/>
      <c r="EDP79" s="91"/>
      <c r="EDQ79" s="91"/>
      <c r="EDR79" s="91"/>
      <c r="EDS79" s="91"/>
      <c r="EDT79" s="91"/>
      <c r="EDU79" s="91"/>
      <c r="EDV79" s="91"/>
      <c r="EDW79" s="91"/>
      <c r="EDX79" s="91"/>
      <c r="EDY79" s="91"/>
      <c r="EDZ79" s="91"/>
      <c r="EEA79" s="91"/>
      <c r="EEB79" s="91"/>
      <c r="EEC79" s="91"/>
      <c r="EED79" s="91"/>
      <c r="EEE79" s="91"/>
      <c r="EEF79" s="91"/>
      <c r="EEG79" s="91"/>
      <c r="EEH79" s="91"/>
      <c r="EEI79" s="91"/>
      <c r="EEJ79" s="91"/>
      <c r="EEK79" s="91"/>
      <c r="EEL79" s="91"/>
      <c r="EEM79" s="91"/>
      <c r="EEN79" s="91"/>
      <c r="EEO79" s="91"/>
      <c r="EEP79" s="91"/>
      <c r="EEQ79" s="91"/>
      <c r="EER79" s="91"/>
      <c r="EES79" s="91"/>
      <c r="EET79" s="91"/>
      <c r="EEU79" s="91"/>
      <c r="EEV79" s="91"/>
      <c r="EEW79" s="91"/>
      <c r="EEX79" s="91"/>
      <c r="EEY79" s="91"/>
      <c r="EEZ79" s="91"/>
      <c r="EFA79" s="91"/>
      <c r="EFB79" s="91"/>
      <c r="EFC79" s="91"/>
      <c r="EFD79" s="91"/>
      <c r="EFE79" s="91"/>
      <c r="EFF79" s="91"/>
      <c r="EFG79" s="91"/>
      <c r="EFH79" s="91"/>
      <c r="EFI79" s="91"/>
      <c r="EFJ79" s="91"/>
      <c r="EFK79" s="91"/>
      <c r="EFL79" s="91"/>
      <c r="EFM79" s="91"/>
      <c r="EFN79" s="91"/>
      <c r="EFO79" s="91"/>
      <c r="EFP79" s="91"/>
      <c r="EFQ79" s="91"/>
      <c r="EFR79" s="91"/>
      <c r="EFS79" s="91"/>
      <c r="EFT79" s="91"/>
      <c r="EFU79" s="91"/>
      <c r="EFV79" s="91"/>
      <c r="EFW79" s="91"/>
      <c r="EFX79" s="91"/>
      <c r="EFY79" s="91"/>
      <c r="EFZ79" s="91"/>
      <c r="EGA79" s="91"/>
      <c r="EGB79" s="91"/>
      <c r="EGC79" s="91"/>
      <c r="EGD79" s="91"/>
      <c r="EGE79" s="91"/>
      <c r="EGF79" s="91"/>
      <c r="EGG79" s="91"/>
      <c r="EGH79" s="91"/>
      <c r="EGI79" s="91"/>
      <c r="EGJ79" s="91"/>
      <c r="EGK79" s="91"/>
      <c r="EGL79" s="91"/>
      <c r="EGM79" s="91"/>
      <c r="EGN79" s="91"/>
      <c r="EGO79" s="91"/>
      <c r="EGP79" s="91"/>
      <c r="EGQ79" s="91"/>
      <c r="EGR79" s="91"/>
      <c r="EGS79" s="91"/>
      <c r="EGT79" s="91"/>
      <c r="EGU79" s="91"/>
      <c r="EGV79" s="91"/>
      <c r="EGW79" s="91"/>
      <c r="EGX79" s="91"/>
      <c r="EGY79" s="91"/>
      <c r="EGZ79" s="91"/>
      <c r="EHA79" s="91"/>
      <c r="EHB79" s="91"/>
      <c r="EHC79" s="91"/>
      <c r="EHD79" s="91"/>
      <c r="EHE79" s="91"/>
      <c r="EHF79" s="91"/>
      <c r="EHG79" s="91"/>
      <c r="EHH79" s="91"/>
      <c r="EHI79" s="91"/>
      <c r="EHJ79" s="91"/>
      <c r="EHK79" s="91"/>
      <c r="EHL79" s="91"/>
      <c r="EHM79" s="91"/>
      <c r="EHN79" s="91"/>
      <c r="EHO79" s="91"/>
      <c r="EHP79" s="91"/>
      <c r="EHQ79" s="91"/>
      <c r="EHR79" s="91"/>
      <c r="EHS79" s="91"/>
      <c r="EHT79" s="91"/>
      <c r="EHU79" s="91"/>
      <c r="EHV79" s="91"/>
      <c r="EHW79" s="91"/>
      <c r="EHX79" s="91"/>
      <c r="EHY79" s="91"/>
      <c r="EHZ79" s="91"/>
      <c r="EIA79" s="91"/>
      <c r="EIB79" s="91"/>
      <c r="EIC79" s="91"/>
      <c r="EID79" s="91"/>
      <c r="EIE79" s="91"/>
      <c r="EIF79" s="91"/>
      <c r="EIG79" s="91"/>
      <c r="EIH79" s="91"/>
      <c r="EII79" s="91"/>
      <c r="EIJ79" s="91"/>
      <c r="EIK79" s="91"/>
      <c r="EIL79" s="91"/>
      <c r="EIM79" s="91"/>
      <c r="EIN79" s="91"/>
      <c r="EIO79" s="91"/>
      <c r="EIP79" s="91"/>
      <c r="EIQ79" s="91"/>
      <c r="EIR79" s="91"/>
      <c r="EIS79" s="91"/>
      <c r="EIT79" s="91"/>
      <c r="EIU79" s="91"/>
      <c r="EIV79" s="91"/>
      <c r="EIW79" s="91"/>
      <c r="EIX79" s="91"/>
      <c r="EIY79" s="91"/>
      <c r="EIZ79" s="91"/>
      <c r="EJA79" s="91"/>
      <c r="EJB79" s="91"/>
      <c r="EJC79" s="91"/>
      <c r="EJD79" s="91"/>
      <c r="EJE79" s="91"/>
      <c r="EJF79" s="91"/>
      <c r="EJG79" s="91"/>
      <c r="EJH79" s="91"/>
      <c r="EJI79" s="91"/>
      <c r="EJJ79" s="91"/>
      <c r="EJK79" s="91"/>
      <c r="EJL79" s="91"/>
      <c r="EJM79" s="91"/>
      <c r="EJN79" s="91"/>
      <c r="EJO79" s="91"/>
      <c r="EJP79" s="91"/>
      <c r="EJQ79" s="91"/>
      <c r="EJR79" s="91"/>
      <c r="EJS79" s="91"/>
      <c r="EJT79" s="91"/>
      <c r="EJU79" s="91"/>
      <c r="EJV79" s="91"/>
      <c r="EJW79" s="91"/>
      <c r="EJX79" s="91"/>
      <c r="EJY79" s="91"/>
      <c r="EJZ79" s="91"/>
      <c r="EKA79" s="91"/>
      <c r="EKB79" s="91"/>
      <c r="EKC79" s="91"/>
      <c r="EKD79" s="91"/>
      <c r="EKE79" s="91"/>
      <c r="EKF79" s="91"/>
      <c r="EKG79" s="91"/>
      <c r="EKH79" s="91"/>
      <c r="EKI79" s="91"/>
      <c r="EKJ79" s="91"/>
      <c r="EKK79" s="91"/>
      <c r="EKL79" s="91"/>
      <c r="EKM79" s="91"/>
      <c r="EKN79" s="91"/>
      <c r="EKO79" s="91"/>
      <c r="EKP79" s="91"/>
      <c r="EKQ79" s="91"/>
      <c r="EKR79" s="91"/>
      <c r="EKS79" s="91"/>
      <c r="EKT79" s="91"/>
      <c r="EKU79" s="91"/>
      <c r="EKV79" s="91"/>
      <c r="EKW79" s="91"/>
      <c r="EKX79" s="91"/>
      <c r="EKY79" s="91"/>
      <c r="EKZ79" s="91"/>
      <c r="ELA79" s="91"/>
      <c r="ELB79" s="91"/>
      <c r="ELC79" s="91"/>
      <c r="ELD79" s="91"/>
      <c r="ELE79" s="91"/>
      <c r="ELF79" s="91"/>
      <c r="ELG79" s="91"/>
      <c r="ELH79" s="91"/>
      <c r="ELI79" s="91"/>
      <c r="ELJ79" s="91"/>
      <c r="ELK79" s="91"/>
      <c r="ELL79" s="91"/>
      <c r="ELM79" s="91"/>
      <c r="ELN79" s="91"/>
      <c r="ELO79" s="91"/>
      <c r="ELP79" s="91"/>
      <c r="ELQ79" s="91"/>
      <c r="ELR79" s="91"/>
      <c r="ELS79" s="91"/>
      <c r="ELT79" s="91"/>
      <c r="ELU79" s="91"/>
      <c r="ELV79" s="91"/>
      <c r="ELW79" s="91"/>
      <c r="ELX79" s="91"/>
      <c r="ELY79" s="91"/>
      <c r="ELZ79" s="91"/>
      <c r="EMA79" s="91"/>
      <c r="EMB79" s="91"/>
      <c r="EMC79" s="91"/>
      <c r="EMD79" s="91"/>
      <c r="EME79" s="91"/>
      <c r="EMF79" s="91"/>
      <c r="EMG79" s="91"/>
      <c r="EMH79" s="91"/>
      <c r="EMI79" s="91"/>
      <c r="EMJ79" s="91"/>
      <c r="EMK79" s="91"/>
      <c r="EML79" s="91"/>
      <c r="EMM79" s="91"/>
      <c r="EMN79" s="91"/>
      <c r="EMO79" s="91"/>
      <c r="EMP79" s="91"/>
      <c r="EMQ79" s="91"/>
      <c r="EMR79" s="91"/>
      <c r="EMS79" s="91"/>
      <c r="EMT79" s="91"/>
      <c r="EMU79" s="91"/>
      <c r="EMV79" s="91"/>
      <c r="EMW79" s="91"/>
      <c r="EMX79" s="91"/>
      <c r="EMY79" s="91"/>
      <c r="EMZ79" s="91"/>
      <c r="ENA79" s="91"/>
      <c r="ENB79" s="91"/>
      <c r="ENC79" s="91"/>
      <c r="END79" s="91"/>
      <c r="ENE79" s="91"/>
      <c r="ENF79" s="91"/>
      <c r="ENG79" s="91"/>
      <c r="ENH79" s="91"/>
      <c r="ENI79" s="91"/>
      <c r="ENJ79" s="91"/>
      <c r="ENK79" s="91"/>
      <c r="ENL79" s="91"/>
      <c r="ENM79" s="91"/>
      <c r="ENN79" s="91"/>
      <c r="ENO79" s="91"/>
      <c r="ENP79" s="91"/>
      <c r="ENQ79" s="91"/>
      <c r="ENR79" s="91"/>
      <c r="ENS79" s="91"/>
      <c r="ENT79" s="91"/>
      <c r="ENU79" s="91"/>
      <c r="ENV79" s="91"/>
      <c r="ENW79" s="91"/>
      <c r="ENX79" s="91"/>
      <c r="ENY79" s="91"/>
      <c r="ENZ79" s="91"/>
      <c r="EOA79" s="91"/>
      <c r="EOB79" s="91"/>
      <c r="EOC79" s="91"/>
      <c r="EOD79" s="91"/>
      <c r="EOE79" s="91"/>
      <c r="EOF79" s="91"/>
      <c r="EOG79" s="91"/>
      <c r="EOH79" s="91"/>
      <c r="EOI79" s="91"/>
      <c r="EOJ79" s="91"/>
      <c r="EOK79" s="91"/>
      <c r="EOL79" s="91"/>
      <c r="EOM79" s="91"/>
      <c r="EON79" s="91"/>
      <c r="EOO79" s="91"/>
      <c r="EOP79" s="91"/>
      <c r="EOQ79" s="91"/>
      <c r="EOR79" s="91"/>
      <c r="EOS79" s="91"/>
      <c r="EOT79" s="91"/>
      <c r="EOU79" s="91"/>
      <c r="EOV79" s="91"/>
      <c r="EOW79" s="91"/>
      <c r="EOX79" s="91"/>
      <c r="EOY79" s="91"/>
      <c r="EOZ79" s="91"/>
      <c r="EPA79" s="91"/>
      <c r="EPB79" s="91"/>
      <c r="EPC79" s="91"/>
      <c r="EPD79" s="91"/>
      <c r="EPE79" s="91"/>
      <c r="EPF79" s="91"/>
      <c r="EPG79" s="91"/>
      <c r="EPH79" s="91"/>
      <c r="EPI79" s="91"/>
      <c r="EPJ79" s="91"/>
      <c r="EPK79" s="91"/>
      <c r="EPL79" s="91"/>
      <c r="EPM79" s="91"/>
      <c r="EPN79" s="91"/>
      <c r="EPO79" s="91"/>
      <c r="EPP79" s="91"/>
      <c r="EPQ79" s="91"/>
      <c r="EPR79" s="91"/>
      <c r="EPS79" s="91"/>
      <c r="EPT79" s="91"/>
      <c r="EPU79" s="91"/>
      <c r="EPV79" s="91"/>
      <c r="EPW79" s="91"/>
      <c r="EPX79" s="91"/>
      <c r="EPY79" s="91"/>
      <c r="EPZ79" s="91"/>
      <c r="EQA79" s="91"/>
      <c r="EQB79" s="91"/>
      <c r="EQC79" s="91"/>
      <c r="EQD79" s="91"/>
      <c r="EQE79" s="91"/>
      <c r="EQF79" s="91"/>
      <c r="EQG79" s="91"/>
      <c r="EQH79" s="91"/>
      <c r="EQI79" s="91"/>
      <c r="EQJ79" s="91"/>
      <c r="EQK79" s="91"/>
      <c r="EQL79" s="91"/>
      <c r="EQM79" s="91"/>
      <c r="EQN79" s="91"/>
      <c r="EQO79" s="91"/>
      <c r="EQP79" s="91"/>
      <c r="EQQ79" s="91"/>
      <c r="EQR79" s="91"/>
      <c r="EQS79" s="91"/>
      <c r="EQT79" s="91"/>
      <c r="EQU79" s="91"/>
      <c r="EQV79" s="91"/>
      <c r="EQW79" s="91"/>
      <c r="EQX79" s="91"/>
      <c r="EQY79" s="91"/>
      <c r="EQZ79" s="91"/>
      <c r="ERA79" s="91"/>
      <c r="ERB79" s="91"/>
      <c r="ERC79" s="91"/>
      <c r="ERD79" s="91"/>
      <c r="ERE79" s="91"/>
      <c r="ERF79" s="91"/>
      <c r="ERG79" s="91"/>
      <c r="ERH79" s="91"/>
      <c r="ERI79" s="91"/>
      <c r="ERJ79" s="91"/>
      <c r="ERK79" s="91"/>
      <c r="ERL79" s="91"/>
      <c r="ERM79" s="91"/>
      <c r="ERN79" s="91"/>
      <c r="ERO79" s="91"/>
      <c r="ERP79" s="91"/>
      <c r="ERQ79" s="91"/>
      <c r="ERR79" s="91"/>
      <c r="ERS79" s="91"/>
      <c r="ERT79" s="91"/>
      <c r="ERU79" s="91"/>
      <c r="ERV79" s="91"/>
      <c r="ERW79" s="91"/>
      <c r="ERX79" s="91"/>
      <c r="ERY79" s="91"/>
      <c r="ERZ79" s="91"/>
      <c r="ESA79" s="91"/>
      <c r="ESB79" s="91"/>
      <c r="ESC79" s="91"/>
      <c r="ESD79" s="91"/>
      <c r="ESE79" s="91"/>
      <c r="ESF79" s="91"/>
      <c r="ESG79" s="91"/>
      <c r="ESH79" s="91"/>
      <c r="ESI79" s="91"/>
      <c r="ESJ79" s="91"/>
      <c r="ESK79" s="91"/>
      <c r="ESL79" s="91"/>
      <c r="ESM79" s="91"/>
      <c r="ESN79" s="91"/>
      <c r="ESO79" s="91"/>
      <c r="ESP79" s="91"/>
      <c r="ESQ79" s="91"/>
      <c r="ESR79" s="91"/>
      <c r="ESS79" s="91"/>
      <c r="EST79" s="91"/>
      <c r="ESU79" s="91"/>
      <c r="ESV79" s="91"/>
      <c r="ESW79" s="91"/>
      <c r="ESX79" s="91"/>
      <c r="ESY79" s="91"/>
      <c r="ESZ79" s="91"/>
      <c r="ETA79" s="91"/>
      <c r="ETB79" s="91"/>
      <c r="ETC79" s="91"/>
      <c r="ETD79" s="91"/>
      <c r="ETE79" s="91"/>
      <c r="ETF79" s="91"/>
      <c r="ETG79" s="91"/>
      <c r="ETH79" s="91"/>
      <c r="ETI79" s="91"/>
      <c r="ETJ79" s="91"/>
      <c r="ETK79" s="91"/>
      <c r="ETL79" s="91"/>
      <c r="ETM79" s="91"/>
      <c r="ETN79" s="91"/>
      <c r="ETO79" s="91"/>
      <c r="ETP79" s="91"/>
      <c r="ETQ79" s="91"/>
      <c r="ETR79" s="91"/>
      <c r="ETS79" s="91"/>
      <c r="ETT79" s="91"/>
      <c r="ETU79" s="91"/>
      <c r="ETV79" s="91"/>
      <c r="ETW79" s="91"/>
      <c r="ETX79" s="91"/>
      <c r="ETY79" s="91"/>
      <c r="ETZ79" s="91"/>
      <c r="EUA79" s="91"/>
      <c r="EUB79" s="91"/>
      <c r="EUC79" s="91"/>
      <c r="EUD79" s="91"/>
      <c r="EUE79" s="91"/>
      <c r="EUF79" s="91"/>
      <c r="EUG79" s="91"/>
      <c r="EUH79" s="91"/>
      <c r="EUI79" s="91"/>
      <c r="EUJ79" s="91"/>
      <c r="EUK79" s="91"/>
      <c r="EUL79" s="91"/>
      <c r="EUM79" s="91"/>
      <c r="EUN79" s="91"/>
      <c r="EUO79" s="91"/>
      <c r="EUP79" s="91"/>
      <c r="EUQ79" s="91"/>
      <c r="EUR79" s="91"/>
      <c r="EUS79" s="91"/>
      <c r="EUT79" s="91"/>
      <c r="EUU79" s="91"/>
      <c r="EUV79" s="91"/>
      <c r="EUW79" s="91"/>
      <c r="EUX79" s="91"/>
      <c r="EUY79" s="91"/>
      <c r="EUZ79" s="91"/>
      <c r="EVA79" s="91"/>
      <c r="EVB79" s="91"/>
      <c r="EVC79" s="91"/>
      <c r="EVD79" s="91"/>
      <c r="EVE79" s="91"/>
      <c r="EVF79" s="91"/>
      <c r="EVG79" s="91"/>
      <c r="EVH79" s="91"/>
      <c r="EVI79" s="91"/>
      <c r="EVJ79" s="91"/>
      <c r="EVK79" s="91"/>
      <c r="EVL79" s="91"/>
      <c r="EVM79" s="91"/>
      <c r="EVN79" s="91"/>
      <c r="EVO79" s="91"/>
      <c r="EVP79" s="91"/>
      <c r="EVQ79" s="91"/>
      <c r="EVR79" s="91"/>
      <c r="EVS79" s="91"/>
      <c r="EVT79" s="91"/>
      <c r="EVU79" s="91"/>
      <c r="EVV79" s="91"/>
      <c r="EVW79" s="91"/>
      <c r="EVX79" s="91"/>
      <c r="EVY79" s="91"/>
      <c r="EVZ79" s="91"/>
      <c r="EWA79" s="91"/>
      <c r="EWB79" s="91"/>
      <c r="EWC79" s="91"/>
      <c r="EWD79" s="91"/>
      <c r="EWE79" s="91"/>
      <c r="EWF79" s="91"/>
      <c r="EWG79" s="91"/>
      <c r="EWH79" s="91"/>
      <c r="EWI79" s="91"/>
      <c r="EWJ79" s="91"/>
      <c r="EWK79" s="91"/>
      <c r="EWL79" s="91"/>
      <c r="EWM79" s="91"/>
      <c r="EWN79" s="91"/>
      <c r="EWO79" s="91"/>
      <c r="EWP79" s="91"/>
      <c r="EWQ79" s="91"/>
      <c r="EWR79" s="91"/>
      <c r="EWS79" s="91"/>
      <c r="EWT79" s="91"/>
      <c r="EWU79" s="91"/>
      <c r="EWV79" s="91"/>
      <c r="EWW79" s="91"/>
      <c r="EWX79" s="91"/>
      <c r="EWY79" s="91"/>
      <c r="EWZ79" s="91"/>
      <c r="EXA79" s="91"/>
      <c r="EXB79" s="91"/>
      <c r="EXC79" s="91"/>
      <c r="EXD79" s="91"/>
      <c r="EXE79" s="91"/>
      <c r="EXF79" s="91"/>
      <c r="EXG79" s="91"/>
      <c r="EXH79" s="91"/>
      <c r="EXI79" s="91"/>
      <c r="EXJ79" s="91"/>
      <c r="EXK79" s="91"/>
      <c r="EXL79" s="91"/>
      <c r="EXM79" s="91"/>
      <c r="EXN79" s="91"/>
      <c r="EXO79" s="91"/>
      <c r="EXP79" s="91"/>
      <c r="EXQ79" s="91"/>
      <c r="EXR79" s="91"/>
      <c r="EXS79" s="91"/>
      <c r="EXT79" s="91"/>
      <c r="EXU79" s="91"/>
      <c r="EXV79" s="91"/>
      <c r="EXW79" s="91"/>
      <c r="EXX79" s="91"/>
      <c r="EXY79" s="91"/>
      <c r="EXZ79" s="91"/>
      <c r="EYA79" s="91"/>
      <c r="EYB79" s="91"/>
      <c r="EYC79" s="91"/>
      <c r="EYD79" s="91"/>
      <c r="EYE79" s="91"/>
      <c r="EYF79" s="91"/>
      <c r="EYG79" s="91"/>
      <c r="EYH79" s="91"/>
      <c r="EYI79" s="91"/>
      <c r="EYJ79" s="91"/>
      <c r="EYK79" s="91"/>
      <c r="EYL79" s="91"/>
      <c r="EYM79" s="91"/>
      <c r="EYN79" s="91"/>
      <c r="EYO79" s="91"/>
      <c r="EYP79" s="91"/>
      <c r="EYQ79" s="91"/>
      <c r="EYR79" s="91"/>
      <c r="EYS79" s="91"/>
      <c r="EYT79" s="91"/>
      <c r="EYU79" s="91"/>
      <c r="EYV79" s="91"/>
      <c r="EYW79" s="91"/>
      <c r="EYX79" s="91"/>
      <c r="EYY79" s="91"/>
      <c r="EYZ79" s="91"/>
      <c r="EZA79" s="91"/>
      <c r="EZB79" s="91"/>
      <c r="EZC79" s="91"/>
      <c r="EZD79" s="91"/>
      <c r="EZE79" s="91"/>
      <c r="EZF79" s="91"/>
      <c r="EZG79" s="91"/>
      <c r="EZH79" s="91"/>
      <c r="EZI79" s="91"/>
      <c r="EZJ79" s="91"/>
      <c r="EZK79" s="91"/>
      <c r="EZL79" s="91"/>
      <c r="EZM79" s="91"/>
      <c r="EZN79" s="91"/>
      <c r="EZO79" s="91"/>
      <c r="EZP79" s="91"/>
      <c r="EZQ79" s="91"/>
      <c r="EZR79" s="91"/>
      <c r="EZS79" s="91"/>
      <c r="EZT79" s="91"/>
      <c r="EZU79" s="91"/>
      <c r="EZV79" s="91"/>
      <c r="EZW79" s="91"/>
      <c r="EZX79" s="91"/>
      <c r="EZY79" s="91"/>
      <c r="EZZ79" s="91"/>
      <c r="FAA79" s="91"/>
      <c r="FAB79" s="91"/>
      <c r="FAC79" s="91"/>
      <c r="FAD79" s="91"/>
      <c r="FAE79" s="91"/>
      <c r="FAF79" s="91"/>
      <c r="FAG79" s="91"/>
      <c r="FAH79" s="91"/>
      <c r="FAI79" s="91"/>
      <c r="FAJ79" s="91"/>
      <c r="FAK79" s="91"/>
      <c r="FAL79" s="91"/>
      <c r="FAM79" s="91"/>
      <c r="FAN79" s="91"/>
      <c r="FAO79" s="91"/>
      <c r="FAP79" s="91"/>
      <c r="FAQ79" s="91"/>
      <c r="FAR79" s="91"/>
      <c r="FAS79" s="91"/>
      <c r="FAT79" s="91"/>
      <c r="FAU79" s="91"/>
      <c r="FAV79" s="91"/>
      <c r="FAW79" s="91"/>
      <c r="FAX79" s="91"/>
      <c r="FAY79" s="91"/>
      <c r="FAZ79" s="91"/>
      <c r="FBA79" s="91"/>
      <c r="FBB79" s="91"/>
      <c r="FBC79" s="91"/>
      <c r="FBD79" s="91"/>
      <c r="FBE79" s="91"/>
      <c r="FBF79" s="91"/>
      <c r="FBG79" s="91"/>
      <c r="FBH79" s="91"/>
      <c r="FBI79" s="91"/>
      <c r="FBJ79" s="91"/>
      <c r="FBK79" s="91"/>
      <c r="FBL79" s="91"/>
      <c r="FBM79" s="91"/>
      <c r="FBN79" s="91"/>
      <c r="FBO79" s="91"/>
      <c r="FBP79" s="91"/>
      <c r="FBQ79" s="91"/>
      <c r="FBR79" s="91"/>
      <c r="FBS79" s="91"/>
      <c r="FBT79" s="91"/>
      <c r="FBU79" s="91"/>
      <c r="FBV79" s="91"/>
      <c r="FBW79" s="91"/>
      <c r="FBX79" s="91"/>
      <c r="FBY79" s="91"/>
      <c r="FBZ79" s="91"/>
      <c r="FCA79" s="91"/>
      <c r="FCB79" s="91"/>
      <c r="FCC79" s="91"/>
      <c r="FCD79" s="91"/>
      <c r="FCE79" s="91"/>
      <c r="FCF79" s="91"/>
      <c r="FCG79" s="91"/>
      <c r="FCH79" s="91"/>
      <c r="FCI79" s="91"/>
      <c r="FCJ79" s="91"/>
      <c r="FCK79" s="91"/>
      <c r="FCL79" s="91"/>
      <c r="FCM79" s="91"/>
      <c r="FCN79" s="91"/>
      <c r="FCO79" s="91"/>
      <c r="FCP79" s="91"/>
      <c r="FCQ79" s="91"/>
      <c r="FCR79" s="91"/>
      <c r="FCS79" s="91"/>
      <c r="FCT79" s="91"/>
      <c r="FCU79" s="91"/>
      <c r="FCV79" s="91"/>
      <c r="FCW79" s="91"/>
      <c r="FCX79" s="91"/>
      <c r="FCY79" s="91"/>
      <c r="FCZ79" s="91"/>
      <c r="FDA79" s="91"/>
      <c r="FDB79" s="91"/>
      <c r="FDC79" s="91"/>
      <c r="FDD79" s="91"/>
      <c r="FDE79" s="91"/>
      <c r="FDF79" s="91"/>
      <c r="FDG79" s="91"/>
      <c r="FDH79" s="91"/>
      <c r="FDI79" s="91"/>
      <c r="FDJ79" s="91"/>
      <c r="FDK79" s="91"/>
      <c r="FDL79" s="91"/>
      <c r="FDM79" s="91"/>
      <c r="FDN79" s="91"/>
      <c r="FDO79" s="91"/>
      <c r="FDP79" s="91"/>
      <c r="FDQ79" s="91"/>
      <c r="FDR79" s="91"/>
      <c r="FDS79" s="91"/>
      <c r="FDT79" s="91"/>
      <c r="FDU79" s="91"/>
      <c r="FDV79" s="91"/>
      <c r="FDW79" s="91"/>
      <c r="FDX79" s="91"/>
      <c r="FDY79" s="91"/>
      <c r="FDZ79" s="91"/>
      <c r="FEA79" s="91"/>
      <c r="FEB79" s="91"/>
      <c r="FEC79" s="91"/>
      <c r="FED79" s="91"/>
      <c r="FEE79" s="91"/>
      <c r="FEF79" s="91"/>
      <c r="FEG79" s="91"/>
      <c r="FEH79" s="91"/>
      <c r="FEI79" s="91"/>
      <c r="FEJ79" s="91"/>
      <c r="FEK79" s="91"/>
      <c r="FEL79" s="91"/>
      <c r="FEM79" s="91"/>
      <c r="FEN79" s="91"/>
      <c r="FEO79" s="91"/>
      <c r="FEP79" s="91"/>
      <c r="FEQ79" s="91"/>
      <c r="FER79" s="91"/>
      <c r="FES79" s="91"/>
      <c r="FET79" s="91"/>
      <c r="FEU79" s="91"/>
      <c r="FEV79" s="91"/>
      <c r="FEW79" s="91"/>
      <c r="FEX79" s="91"/>
      <c r="FEY79" s="91"/>
      <c r="FEZ79" s="91"/>
      <c r="FFA79" s="91"/>
      <c r="FFB79" s="91"/>
      <c r="FFC79" s="91"/>
      <c r="FFD79" s="91"/>
      <c r="FFE79" s="91"/>
      <c r="FFF79" s="91"/>
      <c r="FFG79" s="91"/>
      <c r="FFH79" s="91"/>
      <c r="FFI79" s="91"/>
      <c r="FFJ79" s="91"/>
      <c r="FFK79" s="91"/>
      <c r="FFL79" s="91"/>
      <c r="FFM79" s="91"/>
      <c r="FFN79" s="91"/>
      <c r="FFO79" s="91"/>
      <c r="FFP79" s="91"/>
      <c r="FFQ79" s="91"/>
      <c r="FFR79" s="91"/>
      <c r="FFS79" s="91"/>
      <c r="FFT79" s="91"/>
      <c r="FFU79" s="91"/>
      <c r="FFV79" s="91"/>
      <c r="FFW79" s="91"/>
      <c r="FFX79" s="91"/>
      <c r="FFY79" s="91"/>
      <c r="FFZ79" s="91"/>
      <c r="FGA79" s="91"/>
      <c r="FGB79" s="91"/>
      <c r="FGC79" s="91"/>
      <c r="FGD79" s="91"/>
      <c r="FGE79" s="91"/>
      <c r="FGF79" s="91"/>
      <c r="FGG79" s="91"/>
      <c r="FGH79" s="91"/>
      <c r="FGI79" s="91"/>
      <c r="FGJ79" s="91"/>
      <c r="FGK79" s="91"/>
      <c r="FGL79" s="91"/>
      <c r="FGM79" s="91"/>
      <c r="FGN79" s="91"/>
      <c r="FGO79" s="91"/>
      <c r="FGP79" s="91"/>
      <c r="FGQ79" s="91"/>
      <c r="FGR79" s="91"/>
      <c r="FGS79" s="91"/>
      <c r="FGT79" s="91"/>
      <c r="FGU79" s="91"/>
      <c r="FGV79" s="91"/>
      <c r="FGW79" s="91"/>
      <c r="FGX79" s="91"/>
      <c r="FGY79" s="91"/>
      <c r="FGZ79" s="91"/>
      <c r="FHA79" s="91"/>
      <c r="FHB79" s="91"/>
      <c r="FHC79" s="91"/>
      <c r="FHD79" s="91"/>
      <c r="FHE79" s="91"/>
      <c r="FHF79" s="91"/>
      <c r="FHG79" s="91"/>
      <c r="FHH79" s="91"/>
      <c r="FHI79" s="91"/>
      <c r="FHJ79" s="91"/>
      <c r="FHK79" s="91"/>
      <c r="FHL79" s="91"/>
      <c r="FHM79" s="91"/>
      <c r="FHN79" s="91"/>
      <c r="FHO79" s="91"/>
      <c r="FHP79" s="91"/>
      <c r="FHQ79" s="91"/>
      <c r="FHR79" s="91"/>
      <c r="FHS79" s="91"/>
      <c r="FHT79" s="91"/>
      <c r="FHU79" s="91"/>
      <c r="FHV79" s="91"/>
      <c r="FHW79" s="91"/>
      <c r="FHX79" s="91"/>
      <c r="FHY79" s="91"/>
      <c r="FHZ79" s="91"/>
      <c r="FIA79" s="91"/>
      <c r="FIB79" s="91"/>
      <c r="FIC79" s="91"/>
      <c r="FID79" s="91"/>
      <c r="FIE79" s="91"/>
      <c r="FIF79" s="91"/>
      <c r="FIG79" s="91"/>
      <c r="FIH79" s="91"/>
      <c r="FII79" s="91"/>
      <c r="FIJ79" s="91"/>
      <c r="FIK79" s="91"/>
      <c r="FIL79" s="91"/>
      <c r="FIM79" s="91"/>
      <c r="FIN79" s="91"/>
      <c r="FIO79" s="91"/>
      <c r="FIP79" s="91"/>
      <c r="FIQ79" s="91"/>
      <c r="FIR79" s="91"/>
      <c r="FIS79" s="91"/>
      <c r="FIT79" s="91"/>
      <c r="FIU79" s="91"/>
      <c r="FIV79" s="91"/>
      <c r="FIW79" s="91"/>
      <c r="FIX79" s="91"/>
      <c r="FIY79" s="91"/>
      <c r="FIZ79" s="91"/>
      <c r="FJA79" s="91"/>
      <c r="FJB79" s="91"/>
      <c r="FJC79" s="91"/>
      <c r="FJD79" s="91"/>
      <c r="FJE79" s="91"/>
      <c r="FJF79" s="91"/>
      <c r="FJG79" s="91"/>
      <c r="FJH79" s="91"/>
      <c r="FJI79" s="91"/>
      <c r="FJJ79" s="91"/>
      <c r="FJK79" s="91"/>
      <c r="FJL79" s="91"/>
      <c r="FJM79" s="91"/>
      <c r="FJN79" s="91"/>
      <c r="FJO79" s="91"/>
      <c r="FJP79" s="91"/>
      <c r="FJQ79" s="91"/>
      <c r="FJR79" s="91"/>
      <c r="FJS79" s="91"/>
      <c r="FJT79" s="91"/>
      <c r="FJU79" s="91"/>
      <c r="FJV79" s="91"/>
      <c r="FJW79" s="91"/>
      <c r="FJX79" s="91"/>
      <c r="FJY79" s="91"/>
      <c r="FJZ79" s="91"/>
      <c r="FKA79" s="91"/>
      <c r="FKB79" s="91"/>
      <c r="FKC79" s="91"/>
      <c r="FKD79" s="91"/>
      <c r="FKE79" s="91"/>
      <c r="FKF79" s="91"/>
      <c r="FKG79" s="91"/>
      <c r="FKH79" s="91"/>
      <c r="FKI79" s="91"/>
      <c r="FKJ79" s="91"/>
      <c r="FKK79" s="91"/>
      <c r="FKL79" s="91"/>
      <c r="FKM79" s="91"/>
      <c r="FKN79" s="91"/>
      <c r="FKO79" s="91"/>
      <c r="FKP79" s="91"/>
      <c r="FKQ79" s="91"/>
      <c r="FKR79" s="91"/>
      <c r="FKS79" s="91"/>
      <c r="FKT79" s="91"/>
      <c r="FKU79" s="91"/>
      <c r="FKV79" s="91"/>
      <c r="FKW79" s="91"/>
      <c r="FKX79" s="91"/>
      <c r="FKY79" s="91"/>
      <c r="FKZ79" s="91"/>
      <c r="FLA79" s="91"/>
      <c r="FLB79" s="91"/>
      <c r="FLC79" s="91"/>
      <c r="FLD79" s="91"/>
      <c r="FLE79" s="91"/>
      <c r="FLF79" s="91"/>
      <c r="FLG79" s="91"/>
      <c r="FLH79" s="91"/>
      <c r="FLI79" s="91"/>
      <c r="FLJ79" s="91"/>
      <c r="FLK79" s="91"/>
      <c r="FLL79" s="91"/>
      <c r="FLM79" s="91"/>
      <c r="FLN79" s="91"/>
      <c r="FLO79" s="91"/>
      <c r="FLP79" s="91"/>
      <c r="FLQ79" s="91"/>
      <c r="FLR79" s="91"/>
      <c r="FLS79" s="91"/>
      <c r="FLT79" s="91"/>
      <c r="FLU79" s="91"/>
      <c r="FLV79" s="91"/>
      <c r="FLW79" s="91"/>
      <c r="FLX79" s="91"/>
      <c r="FLY79" s="91"/>
      <c r="FLZ79" s="91"/>
      <c r="FMA79" s="91"/>
      <c r="FMB79" s="91"/>
      <c r="FMC79" s="91"/>
      <c r="FMD79" s="91"/>
      <c r="FME79" s="91"/>
      <c r="FMF79" s="91"/>
      <c r="FMG79" s="91"/>
      <c r="FMH79" s="91"/>
      <c r="FMI79" s="91"/>
      <c r="FMJ79" s="91"/>
      <c r="FMK79" s="91"/>
      <c r="FML79" s="91"/>
      <c r="FMM79" s="91"/>
      <c r="FMN79" s="91"/>
      <c r="FMO79" s="91"/>
      <c r="FMP79" s="91"/>
      <c r="FMQ79" s="91"/>
      <c r="FMR79" s="91"/>
      <c r="FMS79" s="91"/>
      <c r="FMT79" s="91"/>
      <c r="FMU79" s="91"/>
      <c r="FMV79" s="91"/>
      <c r="FMW79" s="91"/>
      <c r="FMX79" s="91"/>
      <c r="FMY79" s="91"/>
      <c r="FMZ79" s="91"/>
      <c r="FNA79" s="91"/>
      <c r="FNB79" s="91"/>
      <c r="FNC79" s="91"/>
      <c r="FND79" s="91"/>
      <c r="FNE79" s="91"/>
      <c r="FNF79" s="91"/>
      <c r="FNG79" s="91"/>
      <c r="FNH79" s="91"/>
      <c r="FNI79" s="91"/>
      <c r="FNJ79" s="91"/>
      <c r="FNK79" s="91"/>
      <c r="FNL79" s="91"/>
      <c r="FNM79" s="91"/>
      <c r="FNN79" s="91"/>
      <c r="FNO79" s="91"/>
      <c r="FNP79" s="91"/>
      <c r="FNQ79" s="91"/>
      <c r="FNR79" s="91"/>
      <c r="FNS79" s="91"/>
      <c r="FNT79" s="91"/>
      <c r="FNU79" s="91"/>
      <c r="FNV79" s="91"/>
      <c r="FNW79" s="91"/>
      <c r="FNX79" s="91"/>
      <c r="FNY79" s="91"/>
      <c r="FNZ79" s="91"/>
      <c r="FOA79" s="91"/>
      <c r="FOB79" s="91"/>
      <c r="FOC79" s="91"/>
      <c r="FOD79" s="91"/>
      <c r="FOE79" s="91"/>
      <c r="FOF79" s="91"/>
      <c r="FOG79" s="91"/>
      <c r="FOH79" s="91"/>
      <c r="FOI79" s="91"/>
      <c r="FOJ79" s="91"/>
      <c r="FOK79" s="91"/>
      <c r="FOL79" s="91"/>
      <c r="FOM79" s="91"/>
      <c r="FON79" s="91"/>
      <c r="FOO79" s="91"/>
      <c r="FOP79" s="91"/>
      <c r="FOQ79" s="91"/>
      <c r="FOR79" s="91"/>
      <c r="FOS79" s="91"/>
      <c r="FOT79" s="91"/>
      <c r="FOU79" s="91"/>
      <c r="FOV79" s="91"/>
      <c r="FOW79" s="91"/>
      <c r="FOX79" s="91"/>
      <c r="FOY79" s="91"/>
      <c r="FOZ79" s="91"/>
      <c r="FPA79" s="91"/>
      <c r="FPB79" s="91"/>
      <c r="FPC79" s="91"/>
      <c r="FPD79" s="91"/>
      <c r="FPE79" s="91"/>
      <c r="FPF79" s="91"/>
      <c r="FPG79" s="91"/>
      <c r="FPH79" s="91"/>
      <c r="FPI79" s="91"/>
      <c r="FPJ79" s="91"/>
      <c r="FPK79" s="91"/>
      <c r="FPL79" s="91"/>
      <c r="FPM79" s="91"/>
      <c r="FPN79" s="91"/>
      <c r="FPO79" s="91"/>
      <c r="FPP79" s="91"/>
      <c r="FPQ79" s="91"/>
      <c r="FPR79" s="91"/>
      <c r="FPS79" s="91"/>
      <c r="FPT79" s="91"/>
      <c r="FPU79" s="91"/>
      <c r="FPV79" s="91"/>
      <c r="FPW79" s="91"/>
      <c r="FPX79" s="91"/>
      <c r="FPY79" s="91"/>
      <c r="FPZ79" s="91"/>
      <c r="FQA79" s="91"/>
      <c r="FQB79" s="91"/>
      <c r="FQC79" s="91"/>
      <c r="FQD79" s="91"/>
      <c r="FQE79" s="91"/>
      <c r="FQF79" s="91"/>
      <c r="FQG79" s="91"/>
      <c r="FQH79" s="91"/>
      <c r="FQI79" s="91"/>
      <c r="FQJ79" s="91"/>
      <c r="FQK79" s="91"/>
      <c r="FQL79" s="91"/>
      <c r="FQM79" s="91"/>
      <c r="FQN79" s="91"/>
      <c r="FQO79" s="91"/>
      <c r="FQP79" s="91"/>
      <c r="FQQ79" s="91"/>
      <c r="FQR79" s="91"/>
      <c r="FQS79" s="91"/>
      <c r="FQT79" s="91"/>
      <c r="FQU79" s="91"/>
      <c r="FQV79" s="91"/>
      <c r="FQW79" s="91"/>
      <c r="FQX79" s="91"/>
      <c r="FQY79" s="91"/>
      <c r="FQZ79" s="91"/>
      <c r="FRA79" s="91"/>
      <c r="FRB79" s="91"/>
      <c r="FRC79" s="91"/>
      <c r="FRD79" s="91"/>
      <c r="FRE79" s="91"/>
      <c r="FRF79" s="91"/>
      <c r="FRG79" s="91"/>
      <c r="FRH79" s="91"/>
      <c r="FRI79" s="91"/>
      <c r="FRJ79" s="91"/>
      <c r="FRK79" s="91"/>
      <c r="FRL79" s="91"/>
      <c r="FRM79" s="91"/>
      <c r="FRN79" s="91"/>
      <c r="FRO79" s="91"/>
      <c r="FRP79" s="91"/>
      <c r="FRQ79" s="91"/>
      <c r="FRR79" s="91"/>
      <c r="FRS79" s="91"/>
      <c r="FRT79" s="91"/>
      <c r="FRU79" s="91"/>
      <c r="FRV79" s="91"/>
      <c r="FRW79" s="91"/>
      <c r="FRX79" s="91"/>
      <c r="FRY79" s="91"/>
      <c r="FRZ79" s="91"/>
      <c r="FSA79" s="91"/>
      <c r="FSB79" s="91"/>
      <c r="FSC79" s="91"/>
      <c r="FSD79" s="91"/>
      <c r="FSE79" s="91"/>
      <c r="FSF79" s="91"/>
      <c r="FSG79" s="91"/>
      <c r="FSH79" s="91"/>
      <c r="FSI79" s="91"/>
      <c r="FSJ79" s="91"/>
      <c r="FSK79" s="91"/>
      <c r="FSL79" s="91"/>
      <c r="FSM79" s="91"/>
      <c r="FSN79" s="91"/>
      <c r="FSO79" s="91"/>
      <c r="FSP79" s="91"/>
      <c r="FSQ79" s="91"/>
      <c r="FSR79" s="91"/>
      <c r="FSS79" s="91"/>
      <c r="FST79" s="91"/>
      <c r="FSU79" s="91"/>
      <c r="FSV79" s="91"/>
      <c r="FSW79" s="91"/>
      <c r="FSX79" s="91"/>
      <c r="FSY79" s="91"/>
      <c r="FSZ79" s="91"/>
      <c r="FTA79" s="91"/>
      <c r="FTB79" s="91"/>
      <c r="FTC79" s="91"/>
      <c r="FTD79" s="91"/>
      <c r="FTE79" s="91"/>
      <c r="FTF79" s="91"/>
      <c r="FTG79" s="91"/>
      <c r="FTH79" s="91"/>
      <c r="FTI79" s="91"/>
      <c r="FTJ79" s="91"/>
      <c r="FTK79" s="91"/>
      <c r="FTL79" s="91"/>
      <c r="FTM79" s="91"/>
      <c r="FTN79" s="91"/>
      <c r="FTO79" s="91"/>
      <c r="FTP79" s="91"/>
      <c r="FTQ79" s="91"/>
      <c r="FTR79" s="91"/>
      <c r="FTS79" s="91"/>
      <c r="FTT79" s="91"/>
      <c r="FTU79" s="91"/>
      <c r="FTV79" s="91"/>
      <c r="FTW79" s="91"/>
      <c r="FTX79" s="91"/>
      <c r="FTY79" s="91"/>
      <c r="FTZ79" s="91"/>
      <c r="FUA79" s="91"/>
      <c r="FUB79" s="91"/>
      <c r="FUC79" s="91"/>
      <c r="FUD79" s="91"/>
      <c r="FUE79" s="91"/>
      <c r="FUF79" s="91"/>
      <c r="FUG79" s="91"/>
      <c r="FUH79" s="91"/>
      <c r="FUI79" s="91"/>
      <c r="FUJ79" s="91"/>
      <c r="FUK79" s="91"/>
      <c r="FUL79" s="91"/>
      <c r="FUM79" s="91"/>
      <c r="FUN79" s="91"/>
      <c r="FUO79" s="91"/>
      <c r="FUP79" s="91"/>
      <c r="FUQ79" s="91"/>
      <c r="FUR79" s="91"/>
      <c r="FUS79" s="91"/>
      <c r="FUT79" s="91"/>
      <c r="FUU79" s="91"/>
      <c r="FUV79" s="91"/>
      <c r="FUW79" s="91"/>
      <c r="FUX79" s="91"/>
      <c r="FUY79" s="91"/>
      <c r="FUZ79" s="91"/>
      <c r="FVA79" s="91"/>
      <c r="FVB79" s="91"/>
      <c r="FVC79" s="91"/>
      <c r="FVD79" s="91"/>
      <c r="FVE79" s="91"/>
      <c r="FVF79" s="91"/>
      <c r="FVG79" s="91"/>
      <c r="FVH79" s="91"/>
      <c r="FVI79" s="91"/>
      <c r="FVJ79" s="91"/>
      <c r="FVK79" s="91"/>
      <c r="FVL79" s="91"/>
      <c r="FVM79" s="91"/>
      <c r="FVN79" s="91"/>
      <c r="FVO79" s="91"/>
      <c r="FVP79" s="91"/>
      <c r="FVQ79" s="91"/>
      <c r="FVR79" s="91"/>
      <c r="FVS79" s="91"/>
      <c r="FVT79" s="91"/>
      <c r="FVU79" s="91"/>
      <c r="FVV79" s="91"/>
      <c r="FVW79" s="91"/>
      <c r="FVX79" s="91"/>
      <c r="FVY79" s="91"/>
      <c r="FVZ79" s="91"/>
      <c r="FWA79" s="91"/>
      <c r="FWB79" s="91"/>
      <c r="FWC79" s="91"/>
      <c r="FWD79" s="91"/>
      <c r="FWE79" s="91"/>
      <c r="FWF79" s="91"/>
      <c r="FWG79" s="91"/>
      <c r="FWH79" s="91"/>
      <c r="FWI79" s="91"/>
      <c r="FWJ79" s="91"/>
      <c r="FWK79" s="91"/>
      <c r="FWL79" s="91"/>
      <c r="FWM79" s="91"/>
      <c r="FWN79" s="91"/>
      <c r="FWO79" s="91"/>
      <c r="FWP79" s="91"/>
      <c r="FWQ79" s="91"/>
      <c r="FWR79" s="91"/>
      <c r="FWS79" s="91"/>
      <c r="FWT79" s="91"/>
      <c r="FWU79" s="91"/>
      <c r="FWV79" s="91"/>
      <c r="FWW79" s="91"/>
      <c r="FWX79" s="91"/>
      <c r="FWY79" s="91"/>
      <c r="FWZ79" s="91"/>
      <c r="FXA79" s="91"/>
      <c r="FXB79" s="91"/>
      <c r="FXC79" s="91"/>
      <c r="FXD79" s="91"/>
      <c r="FXE79" s="91"/>
      <c r="FXF79" s="91"/>
      <c r="FXG79" s="91"/>
      <c r="FXH79" s="91"/>
      <c r="FXI79" s="91"/>
      <c r="FXJ79" s="91"/>
      <c r="FXK79" s="91"/>
      <c r="FXL79" s="91"/>
      <c r="FXM79" s="91"/>
      <c r="FXN79" s="91"/>
      <c r="FXO79" s="91"/>
      <c r="FXP79" s="91"/>
      <c r="FXQ79" s="91"/>
      <c r="FXR79" s="91"/>
      <c r="FXS79" s="91"/>
      <c r="FXT79" s="91"/>
      <c r="FXU79" s="91"/>
      <c r="FXV79" s="91"/>
      <c r="FXW79" s="91"/>
      <c r="FXX79" s="91"/>
      <c r="FXY79" s="91"/>
      <c r="FXZ79" s="91"/>
      <c r="FYA79" s="91"/>
      <c r="FYB79" s="91"/>
      <c r="FYC79" s="91"/>
      <c r="FYD79" s="91"/>
      <c r="FYE79" s="91"/>
      <c r="FYF79" s="91"/>
      <c r="FYG79" s="91"/>
      <c r="FYH79" s="91"/>
      <c r="FYI79" s="91"/>
      <c r="FYJ79" s="91"/>
      <c r="FYK79" s="91"/>
      <c r="FYL79" s="91"/>
      <c r="FYM79" s="91"/>
      <c r="FYN79" s="91"/>
      <c r="FYO79" s="91"/>
      <c r="FYP79" s="91"/>
      <c r="FYQ79" s="91"/>
      <c r="FYR79" s="91"/>
      <c r="FYS79" s="91"/>
      <c r="FYT79" s="91"/>
      <c r="FYU79" s="91"/>
      <c r="FYV79" s="91"/>
      <c r="FYW79" s="91"/>
      <c r="FYX79" s="91"/>
      <c r="FYY79" s="91"/>
      <c r="FYZ79" s="91"/>
      <c r="FZA79" s="91"/>
      <c r="FZB79" s="91"/>
      <c r="FZC79" s="91"/>
      <c r="FZD79" s="91"/>
      <c r="FZE79" s="91"/>
      <c r="FZF79" s="91"/>
      <c r="FZG79" s="91"/>
      <c r="FZH79" s="91"/>
      <c r="FZI79" s="91"/>
      <c r="FZJ79" s="91"/>
      <c r="FZK79" s="91"/>
      <c r="FZL79" s="91"/>
      <c r="FZM79" s="91"/>
      <c r="FZN79" s="91"/>
      <c r="FZO79" s="91"/>
      <c r="FZP79" s="91"/>
      <c r="FZQ79" s="91"/>
      <c r="FZR79" s="91"/>
      <c r="FZS79" s="91"/>
      <c r="FZT79" s="91"/>
      <c r="FZU79" s="91"/>
      <c r="FZV79" s="91"/>
      <c r="FZW79" s="91"/>
      <c r="FZX79" s="91"/>
      <c r="FZY79" s="91"/>
      <c r="FZZ79" s="91"/>
      <c r="GAA79" s="91"/>
      <c r="GAB79" s="91"/>
      <c r="GAC79" s="91"/>
      <c r="GAD79" s="91"/>
      <c r="GAE79" s="91"/>
      <c r="GAF79" s="91"/>
      <c r="GAG79" s="91"/>
      <c r="GAH79" s="91"/>
      <c r="GAI79" s="91"/>
      <c r="GAJ79" s="91"/>
      <c r="GAK79" s="91"/>
      <c r="GAL79" s="91"/>
      <c r="GAM79" s="91"/>
      <c r="GAN79" s="91"/>
      <c r="GAO79" s="91"/>
      <c r="GAP79" s="91"/>
      <c r="GAQ79" s="91"/>
      <c r="GAR79" s="91"/>
      <c r="GAS79" s="91"/>
      <c r="GAT79" s="91"/>
      <c r="GAU79" s="91"/>
      <c r="GAV79" s="91"/>
      <c r="GAW79" s="91"/>
      <c r="GAX79" s="91"/>
      <c r="GAY79" s="91"/>
      <c r="GAZ79" s="91"/>
      <c r="GBA79" s="91"/>
      <c r="GBB79" s="91"/>
      <c r="GBC79" s="91"/>
      <c r="GBD79" s="91"/>
      <c r="GBE79" s="91"/>
      <c r="GBF79" s="91"/>
      <c r="GBG79" s="91"/>
      <c r="GBH79" s="91"/>
      <c r="GBI79" s="91"/>
      <c r="GBJ79" s="91"/>
      <c r="GBK79" s="91"/>
      <c r="GBL79" s="91"/>
      <c r="GBM79" s="91"/>
      <c r="GBN79" s="91"/>
      <c r="GBO79" s="91"/>
      <c r="GBP79" s="91"/>
      <c r="GBQ79" s="91"/>
      <c r="GBR79" s="91"/>
      <c r="GBS79" s="91"/>
      <c r="GBT79" s="91"/>
      <c r="GBU79" s="91"/>
      <c r="GBV79" s="91"/>
      <c r="GBW79" s="91"/>
      <c r="GBX79" s="91"/>
      <c r="GBY79" s="91"/>
      <c r="GBZ79" s="91"/>
      <c r="GCA79" s="91"/>
      <c r="GCB79" s="91"/>
      <c r="GCC79" s="91"/>
      <c r="GCD79" s="91"/>
      <c r="GCE79" s="91"/>
      <c r="GCF79" s="91"/>
      <c r="GCG79" s="91"/>
      <c r="GCH79" s="91"/>
      <c r="GCI79" s="91"/>
      <c r="GCJ79" s="91"/>
      <c r="GCK79" s="91"/>
      <c r="GCL79" s="91"/>
      <c r="GCM79" s="91"/>
      <c r="GCN79" s="91"/>
      <c r="GCO79" s="91"/>
      <c r="GCP79" s="91"/>
      <c r="GCQ79" s="91"/>
      <c r="GCR79" s="91"/>
      <c r="GCS79" s="91"/>
      <c r="GCT79" s="91"/>
      <c r="GCU79" s="91"/>
      <c r="GCV79" s="91"/>
      <c r="GCW79" s="91"/>
      <c r="GCX79" s="91"/>
      <c r="GCY79" s="91"/>
      <c r="GCZ79" s="91"/>
      <c r="GDA79" s="91"/>
      <c r="GDB79" s="91"/>
      <c r="GDC79" s="91"/>
      <c r="GDD79" s="91"/>
      <c r="GDE79" s="91"/>
      <c r="GDF79" s="91"/>
      <c r="GDG79" s="91"/>
      <c r="GDH79" s="91"/>
      <c r="GDI79" s="91"/>
      <c r="GDJ79" s="91"/>
      <c r="GDK79" s="91"/>
      <c r="GDL79" s="91"/>
      <c r="GDM79" s="91"/>
      <c r="GDN79" s="91"/>
      <c r="GDO79" s="91"/>
      <c r="GDP79" s="91"/>
      <c r="GDQ79" s="91"/>
      <c r="GDR79" s="91"/>
      <c r="GDS79" s="91"/>
      <c r="GDT79" s="91"/>
      <c r="GDU79" s="91"/>
      <c r="GDV79" s="91"/>
      <c r="GDW79" s="91"/>
      <c r="GDX79" s="91"/>
      <c r="GDY79" s="91"/>
      <c r="GDZ79" s="91"/>
      <c r="GEA79" s="91"/>
      <c r="GEB79" s="91"/>
      <c r="GEC79" s="91"/>
      <c r="GED79" s="91"/>
      <c r="GEE79" s="91"/>
      <c r="GEF79" s="91"/>
      <c r="GEG79" s="91"/>
      <c r="GEH79" s="91"/>
      <c r="GEI79" s="91"/>
      <c r="GEJ79" s="91"/>
      <c r="GEK79" s="91"/>
      <c r="GEL79" s="91"/>
      <c r="GEM79" s="91"/>
      <c r="GEN79" s="91"/>
      <c r="GEO79" s="91"/>
      <c r="GEP79" s="91"/>
      <c r="GEQ79" s="91"/>
      <c r="GER79" s="91"/>
      <c r="GES79" s="91"/>
      <c r="GET79" s="91"/>
      <c r="GEU79" s="91"/>
      <c r="GEV79" s="91"/>
      <c r="GEW79" s="91"/>
      <c r="GEX79" s="91"/>
      <c r="GEY79" s="91"/>
      <c r="GEZ79" s="91"/>
      <c r="GFA79" s="91"/>
      <c r="GFB79" s="91"/>
      <c r="GFC79" s="91"/>
      <c r="GFD79" s="91"/>
      <c r="GFE79" s="91"/>
      <c r="GFF79" s="91"/>
      <c r="GFG79" s="91"/>
      <c r="GFH79" s="91"/>
      <c r="GFI79" s="91"/>
      <c r="GFJ79" s="91"/>
      <c r="GFK79" s="91"/>
      <c r="GFL79" s="91"/>
      <c r="GFM79" s="91"/>
      <c r="GFN79" s="91"/>
      <c r="GFO79" s="91"/>
      <c r="GFP79" s="91"/>
      <c r="GFQ79" s="91"/>
      <c r="GFR79" s="91"/>
      <c r="GFS79" s="91"/>
      <c r="GFT79" s="91"/>
      <c r="GFU79" s="91"/>
      <c r="GFV79" s="91"/>
      <c r="GFW79" s="91"/>
      <c r="GFX79" s="91"/>
      <c r="GFY79" s="91"/>
      <c r="GFZ79" s="91"/>
      <c r="GGA79" s="91"/>
      <c r="GGB79" s="91"/>
      <c r="GGC79" s="91"/>
      <c r="GGD79" s="91"/>
      <c r="GGE79" s="91"/>
      <c r="GGF79" s="91"/>
      <c r="GGG79" s="91"/>
      <c r="GGH79" s="91"/>
      <c r="GGI79" s="91"/>
      <c r="GGJ79" s="91"/>
      <c r="GGK79" s="91"/>
      <c r="GGL79" s="91"/>
      <c r="GGM79" s="91"/>
      <c r="GGN79" s="91"/>
      <c r="GGO79" s="91"/>
      <c r="GGP79" s="91"/>
      <c r="GGQ79" s="91"/>
      <c r="GGR79" s="91"/>
      <c r="GGS79" s="91"/>
      <c r="GGT79" s="91"/>
      <c r="GGU79" s="91"/>
      <c r="GGV79" s="91"/>
      <c r="GGW79" s="91"/>
      <c r="GGX79" s="91"/>
      <c r="GGY79" s="91"/>
      <c r="GGZ79" s="91"/>
      <c r="GHA79" s="91"/>
      <c r="GHB79" s="91"/>
      <c r="GHC79" s="91"/>
      <c r="GHD79" s="91"/>
      <c r="GHE79" s="91"/>
      <c r="GHF79" s="91"/>
      <c r="GHG79" s="91"/>
      <c r="GHH79" s="91"/>
      <c r="GHI79" s="91"/>
      <c r="GHJ79" s="91"/>
      <c r="GHK79" s="91"/>
      <c r="GHL79" s="91"/>
      <c r="GHM79" s="91"/>
      <c r="GHN79" s="91"/>
      <c r="GHO79" s="91"/>
      <c r="GHP79" s="91"/>
      <c r="GHQ79" s="91"/>
      <c r="GHR79" s="91"/>
      <c r="GHS79" s="91"/>
      <c r="GHT79" s="91"/>
      <c r="GHU79" s="91"/>
      <c r="GHV79" s="91"/>
      <c r="GHW79" s="91"/>
      <c r="GHX79" s="91"/>
      <c r="GHY79" s="91"/>
      <c r="GHZ79" s="91"/>
      <c r="GIA79" s="91"/>
      <c r="GIB79" s="91"/>
      <c r="GIC79" s="91"/>
      <c r="GID79" s="91"/>
      <c r="GIE79" s="91"/>
      <c r="GIF79" s="91"/>
      <c r="GIG79" s="91"/>
      <c r="GIH79" s="91"/>
      <c r="GII79" s="91"/>
      <c r="GIJ79" s="91"/>
      <c r="GIK79" s="91"/>
      <c r="GIL79" s="91"/>
      <c r="GIM79" s="91"/>
      <c r="GIN79" s="91"/>
      <c r="GIO79" s="91"/>
      <c r="GIP79" s="91"/>
      <c r="GIQ79" s="91"/>
      <c r="GIR79" s="91"/>
      <c r="GIS79" s="91"/>
      <c r="GIT79" s="91"/>
      <c r="GIU79" s="91"/>
      <c r="GIV79" s="91"/>
      <c r="GIW79" s="91"/>
      <c r="GIX79" s="91"/>
      <c r="GIY79" s="91"/>
      <c r="GIZ79" s="91"/>
      <c r="GJA79" s="91"/>
      <c r="GJB79" s="91"/>
      <c r="GJC79" s="91"/>
      <c r="GJD79" s="91"/>
      <c r="GJE79" s="91"/>
      <c r="GJF79" s="91"/>
      <c r="GJG79" s="91"/>
      <c r="GJH79" s="91"/>
      <c r="GJI79" s="91"/>
      <c r="GJJ79" s="91"/>
      <c r="GJK79" s="91"/>
      <c r="GJL79" s="91"/>
      <c r="GJM79" s="91"/>
      <c r="GJN79" s="91"/>
      <c r="GJO79" s="91"/>
      <c r="GJP79" s="91"/>
      <c r="GJQ79" s="91"/>
      <c r="GJR79" s="91"/>
      <c r="GJS79" s="91"/>
      <c r="GJT79" s="91"/>
      <c r="GJU79" s="91"/>
      <c r="GJV79" s="91"/>
      <c r="GJW79" s="91"/>
      <c r="GJX79" s="91"/>
      <c r="GJY79" s="91"/>
      <c r="GJZ79" s="91"/>
      <c r="GKA79" s="91"/>
      <c r="GKB79" s="91"/>
      <c r="GKC79" s="91"/>
      <c r="GKD79" s="91"/>
      <c r="GKE79" s="91"/>
      <c r="GKF79" s="91"/>
      <c r="GKG79" s="91"/>
      <c r="GKH79" s="91"/>
      <c r="GKI79" s="91"/>
      <c r="GKJ79" s="91"/>
      <c r="GKK79" s="91"/>
      <c r="GKL79" s="91"/>
      <c r="GKM79" s="91"/>
      <c r="GKN79" s="91"/>
      <c r="GKO79" s="91"/>
      <c r="GKP79" s="91"/>
      <c r="GKQ79" s="91"/>
      <c r="GKR79" s="91"/>
      <c r="GKS79" s="91"/>
      <c r="GKT79" s="91"/>
      <c r="GKU79" s="91"/>
      <c r="GKV79" s="91"/>
      <c r="GKW79" s="91"/>
      <c r="GKX79" s="91"/>
      <c r="GKY79" s="91"/>
      <c r="GKZ79" s="91"/>
      <c r="GLA79" s="91"/>
      <c r="GLB79" s="91"/>
      <c r="GLC79" s="91"/>
      <c r="GLD79" s="91"/>
      <c r="GLE79" s="91"/>
      <c r="GLF79" s="91"/>
      <c r="GLG79" s="91"/>
      <c r="GLH79" s="91"/>
      <c r="GLI79" s="91"/>
      <c r="GLJ79" s="91"/>
      <c r="GLK79" s="91"/>
      <c r="GLL79" s="91"/>
      <c r="GLM79" s="91"/>
      <c r="GLN79" s="91"/>
      <c r="GLO79" s="91"/>
      <c r="GLP79" s="91"/>
      <c r="GLQ79" s="91"/>
      <c r="GLR79" s="91"/>
      <c r="GLS79" s="91"/>
      <c r="GLT79" s="91"/>
      <c r="GLU79" s="91"/>
      <c r="GLV79" s="91"/>
      <c r="GLW79" s="91"/>
      <c r="GLX79" s="91"/>
      <c r="GLY79" s="91"/>
      <c r="GLZ79" s="91"/>
      <c r="GMA79" s="91"/>
      <c r="GMB79" s="91"/>
      <c r="GMC79" s="91"/>
      <c r="GMD79" s="91"/>
      <c r="GME79" s="91"/>
      <c r="GMF79" s="91"/>
      <c r="GMG79" s="91"/>
      <c r="GMH79" s="91"/>
      <c r="GMI79" s="91"/>
      <c r="GMJ79" s="91"/>
      <c r="GMK79" s="91"/>
      <c r="GML79" s="91"/>
      <c r="GMM79" s="91"/>
      <c r="GMN79" s="91"/>
      <c r="GMO79" s="91"/>
      <c r="GMP79" s="91"/>
      <c r="GMQ79" s="91"/>
      <c r="GMR79" s="91"/>
      <c r="GMS79" s="91"/>
      <c r="GMT79" s="91"/>
      <c r="GMU79" s="91"/>
      <c r="GMV79" s="91"/>
      <c r="GMW79" s="91"/>
      <c r="GMX79" s="91"/>
      <c r="GMY79" s="91"/>
      <c r="GMZ79" s="91"/>
      <c r="GNA79" s="91"/>
      <c r="GNB79" s="91"/>
      <c r="GNC79" s="91"/>
      <c r="GND79" s="91"/>
      <c r="GNE79" s="91"/>
      <c r="GNF79" s="91"/>
      <c r="GNG79" s="91"/>
      <c r="GNH79" s="91"/>
      <c r="GNI79" s="91"/>
      <c r="GNJ79" s="91"/>
      <c r="GNK79" s="91"/>
      <c r="GNL79" s="91"/>
      <c r="GNM79" s="91"/>
      <c r="GNN79" s="91"/>
      <c r="GNO79" s="91"/>
      <c r="GNP79" s="91"/>
      <c r="GNQ79" s="91"/>
      <c r="GNR79" s="91"/>
      <c r="GNS79" s="91"/>
      <c r="GNT79" s="91"/>
      <c r="GNU79" s="91"/>
      <c r="GNV79" s="91"/>
      <c r="GNW79" s="91"/>
      <c r="GNX79" s="91"/>
      <c r="GNY79" s="91"/>
      <c r="GNZ79" s="91"/>
      <c r="GOA79" s="91"/>
      <c r="GOB79" s="91"/>
      <c r="GOC79" s="91"/>
      <c r="GOD79" s="91"/>
      <c r="GOE79" s="91"/>
      <c r="GOF79" s="91"/>
      <c r="GOG79" s="91"/>
      <c r="GOH79" s="91"/>
      <c r="GOI79" s="91"/>
      <c r="GOJ79" s="91"/>
      <c r="GOK79" s="91"/>
      <c r="GOL79" s="91"/>
      <c r="GOM79" s="91"/>
      <c r="GON79" s="91"/>
      <c r="GOO79" s="91"/>
      <c r="GOP79" s="91"/>
      <c r="GOQ79" s="91"/>
      <c r="GOR79" s="91"/>
      <c r="GOS79" s="91"/>
      <c r="GOT79" s="91"/>
      <c r="GOU79" s="91"/>
      <c r="GOV79" s="91"/>
      <c r="GOW79" s="91"/>
      <c r="GOX79" s="91"/>
      <c r="GOY79" s="91"/>
      <c r="GOZ79" s="91"/>
      <c r="GPA79" s="91"/>
      <c r="GPB79" s="91"/>
      <c r="GPC79" s="91"/>
      <c r="GPD79" s="91"/>
      <c r="GPE79" s="91"/>
      <c r="GPF79" s="91"/>
      <c r="GPG79" s="91"/>
      <c r="GPH79" s="91"/>
      <c r="GPI79" s="91"/>
      <c r="GPJ79" s="91"/>
      <c r="GPK79" s="91"/>
      <c r="GPL79" s="91"/>
      <c r="GPM79" s="91"/>
      <c r="GPN79" s="91"/>
      <c r="GPO79" s="91"/>
      <c r="GPP79" s="91"/>
      <c r="GPQ79" s="91"/>
      <c r="GPR79" s="91"/>
      <c r="GPS79" s="91"/>
      <c r="GPT79" s="91"/>
      <c r="GPU79" s="91"/>
      <c r="GPV79" s="91"/>
      <c r="GPW79" s="91"/>
      <c r="GPX79" s="91"/>
      <c r="GPY79" s="91"/>
      <c r="GPZ79" s="91"/>
      <c r="GQA79" s="91"/>
      <c r="GQB79" s="91"/>
      <c r="GQC79" s="91"/>
      <c r="GQD79" s="91"/>
      <c r="GQE79" s="91"/>
      <c r="GQF79" s="91"/>
      <c r="GQG79" s="91"/>
      <c r="GQH79" s="91"/>
      <c r="GQI79" s="91"/>
      <c r="GQJ79" s="91"/>
      <c r="GQK79" s="91"/>
      <c r="GQL79" s="91"/>
      <c r="GQM79" s="91"/>
      <c r="GQN79" s="91"/>
      <c r="GQO79" s="91"/>
      <c r="GQP79" s="91"/>
      <c r="GQQ79" s="91"/>
      <c r="GQR79" s="91"/>
      <c r="GQS79" s="91"/>
      <c r="GQT79" s="91"/>
      <c r="GQU79" s="91"/>
      <c r="GQV79" s="91"/>
      <c r="GQW79" s="91"/>
      <c r="GQX79" s="91"/>
      <c r="GQY79" s="91"/>
      <c r="GQZ79" s="91"/>
      <c r="GRA79" s="91"/>
      <c r="GRB79" s="91"/>
      <c r="GRC79" s="91"/>
      <c r="GRD79" s="91"/>
      <c r="GRE79" s="91"/>
      <c r="GRF79" s="91"/>
      <c r="GRG79" s="91"/>
      <c r="GRH79" s="91"/>
      <c r="GRI79" s="91"/>
      <c r="GRJ79" s="91"/>
      <c r="GRK79" s="91"/>
      <c r="GRL79" s="91"/>
      <c r="GRM79" s="91"/>
      <c r="GRN79" s="91"/>
      <c r="GRO79" s="91"/>
      <c r="GRP79" s="91"/>
      <c r="GRQ79" s="91"/>
      <c r="GRR79" s="91"/>
      <c r="GRS79" s="91"/>
      <c r="GRT79" s="91"/>
      <c r="GRU79" s="91"/>
      <c r="GRV79" s="91"/>
      <c r="GRW79" s="91"/>
      <c r="GRX79" s="91"/>
      <c r="GRY79" s="91"/>
      <c r="GRZ79" s="91"/>
      <c r="GSA79" s="91"/>
      <c r="GSB79" s="91"/>
      <c r="GSC79" s="91"/>
      <c r="GSD79" s="91"/>
      <c r="GSE79" s="91"/>
      <c r="GSF79" s="91"/>
      <c r="GSG79" s="91"/>
      <c r="GSH79" s="91"/>
      <c r="GSI79" s="91"/>
      <c r="GSJ79" s="91"/>
      <c r="GSK79" s="91"/>
      <c r="GSL79" s="91"/>
      <c r="GSM79" s="91"/>
      <c r="GSN79" s="91"/>
      <c r="GSO79" s="91"/>
      <c r="GSP79" s="91"/>
      <c r="GSQ79" s="91"/>
      <c r="GSR79" s="91"/>
      <c r="GSS79" s="91"/>
      <c r="GST79" s="91"/>
      <c r="GSU79" s="91"/>
      <c r="GSV79" s="91"/>
      <c r="GSW79" s="91"/>
      <c r="GSX79" s="91"/>
      <c r="GSY79" s="91"/>
      <c r="GSZ79" s="91"/>
      <c r="GTA79" s="91"/>
      <c r="GTB79" s="91"/>
      <c r="GTC79" s="91"/>
      <c r="GTD79" s="91"/>
      <c r="GTE79" s="91"/>
      <c r="GTF79" s="91"/>
      <c r="GTG79" s="91"/>
      <c r="GTH79" s="91"/>
      <c r="GTI79" s="91"/>
      <c r="GTJ79" s="91"/>
      <c r="GTK79" s="91"/>
      <c r="GTL79" s="91"/>
      <c r="GTM79" s="91"/>
      <c r="GTN79" s="91"/>
      <c r="GTO79" s="91"/>
      <c r="GTP79" s="91"/>
      <c r="GTQ79" s="91"/>
      <c r="GTR79" s="91"/>
      <c r="GTS79" s="91"/>
      <c r="GTT79" s="91"/>
      <c r="GTU79" s="91"/>
      <c r="GTV79" s="91"/>
      <c r="GTW79" s="91"/>
      <c r="GTX79" s="91"/>
      <c r="GTY79" s="91"/>
      <c r="GTZ79" s="91"/>
      <c r="GUA79" s="91"/>
      <c r="GUB79" s="91"/>
      <c r="GUC79" s="91"/>
      <c r="GUD79" s="91"/>
      <c r="GUE79" s="91"/>
      <c r="GUF79" s="91"/>
      <c r="GUG79" s="91"/>
      <c r="GUH79" s="91"/>
      <c r="GUI79" s="91"/>
      <c r="GUJ79" s="91"/>
      <c r="GUK79" s="91"/>
      <c r="GUL79" s="91"/>
      <c r="GUM79" s="91"/>
      <c r="GUN79" s="91"/>
      <c r="GUO79" s="91"/>
      <c r="GUP79" s="91"/>
      <c r="GUQ79" s="91"/>
      <c r="GUR79" s="91"/>
      <c r="GUS79" s="91"/>
      <c r="GUT79" s="91"/>
      <c r="GUU79" s="91"/>
      <c r="GUV79" s="91"/>
      <c r="GUW79" s="91"/>
      <c r="GUX79" s="91"/>
      <c r="GUY79" s="91"/>
      <c r="GUZ79" s="91"/>
      <c r="GVA79" s="91"/>
      <c r="GVB79" s="91"/>
      <c r="GVC79" s="91"/>
      <c r="GVD79" s="91"/>
      <c r="GVE79" s="91"/>
      <c r="GVF79" s="91"/>
      <c r="GVG79" s="91"/>
      <c r="GVH79" s="91"/>
      <c r="GVI79" s="91"/>
      <c r="GVJ79" s="91"/>
      <c r="GVK79" s="91"/>
      <c r="GVL79" s="91"/>
      <c r="GVM79" s="91"/>
      <c r="GVN79" s="91"/>
      <c r="GVO79" s="91"/>
      <c r="GVP79" s="91"/>
      <c r="GVQ79" s="91"/>
      <c r="GVR79" s="91"/>
      <c r="GVS79" s="91"/>
      <c r="GVT79" s="91"/>
      <c r="GVU79" s="91"/>
      <c r="GVV79" s="91"/>
      <c r="GVW79" s="91"/>
      <c r="GVX79" s="91"/>
      <c r="GVY79" s="91"/>
      <c r="GVZ79" s="91"/>
      <c r="GWA79" s="91"/>
      <c r="GWB79" s="91"/>
      <c r="GWC79" s="91"/>
      <c r="GWD79" s="91"/>
      <c r="GWE79" s="91"/>
      <c r="GWF79" s="91"/>
      <c r="GWG79" s="91"/>
      <c r="GWH79" s="91"/>
      <c r="GWI79" s="91"/>
      <c r="GWJ79" s="91"/>
      <c r="GWK79" s="91"/>
      <c r="GWL79" s="91"/>
      <c r="GWM79" s="91"/>
      <c r="GWN79" s="91"/>
      <c r="GWO79" s="91"/>
      <c r="GWP79" s="91"/>
      <c r="GWQ79" s="91"/>
      <c r="GWR79" s="91"/>
      <c r="GWS79" s="91"/>
      <c r="GWT79" s="91"/>
      <c r="GWU79" s="91"/>
      <c r="GWV79" s="91"/>
      <c r="GWW79" s="91"/>
      <c r="GWX79" s="91"/>
      <c r="GWY79" s="91"/>
      <c r="GWZ79" s="91"/>
      <c r="GXA79" s="91"/>
      <c r="GXB79" s="91"/>
      <c r="GXC79" s="91"/>
      <c r="GXD79" s="91"/>
      <c r="GXE79" s="91"/>
      <c r="GXF79" s="91"/>
      <c r="GXG79" s="91"/>
      <c r="GXH79" s="91"/>
      <c r="GXI79" s="91"/>
      <c r="GXJ79" s="91"/>
      <c r="GXK79" s="91"/>
      <c r="GXL79" s="91"/>
      <c r="GXM79" s="91"/>
      <c r="GXN79" s="91"/>
      <c r="GXO79" s="91"/>
      <c r="GXP79" s="91"/>
      <c r="GXQ79" s="91"/>
      <c r="GXR79" s="91"/>
      <c r="GXS79" s="91"/>
      <c r="GXT79" s="91"/>
      <c r="GXU79" s="91"/>
      <c r="GXV79" s="91"/>
      <c r="GXW79" s="91"/>
      <c r="GXX79" s="91"/>
      <c r="GXY79" s="91"/>
      <c r="GXZ79" s="91"/>
      <c r="GYA79" s="91"/>
      <c r="GYB79" s="91"/>
      <c r="GYC79" s="91"/>
      <c r="GYD79" s="91"/>
      <c r="GYE79" s="91"/>
      <c r="GYF79" s="91"/>
      <c r="GYG79" s="91"/>
      <c r="GYH79" s="91"/>
      <c r="GYI79" s="91"/>
      <c r="GYJ79" s="91"/>
      <c r="GYK79" s="91"/>
      <c r="GYL79" s="91"/>
      <c r="GYM79" s="91"/>
      <c r="GYN79" s="91"/>
      <c r="GYO79" s="91"/>
      <c r="GYP79" s="91"/>
      <c r="GYQ79" s="91"/>
      <c r="GYR79" s="91"/>
      <c r="GYS79" s="91"/>
      <c r="GYT79" s="91"/>
      <c r="GYU79" s="91"/>
      <c r="GYV79" s="91"/>
      <c r="GYW79" s="91"/>
      <c r="GYX79" s="91"/>
      <c r="GYY79" s="91"/>
      <c r="GYZ79" s="91"/>
      <c r="GZA79" s="91"/>
      <c r="GZB79" s="91"/>
      <c r="GZC79" s="91"/>
      <c r="GZD79" s="91"/>
      <c r="GZE79" s="91"/>
      <c r="GZF79" s="91"/>
      <c r="GZG79" s="91"/>
      <c r="GZH79" s="91"/>
      <c r="GZI79" s="91"/>
      <c r="GZJ79" s="91"/>
      <c r="GZK79" s="91"/>
      <c r="GZL79" s="91"/>
      <c r="GZM79" s="91"/>
      <c r="GZN79" s="91"/>
      <c r="GZO79" s="91"/>
      <c r="GZP79" s="91"/>
      <c r="GZQ79" s="91"/>
      <c r="GZR79" s="91"/>
      <c r="GZS79" s="91"/>
      <c r="GZT79" s="91"/>
      <c r="GZU79" s="91"/>
      <c r="GZV79" s="91"/>
      <c r="GZW79" s="91"/>
      <c r="GZX79" s="91"/>
      <c r="GZY79" s="91"/>
      <c r="GZZ79" s="91"/>
      <c r="HAA79" s="91"/>
      <c r="HAB79" s="91"/>
      <c r="HAC79" s="91"/>
      <c r="HAD79" s="91"/>
      <c r="HAE79" s="91"/>
      <c r="HAF79" s="91"/>
      <c r="HAG79" s="91"/>
      <c r="HAH79" s="91"/>
      <c r="HAI79" s="91"/>
      <c r="HAJ79" s="91"/>
      <c r="HAK79" s="91"/>
      <c r="HAL79" s="91"/>
      <c r="HAM79" s="91"/>
      <c r="HAN79" s="91"/>
      <c r="HAO79" s="91"/>
      <c r="HAP79" s="91"/>
      <c r="HAQ79" s="91"/>
      <c r="HAR79" s="91"/>
      <c r="HAS79" s="91"/>
      <c r="HAT79" s="91"/>
      <c r="HAU79" s="91"/>
      <c r="HAV79" s="91"/>
      <c r="HAW79" s="91"/>
      <c r="HAX79" s="91"/>
      <c r="HAY79" s="91"/>
      <c r="HAZ79" s="91"/>
      <c r="HBA79" s="91"/>
      <c r="HBB79" s="91"/>
      <c r="HBC79" s="91"/>
      <c r="HBD79" s="91"/>
      <c r="HBE79" s="91"/>
      <c r="HBF79" s="91"/>
      <c r="HBG79" s="91"/>
      <c r="HBH79" s="91"/>
      <c r="HBI79" s="91"/>
      <c r="HBJ79" s="91"/>
      <c r="HBK79" s="91"/>
      <c r="HBL79" s="91"/>
      <c r="HBM79" s="91"/>
      <c r="HBN79" s="91"/>
      <c r="HBO79" s="91"/>
      <c r="HBP79" s="91"/>
      <c r="HBQ79" s="91"/>
      <c r="HBR79" s="91"/>
      <c r="HBS79" s="91"/>
      <c r="HBT79" s="91"/>
      <c r="HBU79" s="91"/>
      <c r="HBV79" s="91"/>
      <c r="HBW79" s="91"/>
      <c r="HBX79" s="91"/>
      <c r="HBY79" s="91"/>
      <c r="HBZ79" s="91"/>
      <c r="HCA79" s="91"/>
      <c r="HCB79" s="91"/>
      <c r="HCC79" s="91"/>
      <c r="HCD79" s="91"/>
      <c r="HCE79" s="91"/>
      <c r="HCF79" s="91"/>
      <c r="HCG79" s="91"/>
      <c r="HCH79" s="91"/>
      <c r="HCI79" s="91"/>
      <c r="HCJ79" s="91"/>
      <c r="HCK79" s="91"/>
      <c r="HCL79" s="91"/>
      <c r="HCM79" s="91"/>
      <c r="HCN79" s="91"/>
      <c r="HCO79" s="91"/>
      <c r="HCP79" s="91"/>
      <c r="HCQ79" s="91"/>
      <c r="HCR79" s="91"/>
      <c r="HCS79" s="91"/>
      <c r="HCT79" s="91"/>
      <c r="HCU79" s="91"/>
      <c r="HCV79" s="91"/>
      <c r="HCW79" s="91"/>
      <c r="HCX79" s="91"/>
      <c r="HCY79" s="91"/>
      <c r="HCZ79" s="91"/>
      <c r="HDA79" s="91"/>
      <c r="HDB79" s="91"/>
      <c r="HDC79" s="91"/>
      <c r="HDD79" s="91"/>
      <c r="HDE79" s="91"/>
      <c r="HDF79" s="91"/>
      <c r="HDG79" s="91"/>
      <c r="HDH79" s="91"/>
      <c r="HDI79" s="91"/>
      <c r="HDJ79" s="91"/>
      <c r="HDK79" s="91"/>
      <c r="HDL79" s="91"/>
      <c r="HDM79" s="91"/>
      <c r="HDN79" s="91"/>
      <c r="HDO79" s="91"/>
      <c r="HDP79" s="91"/>
      <c r="HDQ79" s="91"/>
      <c r="HDR79" s="91"/>
      <c r="HDS79" s="91"/>
      <c r="HDT79" s="91"/>
      <c r="HDU79" s="91"/>
      <c r="HDV79" s="91"/>
      <c r="HDW79" s="91"/>
      <c r="HDX79" s="91"/>
      <c r="HDY79" s="91"/>
      <c r="HDZ79" s="91"/>
      <c r="HEA79" s="91"/>
      <c r="HEB79" s="91"/>
      <c r="HEC79" s="91"/>
      <c r="HED79" s="91"/>
      <c r="HEE79" s="91"/>
      <c r="HEF79" s="91"/>
      <c r="HEG79" s="91"/>
      <c r="HEH79" s="91"/>
      <c r="HEI79" s="91"/>
      <c r="HEJ79" s="91"/>
      <c r="HEK79" s="91"/>
      <c r="HEL79" s="91"/>
      <c r="HEM79" s="91"/>
      <c r="HEN79" s="91"/>
      <c r="HEO79" s="91"/>
      <c r="HEP79" s="91"/>
      <c r="HEQ79" s="91"/>
      <c r="HER79" s="91"/>
      <c r="HES79" s="91"/>
      <c r="HET79" s="91"/>
      <c r="HEU79" s="91"/>
      <c r="HEV79" s="91"/>
      <c r="HEW79" s="91"/>
      <c r="HEX79" s="91"/>
      <c r="HEY79" s="91"/>
      <c r="HEZ79" s="91"/>
      <c r="HFA79" s="91"/>
      <c r="HFB79" s="91"/>
      <c r="HFC79" s="91"/>
      <c r="HFD79" s="91"/>
      <c r="HFE79" s="91"/>
      <c r="HFF79" s="91"/>
      <c r="HFG79" s="91"/>
      <c r="HFH79" s="91"/>
      <c r="HFI79" s="91"/>
      <c r="HFJ79" s="91"/>
      <c r="HFK79" s="91"/>
      <c r="HFL79" s="91"/>
      <c r="HFM79" s="91"/>
      <c r="HFN79" s="91"/>
      <c r="HFO79" s="91"/>
      <c r="HFP79" s="91"/>
      <c r="HFQ79" s="91"/>
      <c r="HFR79" s="91"/>
      <c r="HFS79" s="91"/>
      <c r="HFT79" s="91"/>
      <c r="HFU79" s="91"/>
      <c r="HFV79" s="91"/>
      <c r="HFW79" s="91"/>
      <c r="HFX79" s="91"/>
      <c r="HFY79" s="91"/>
      <c r="HFZ79" s="91"/>
      <c r="HGA79" s="91"/>
      <c r="HGB79" s="91"/>
      <c r="HGC79" s="91"/>
      <c r="HGD79" s="91"/>
      <c r="HGE79" s="91"/>
      <c r="HGF79" s="91"/>
      <c r="HGG79" s="91"/>
      <c r="HGH79" s="91"/>
      <c r="HGI79" s="91"/>
      <c r="HGJ79" s="91"/>
      <c r="HGK79" s="91"/>
      <c r="HGL79" s="91"/>
      <c r="HGM79" s="91"/>
      <c r="HGN79" s="91"/>
      <c r="HGO79" s="91"/>
      <c r="HGP79" s="91"/>
      <c r="HGQ79" s="91"/>
      <c r="HGR79" s="91"/>
      <c r="HGS79" s="91"/>
      <c r="HGT79" s="91"/>
      <c r="HGU79" s="91"/>
      <c r="HGV79" s="91"/>
      <c r="HGW79" s="91"/>
      <c r="HGX79" s="91"/>
      <c r="HGY79" s="91"/>
      <c r="HGZ79" s="91"/>
      <c r="HHA79" s="91"/>
      <c r="HHB79" s="91"/>
      <c r="HHC79" s="91"/>
      <c r="HHD79" s="91"/>
      <c r="HHE79" s="91"/>
      <c r="HHF79" s="91"/>
      <c r="HHG79" s="91"/>
      <c r="HHH79" s="91"/>
      <c r="HHI79" s="91"/>
      <c r="HHJ79" s="91"/>
      <c r="HHK79" s="91"/>
      <c r="HHL79" s="91"/>
      <c r="HHM79" s="91"/>
      <c r="HHN79" s="91"/>
      <c r="HHO79" s="91"/>
      <c r="HHP79" s="91"/>
      <c r="HHQ79" s="91"/>
      <c r="HHR79" s="91"/>
      <c r="HHS79" s="91"/>
      <c r="HHT79" s="91"/>
      <c r="HHU79" s="91"/>
      <c r="HHV79" s="91"/>
      <c r="HHW79" s="91"/>
      <c r="HHX79" s="91"/>
      <c r="HHY79" s="91"/>
      <c r="HHZ79" s="91"/>
      <c r="HIA79" s="91"/>
      <c r="HIB79" s="91"/>
      <c r="HIC79" s="91"/>
      <c r="HID79" s="91"/>
      <c r="HIE79" s="91"/>
      <c r="HIF79" s="91"/>
      <c r="HIG79" s="91"/>
      <c r="HIH79" s="91"/>
      <c r="HII79" s="91"/>
      <c r="HIJ79" s="91"/>
      <c r="HIK79" s="91"/>
      <c r="HIL79" s="91"/>
      <c r="HIM79" s="91"/>
      <c r="HIN79" s="91"/>
      <c r="HIO79" s="91"/>
      <c r="HIP79" s="91"/>
      <c r="HIQ79" s="91"/>
      <c r="HIR79" s="91"/>
      <c r="HIS79" s="91"/>
      <c r="HIT79" s="91"/>
      <c r="HIU79" s="91"/>
      <c r="HIV79" s="91"/>
      <c r="HIW79" s="91"/>
      <c r="HIX79" s="91"/>
      <c r="HIY79" s="91"/>
      <c r="HIZ79" s="91"/>
      <c r="HJA79" s="91"/>
      <c r="HJB79" s="91"/>
      <c r="HJC79" s="91"/>
      <c r="HJD79" s="91"/>
      <c r="HJE79" s="91"/>
      <c r="HJF79" s="91"/>
      <c r="HJG79" s="91"/>
      <c r="HJH79" s="91"/>
      <c r="HJI79" s="91"/>
      <c r="HJJ79" s="91"/>
      <c r="HJK79" s="91"/>
      <c r="HJL79" s="91"/>
      <c r="HJM79" s="91"/>
      <c r="HJN79" s="91"/>
      <c r="HJO79" s="91"/>
      <c r="HJP79" s="91"/>
      <c r="HJQ79" s="91"/>
      <c r="HJR79" s="91"/>
      <c r="HJS79" s="91"/>
      <c r="HJT79" s="91"/>
      <c r="HJU79" s="91"/>
      <c r="HJV79" s="91"/>
      <c r="HJW79" s="91"/>
      <c r="HJX79" s="91"/>
      <c r="HJY79" s="91"/>
      <c r="HJZ79" s="91"/>
      <c r="HKA79" s="91"/>
      <c r="HKB79" s="91"/>
      <c r="HKC79" s="91"/>
      <c r="HKD79" s="91"/>
      <c r="HKE79" s="91"/>
      <c r="HKF79" s="91"/>
      <c r="HKG79" s="91"/>
      <c r="HKH79" s="91"/>
      <c r="HKI79" s="91"/>
      <c r="HKJ79" s="91"/>
      <c r="HKK79" s="91"/>
      <c r="HKL79" s="91"/>
      <c r="HKM79" s="91"/>
      <c r="HKN79" s="91"/>
      <c r="HKO79" s="91"/>
      <c r="HKP79" s="91"/>
      <c r="HKQ79" s="91"/>
      <c r="HKR79" s="91"/>
      <c r="HKS79" s="91"/>
      <c r="HKT79" s="91"/>
      <c r="HKU79" s="91"/>
      <c r="HKV79" s="91"/>
      <c r="HKW79" s="91"/>
      <c r="HKX79" s="91"/>
      <c r="HKY79" s="91"/>
      <c r="HKZ79" s="91"/>
      <c r="HLA79" s="91"/>
      <c r="HLB79" s="91"/>
      <c r="HLC79" s="91"/>
      <c r="HLD79" s="91"/>
      <c r="HLE79" s="91"/>
      <c r="HLF79" s="91"/>
      <c r="HLG79" s="91"/>
      <c r="HLH79" s="91"/>
      <c r="HLI79" s="91"/>
      <c r="HLJ79" s="91"/>
      <c r="HLK79" s="91"/>
      <c r="HLL79" s="91"/>
      <c r="HLM79" s="91"/>
      <c r="HLN79" s="91"/>
      <c r="HLO79" s="91"/>
      <c r="HLP79" s="91"/>
      <c r="HLQ79" s="91"/>
      <c r="HLR79" s="91"/>
      <c r="HLS79" s="91"/>
      <c r="HLT79" s="91"/>
      <c r="HLU79" s="91"/>
      <c r="HLV79" s="91"/>
      <c r="HLW79" s="91"/>
      <c r="HLX79" s="91"/>
      <c r="HLY79" s="91"/>
      <c r="HLZ79" s="91"/>
      <c r="HMA79" s="91"/>
      <c r="HMB79" s="91"/>
      <c r="HMC79" s="91"/>
      <c r="HMD79" s="91"/>
      <c r="HME79" s="91"/>
      <c r="HMF79" s="91"/>
      <c r="HMG79" s="91"/>
      <c r="HMH79" s="91"/>
      <c r="HMI79" s="91"/>
      <c r="HMJ79" s="91"/>
      <c r="HMK79" s="91"/>
      <c r="HML79" s="91"/>
      <c r="HMM79" s="91"/>
      <c r="HMN79" s="91"/>
      <c r="HMO79" s="91"/>
      <c r="HMP79" s="91"/>
      <c r="HMQ79" s="91"/>
      <c r="HMR79" s="91"/>
      <c r="HMS79" s="91"/>
      <c r="HMT79" s="91"/>
      <c r="HMU79" s="91"/>
      <c r="HMV79" s="91"/>
      <c r="HMW79" s="91"/>
      <c r="HMX79" s="91"/>
      <c r="HMY79" s="91"/>
      <c r="HMZ79" s="91"/>
      <c r="HNA79" s="91"/>
      <c r="HNB79" s="91"/>
      <c r="HNC79" s="91"/>
      <c r="HND79" s="91"/>
      <c r="HNE79" s="91"/>
      <c r="HNF79" s="91"/>
      <c r="HNG79" s="91"/>
      <c r="HNH79" s="91"/>
      <c r="HNI79" s="91"/>
      <c r="HNJ79" s="91"/>
      <c r="HNK79" s="91"/>
      <c r="HNL79" s="91"/>
      <c r="HNM79" s="91"/>
      <c r="HNN79" s="91"/>
      <c r="HNO79" s="91"/>
      <c r="HNP79" s="91"/>
      <c r="HNQ79" s="91"/>
      <c r="HNR79" s="91"/>
      <c r="HNS79" s="91"/>
      <c r="HNT79" s="91"/>
      <c r="HNU79" s="91"/>
      <c r="HNV79" s="91"/>
      <c r="HNW79" s="91"/>
      <c r="HNX79" s="91"/>
      <c r="HNY79" s="91"/>
      <c r="HNZ79" s="91"/>
      <c r="HOA79" s="91"/>
      <c r="HOB79" s="91"/>
      <c r="HOC79" s="91"/>
      <c r="HOD79" s="91"/>
      <c r="HOE79" s="91"/>
      <c r="HOF79" s="91"/>
      <c r="HOG79" s="91"/>
      <c r="HOH79" s="91"/>
      <c r="HOI79" s="91"/>
      <c r="HOJ79" s="91"/>
      <c r="HOK79" s="91"/>
      <c r="HOL79" s="91"/>
      <c r="HOM79" s="91"/>
      <c r="HON79" s="91"/>
      <c r="HOO79" s="91"/>
      <c r="HOP79" s="91"/>
      <c r="HOQ79" s="91"/>
      <c r="HOR79" s="91"/>
      <c r="HOS79" s="91"/>
      <c r="HOT79" s="91"/>
      <c r="HOU79" s="91"/>
      <c r="HOV79" s="91"/>
      <c r="HOW79" s="91"/>
      <c r="HOX79" s="91"/>
      <c r="HOY79" s="91"/>
      <c r="HOZ79" s="91"/>
      <c r="HPA79" s="91"/>
      <c r="HPB79" s="91"/>
      <c r="HPC79" s="91"/>
      <c r="HPD79" s="91"/>
      <c r="HPE79" s="91"/>
      <c r="HPF79" s="91"/>
      <c r="HPG79" s="91"/>
      <c r="HPH79" s="91"/>
      <c r="HPI79" s="91"/>
      <c r="HPJ79" s="91"/>
      <c r="HPK79" s="91"/>
      <c r="HPL79" s="91"/>
      <c r="HPM79" s="91"/>
      <c r="HPN79" s="91"/>
      <c r="HPO79" s="91"/>
      <c r="HPP79" s="91"/>
      <c r="HPQ79" s="91"/>
      <c r="HPR79" s="91"/>
      <c r="HPS79" s="91"/>
      <c r="HPT79" s="91"/>
      <c r="HPU79" s="91"/>
      <c r="HPV79" s="91"/>
      <c r="HPW79" s="91"/>
      <c r="HPX79" s="91"/>
      <c r="HPY79" s="91"/>
      <c r="HPZ79" s="91"/>
      <c r="HQA79" s="91"/>
      <c r="HQB79" s="91"/>
      <c r="HQC79" s="91"/>
      <c r="HQD79" s="91"/>
      <c r="HQE79" s="91"/>
      <c r="HQF79" s="91"/>
      <c r="HQG79" s="91"/>
      <c r="HQH79" s="91"/>
      <c r="HQI79" s="91"/>
      <c r="HQJ79" s="91"/>
      <c r="HQK79" s="91"/>
      <c r="HQL79" s="91"/>
      <c r="HQM79" s="91"/>
      <c r="HQN79" s="91"/>
      <c r="HQO79" s="91"/>
      <c r="HQP79" s="91"/>
      <c r="HQQ79" s="91"/>
      <c r="HQR79" s="91"/>
      <c r="HQS79" s="91"/>
      <c r="HQT79" s="91"/>
      <c r="HQU79" s="91"/>
      <c r="HQV79" s="91"/>
      <c r="HQW79" s="91"/>
      <c r="HQX79" s="91"/>
      <c r="HQY79" s="91"/>
      <c r="HQZ79" s="91"/>
      <c r="HRA79" s="91"/>
      <c r="HRB79" s="91"/>
      <c r="HRC79" s="91"/>
      <c r="HRD79" s="91"/>
      <c r="HRE79" s="91"/>
      <c r="HRF79" s="91"/>
      <c r="HRG79" s="91"/>
      <c r="HRH79" s="91"/>
      <c r="HRI79" s="91"/>
      <c r="HRJ79" s="91"/>
      <c r="HRK79" s="91"/>
      <c r="HRL79" s="91"/>
      <c r="HRM79" s="91"/>
      <c r="HRN79" s="91"/>
      <c r="HRO79" s="91"/>
      <c r="HRP79" s="91"/>
      <c r="HRQ79" s="91"/>
      <c r="HRR79" s="91"/>
      <c r="HRS79" s="91"/>
      <c r="HRT79" s="91"/>
      <c r="HRU79" s="91"/>
      <c r="HRV79" s="91"/>
      <c r="HRW79" s="91"/>
      <c r="HRX79" s="91"/>
      <c r="HRY79" s="91"/>
      <c r="HRZ79" s="91"/>
      <c r="HSA79" s="91"/>
      <c r="HSB79" s="91"/>
      <c r="HSC79" s="91"/>
      <c r="HSD79" s="91"/>
      <c r="HSE79" s="91"/>
      <c r="HSF79" s="91"/>
      <c r="HSG79" s="91"/>
      <c r="HSH79" s="91"/>
      <c r="HSI79" s="91"/>
      <c r="HSJ79" s="91"/>
      <c r="HSK79" s="91"/>
      <c r="HSL79" s="91"/>
      <c r="HSM79" s="91"/>
      <c r="HSN79" s="91"/>
      <c r="HSO79" s="91"/>
      <c r="HSP79" s="91"/>
      <c r="HSQ79" s="91"/>
      <c r="HSR79" s="91"/>
      <c r="HSS79" s="91"/>
      <c r="HST79" s="91"/>
      <c r="HSU79" s="91"/>
      <c r="HSV79" s="91"/>
      <c r="HSW79" s="91"/>
      <c r="HSX79" s="91"/>
      <c r="HSY79" s="91"/>
      <c r="HSZ79" s="91"/>
      <c r="HTA79" s="91"/>
      <c r="HTB79" s="91"/>
      <c r="HTC79" s="91"/>
      <c r="HTD79" s="91"/>
      <c r="HTE79" s="91"/>
      <c r="HTF79" s="91"/>
      <c r="HTG79" s="91"/>
      <c r="HTH79" s="91"/>
      <c r="HTI79" s="91"/>
      <c r="HTJ79" s="91"/>
      <c r="HTK79" s="91"/>
      <c r="HTL79" s="91"/>
      <c r="HTM79" s="91"/>
      <c r="HTN79" s="91"/>
      <c r="HTO79" s="91"/>
      <c r="HTP79" s="91"/>
      <c r="HTQ79" s="91"/>
      <c r="HTR79" s="91"/>
      <c r="HTS79" s="91"/>
      <c r="HTT79" s="91"/>
      <c r="HTU79" s="91"/>
      <c r="HTV79" s="91"/>
      <c r="HTW79" s="91"/>
      <c r="HTX79" s="91"/>
      <c r="HTY79" s="91"/>
      <c r="HTZ79" s="91"/>
      <c r="HUA79" s="91"/>
      <c r="HUB79" s="91"/>
      <c r="HUC79" s="91"/>
      <c r="HUD79" s="91"/>
      <c r="HUE79" s="91"/>
      <c r="HUF79" s="91"/>
      <c r="HUG79" s="91"/>
      <c r="HUH79" s="91"/>
      <c r="HUI79" s="91"/>
      <c r="HUJ79" s="91"/>
      <c r="HUK79" s="91"/>
      <c r="HUL79" s="91"/>
      <c r="HUM79" s="91"/>
      <c r="HUN79" s="91"/>
      <c r="HUO79" s="91"/>
      <c r="HUP79" s="91"/>
      <c r="HUQ79" s="91"/>
      <c r="HUR79" s="91"/>
      <c r="HUS79" s="91"/>
      <c r="HUT79" s="91"/>
      <c r="HUU79" s="91"/>
      <c r="HUV79" s="91"/>
      <c r="HUW79" s="91"/>
      <c r="HUX79" s="91"/>
      <c r="HUY79" s="91"/>
      <c r="HUZ79" s="91"/>
      <c r="HVA79" s="91"/>
      <c r="HVB79" s="91"/>
      <c r="HVC79" s="91"/>
      <c r="HVD79" s="91"/>
      <c r="HVE79" s="91"/>
      <c r="HVF79" s="91"/>
      <c r="HVG79" s="91"/>
      <c r="HVH79" s="91"/>
      <c r="HVI79" s="91"/>
      <c r="HVJ79" s="91"/>
      <c r="HVK79" s="91"/>
      <c r="HVL79" s="91"/>
      <c r="HVM79" s="91"/>
      <c r="HVN79" s="91"/>
      <c r="HVO79" s="91"/>
      <c r="HVP79" s="91"/>
      <c r="HVQ79" s="91"/>
      <c r="HVR79" s="91"/>
      <c r="HVS79" s="91"/>
      <c r="HVT79" s="91"/>
      <c r="HVU79" s="91"/>
      <c r="HVV79" s="91"/>
      <c r="HVW79" s="91"/>
      <c r="HVX79" s="91"/>
      <c r="HVY79" s="91"/>
      <c r="HVZ79" s="91"/>
      <c r="HWA79" s="91"/>
      <c r="HWB79" s="91"/>
      <c r="HWC79" s="91"/>
      <c r="HWD79" s="91"/>
      <c r="HWE79" s="91"/>
      <c r="HWF79" s="91"/>
      <c r="HWG79" s="91"/>
      <c r="HWH79" s="91"/>
      <c r="HWI79" s="91"/>
      <c r="HWJ79" s="91"/>
      <c r="HWK79" s="91"/>
      <c r="HWL79" s="91"/>
      <c r="HWM79" s="91"/>
      <c r="HWN79" s="91"/>
      <c r="HWO79" s="91"/>
      <c r="HWP79" s="91"/>
      <c r="HWQ79" s="91"/>
      <c r="HWR79" s="91"/>
      <c r="HWS79" s="91"/>
      <c r="HWT79" s="91"/>
      <c r="HWU79" s="91"/>
      <c r="HWV79" s="91"/>
      <c r="HWW79" s="91"/>
      <c r="HWX79" s="91"/>
      <c r="HWY79" s="91"/>
      <c r="HWZ79" s="91"/>
      <c r="HXA79" s="91"/>
      <c r="HXB79" s="91"/>
      <c r="HXC79" s="91"/>
      <c r="HXD79" s="91"/>
      <c r="HXE79" s="91"/>
      <c r="HXF79" s="91"/>
      <c r="HXG79" s="91"/>
      <c r="HXH79" s="91"/>
      <c r="HXI79" s="91"/>
      <c r="HXJ79" s="91"/>
      <c r="HXK79" s="91"/>
      <c r="HXL79" s="91"/>
      <c r="HXM79" s="91"/>
      <c r="HXN79" s="91"/>
      <c r="HXO79" s="91"/>
      <c r="HXP79" s="91"/>
      <c r="HXQ79" s="91"/>
      <c r="HXR79" s="91"/>
      <c r="HXS79" s="91"/>
      <c r="HXT79" s="91"/>
      <c r="HXU79" s="91"/>
      <c r="HXV79" s="91"/>
      <c r="HXW79" s="91"/>
      <c r="HXX79" s="91"/>
      <c r="HXY79" s="91"/>
      <c r="HXZ79" s="91"/>
      <c r="HYA79" s="91"/>
      <c r="HYB79" s="91"/>
      <c r="HYC79" s="91"/>
      <c r="HYD79" s="91"/>
      <c r="HYE79" s="91"/>
      <c r="HYF79" s="91"/>
      <c r="HYG79" s="91"/>
      <c r="HYH79" s="91"/>
      <c r="HYI79" s="91"/>
      <c r="HYJ79" s="91"/>
      <c r="HYK79" s="91"/>
      <c r="HYL79" s="91"/>
      <c r="HYM79" s="91"/>
      <c r="HYN79" s="91"/>
      <c r="HYO79" s="91"/>
      <c r="HYP79" s="91"/>
      <c r="HYQ79" s="91"/>
      <c r="HYR79" s="91"/>
      <c r="HYS79" s="91"/>
      <c r="HYT79" s="91"/>
      <c r="HYU79" s="91"/>
      <c r="HYV79" s="91"/>
      <c r="HYW79" s="91"/>
      <c r="HYX79" s="91"/>
      <c r="HYY79" s="91"/>
      <c r="HYZ79" s="91"/>
      <c r="HZA79" s="91"/>
      <c r="HZB79" s="91"/>
      <c r="HZC79" s="91"/>
      <c r="HZD79" s="91"/>
      <c r="HZE79" s="91"/>
      <c r="HZF79" s="91"/>
      <c r="HZG79" s="91"/>
      <c r="HZH79" s="91"/>
      <c r="HZI79" s="91"/>
      <c r="HZJ79" s="91"/>
      <c r="HZK79" s="91"/>
      <c r="HZL79" s="91"/>
      <c r="HZM79" s="91"/>
      <c r="HZN79" s="91"/>
      <c r="HZO79" s="91"/>
      <c r="HZP79" s="91"/>
      <c r="HZQ79" s="91"/>
      <c r="HZR79" s="91"/>
      <c r="HZS79" s="91"/>
      <c r="HZT79" s="91"/>
      <c r="HZU79" s="91"/>
      <c r="HZV79" s="91"/>
      <c r="HZW79" s="91"/>
      <c r="HZX79" s="91"/>
      <c r="HZY79" s="91"/>
      <c r="HZZ79" s="91"/>
      <c r="IAA79" s="91"/>
      <c r="IAB79" s="91"/>
      <c r="IAC79" s="91"/>
      <c r="IAD79" s="91"/>
      <c r="IAE79" s="91"/>
      <c r="IAF79" s="91"/>
      <c r="IAG79" s="91"/>
      <c r="IAH79" s="91"/>
      <c r="IAI79" s="91"/>
      <c r="IAJ79" s="91"/>
      <c r="IAK79" s="91"/>
      <c r="IAL79" s="91"/>
      <c r="IAM79" s="91"/>
      <c r="IAN79" s="91"/>
      <c r="IAO79" s="91"/>
      <c r="IAP79" s="91"/>
      <c r="IAQ79" s="91"/>
      <c r="IAR79" s="91"/>
      <c r="IAS79" s="91"/>
      <c r="IAT79" s="91"/>
      <c r="IAU79" s="91"/>
      <c r="IAV79" s="91"/>
      <c r="IAW79" s="91"/>
      <c r="IAX79" s="91"/>
      <c r="IAY79" s="91"/>
      <c r="IAZ79" s="91"/>
      <c r="IBA79" s="91"/>
      <c r="IBB79" s="91"/>
      <c r="IBC79" s="91"/>
      <c r="IBD79" s="91"/>
      <c r="IBE79" s="91"/>
      <c r="IBF79" s="91"/>
      <c r="IBG79" s="91"/>
      <c r="IBH79" s="91"/>
      <c r="IBI79" s="91"/>
      <c r="IBJ79" s="91"/>
      <c r="IBK79" s="91"/>
      <c r="IBL79" s="91"/>
      <c r="IBM79" s="91"/>
      <c r="IBN79" s="91"/>
      <c r="IBO79" s="91"/>
      <c r="IBP79" s="91"/>
      <c r="IBQ79" s="91"/>
      <c r="IBR79" s="91"/>
      <c r="IBS79" s="91"/>
      <c r="IBT79" s="91"/>
      <c r="IBU79" s="91"/>
      <c r="IBV79" s="91"/>
      <c r="IBW79" s="91"/>
      <c r="IBX79" s="91"/>
      <c r="IBY79" s="91"/>
      <c r="IBZ79" s="91"/>
      <c r="ICA79" s="91"/>
      <c r="ICB79" s="91"/>
      <c r="ICC79" s="91"/>
      <c r="ICD79" s="91"/>
      <c r="ICE79" s="91"/>
      <c r="ICF79" s="91"/>
      <c r="ICG79" s="91"/>
      <c r="ICH79" s="91"/>
      <c r="ICI79" s="91"/>
      <c r="ICJ79" s="91"/>
      <c r="ICK79" s="91"/>
      <c r="ICL79" s="91"/>
      <c r="ICM79" s="91"/>
      <c r="ICN79" s="91"/>
      <c r="ICO79" s="91"/>
      <c r="ICP79" s="91"/>
      <c r="ICQ79" s="91"/>
      <c r="ICR79" s="91"/>
      <c r="ICS79" s="91"/>
      <c r="ICT79" s="91"/>
      <c r="ICU79" s="91"/>
      <c r="ICV79" s="91"/>
      <c r="ICW79" s="91"/>
      <c r="ICX79" s="91"/>
      <c r="ICY79" s="91"/>
      <c r="ICZ79" s="91"/>
      <c r="IDA79" s="91"/>
      <c r="IDB79" s="91"/>
      <c r="IDC79" s="91"/>
      <c r="IDD79" s="91"/>
      <c r="IDE79" s="91"/>
      <c r="IDF79" s="91"/>
      <c r="IDG79" s="91"/>
      <c r="IDH79" s="91"/>
      <c r="IDI79" s="91"/>
      <c r="IDJ79" s="91"/>
      <c r="IDK79" s="91"/>
      <c r="IDL79" s="91"/>
      <c r="IDM79" s="91"/>
      <c r="IDN79" s="91"/>
      <c r="IDO79" s="91"/>
      <c r="IDP79" s="91"/>
      <c r="IDQ79" s="91"/>
      <c r="IDR79" s="91"/>
      <c r="IDS79" s="91"/>
      <c r="IDT79" s="91"/>
      <c r="IDU79" s="91"/>
      <c r="IDV79" s="91"/>
      <c r="IDW79" s="91"/>
      <c r="IDX79" s="91"/>
      <c r="IDY79" s="91"/>
      <c r="IDZ79" s="91"/>
      <c r="IEA79" s="91"/>
      <c r="IEB79" s="91"/>
      <c r="IEC79" s="91"/>
      <c r="IED79" s="91"/>
      <c r="IEE79" s="91"/>
      <c r="IEF79" s="91"/>
      <c r="IEG79" s="91"/>
      <c r="IEH79" s="91"/>
      <c r="IEI79" s="91"/>
      <c r="IEJ79" s="91"/>
      <c r="IEK79" s="91"/>
      <c r="IEL79" s="91"/>
      <c r="IEM79" s="91"/>
      <c r="IEN79" s="91"/>
      <c r="IEO79" s="91"/>
      <c r="IEP79" s="91"/>
      <c r="IEQ79" s="91"/>
      <c r="IER79" s="91"/>
      <c r="IES79" s="91"/>
      <c r="IET79" s="91"/>
      <c r="IEU79" s="91"/>
      <c r="IEV79" s="91"/>
      <c r="IEW79" s="91"/>
      <c r="IEX79" s="91"/>
      <c r="IEY79" s="91"/>
      <c r="IEZ79" s="91"/>
      <c r="IFA79" s="91"/>
      <c r="IFB79" s="91"/>
      <c r="IFC79" s="91"/>
      <c r="IFD79" s="91"/>
      <c r="IFE79" s="91"/>
      <c r="IFF79" s="91"/>
      <c r="IFG79" s="91"/>
      <c r="IFH79" s="91"/>
      <c r="IFI79" s="91"/>
      <c r="IFJ79" s="91"/>
      <c r="IFK79" s="91"/>
      <c r="IFL79" s="91"/>
      <c r="IFM79" s="91"/>
      <c r="IFN79" s="91"/>
      <c r="IFO79" s="91"/>
      <c r="IFP79" s="91"/>
      <c r="IFQ79" s="91"/>
      <c r="IFR79" s="91"/>
      <c r="IFS79" s="91"/>
      <c r="IFT79" s="91"/>
      <c r="IFU79" s="91"/>
      <c r="IFV79" s="91"/>
      <c r="IFW79" s="91"/>
      <c r="IFX79" s="91"/>
      <c r="IFY79" s="91"/>
      <c r="IFZ79" s="91"/>
      <c r="IGA79" s="91"/>
      <c r="IGB79" s="91"/>
      <c r="IGC79" s="91"/>
      <c r="IGD79" s="91"/>
      <c r="IGE79" s="91"/>
      <c r="IGF79" s="91"/>
      <c r="IGG79" s="91"/>
      <c r="IGH79" s="91"/>
      <c r="IGI79" s="91"/>
      <c r="IGJ79" s="91"/>
      <c r="IGK79" s="91"/>
      <c r="IGL79" s="91"/>
      <c r="IGM79" s="91"/>
      <c r="IGN79" s="91"/>
      <c r="IGO79" s="91"/>
      <c r="IGP79" s="91"/>
      <c r="IGQ79" s="91"/>
      <c r="IGR79" s="91"/>
      <c r="IGS79" s="91"/>
      <c r="IGT79" s="91"/>
      <c r="IGU79" s="91"/>
      <c r="IGV79" s="91"/>
      <c r="IGW79" s="91"/>
      <c r="IGX79" s="91"/>
      <c r="IGY79" s="91"/>
      <c r="IGZ79" s="91"/>
      <c r="IHA79" s="91"/>
      <c r="IHB79" s="91"/>
      <c r="IHC79" s="91"/>
      <c r="IHD79" s="91"/>
      <c r="IHE79" s="91"/>
      <c r="IHF79" s="91"/>
      <c r="IHG79" s="91"/>
      <c r="IHH79" s="91"/>
      <c r="IHI79" s="91"/>
      <c r="IHJ79" s="91"/>
      <c r="IHK79" s="91"/>
      <c r="IHL79" s="91"/>
      <c r="IHM79" s="91"/>
      <c r="IHN79" s="91"/>
      <c r="IHO79" s="91"/>
      <c r="IHP79" s="91"/>
      <c r="IHQ79" s="91"/>
      <c r="IHR79" s="91"/>
      <c r="IHS79" s="91"/>
      <c r="IHT79" s="91"/>
      <c r="IHU79" s="91"/>
      <c r="IHV79" s="91"/>
      <c r="IHW79" s="91"/>
      <c r="IHX79" s="91"/>
      <c r="IHY79" s="91"/>
      <c r="IHZ79" s="91"/>
      <c r="IIA79" s="91"/>
      <c r="IIB79" s="91"/>
      <c r="IIC79" s="91"/>
      <c r="IID79" s="91"/>
      <c r="IIE79" s="91"/>
      <c r="IIF79" s="91"/>
      <c r="IIG79" s="91"/>
      <c r="IIH79" s="91"/>
      <c r="III79" s="91"/>
      <c r="IIJ79" s="91"/>
      <c r="IIK79" s="91"/>
      <c r="IIL79" s="91"/>
      <c r="IIM79" s="91"/>
      <c r="IIN79" s="91"/>
      <c r="IIO79" s="91"/>
      <c r="IIP79" s="91"/>
      <c r="IIQ79" s="91"/>
      <c r="IIR79" s="91"/>
      <c r="IIS79" s="91"/>
      <c r="IIT79" s="91"/>
      <c r="IIU79" s="91"/>
      <c r="IIV79" s="91"/>
      <c r="IIW79" s="91"/>
      <c r="IIX79" s="91"/>
      <c r="IIY79" s="91"/>
      <c r="IIZ79" s="91"/>
      <c r="IJA79" s="91"/>
      <c r="IJB79" s="91"/>
      <c r="IJC79" s="91"/>
      <c r="IJD79" s="91"/>
      <c r="IJE79" s="91"/>
      <c r="IJF79" s="91"/>
      <c r="IJG79" s="91"/>
      <c r="IJH79" s="91"/>
      <c r="IJI79" s="91"/>
      <c r="IJJ79" s="91"/>
      <c r="IJK79" s="91"/>
      <c r="IJL79" s="91"/>
      <c r="IJM79" s="91"/>
      <c r="IJN79" s="91"/>
      <c r="IJO79" s="91"/>
      <c r="IJP79" s="91"/>
      <c r="IJQ79" s="91"/>
      <c r="IJR79" s="91"/>
      <c r="IJS79" s="91"/>
      <c r="IJT79" s="91"/>
      <c r="IJU79" s="91"/>
      <c r="IJV79" s="91"/>
      <c r="IJW79" s="91"/>
      <c r="IJX79" s="91"/>
      <c r="IJY79" s="91"/>
      <c r="IJZ79" s="91"/>
      <c r="IKA79" s="91"/>
      <c r="IKB79" s="91"/>
      <c r="IKC79" s="91"/>
      <c r="IKD79" s="91"/>
      <c r="IKE79" s="91"/>
      <c r="IKF79" s="91"/>
      <c r="IKG79" s="91"/>
      <c r="IKH79" s="91"/>
      <c r="IKI79" s="91"/>
      <c r="IKJ79" s="91"/>
      <c r="IKK79" s="91"/>
      <c r="IKL79" s="91"/>
      <c r="IKM79" s="91"/>
      <c r="IKN79" s="91"/>
      <c r="IKO79" s="91"/>
      <c r="IKP79" s="91"/>
      <c r="IKQ79" s="91"/>
      <c r="IKR79" s="91"/>
      <c r="IKS79" s="91"/>
      <c r="IKT79" s="91"/>
      <c r="IKU79" s="91"/>
      <c r="IKV79" s="91"/>
      <c r="IKW79" s="91"/>
      <c r="IKX79" s="91"/>
      <c r="IKY79" s="91"/>
      <c r="IKZ79" s="91"/>
      <c r="ILA79" s="91"/>
      <c r="ILB79" s="91"/>
      <c r="ILC79" s="91"/>
      <c r="ILD79" s="91"/>
      <c r="ILE79" s="91"/>
      <c r="ILF79" s="91"/>
      <c r="ILG79" s="91"/>
      <c r="ILH79" s="91"/>
      <c r="ILI79" s="91"/>
      <c r="ILJ79" s="91"/>
      <c r="ILK79" s="91"/>
      <c r="ILL79" s="91"/>
      <c r="ILM79" s="91"/>
      <c r="ILN79" s="91"/>
      <c r="ILO79" s="91"/>
      <c r="ILP79" s="91"/>
      <c r="ILQ79" s="91"/>
      <c r="ILR79" s="91"/>
      <c r="ILS79" s="91"/>
      <c r="ILT79" s="91"/>
      <c r="ILU79" s="91"/>
      <c r="ILV79" s="91"/>
      <c r="ILW79" s="91"/>
      <c r="ILX79" s="91"/>
      <c r="ILY79" s="91"/>
      <c r="ILZ79" s="91"/>
      <c r="IMA79" s="91"/>
      <c r="IMB79" s="91"/>
      <c r="IMC79" s="91"/>
      <c r="IMD79" s="91"/>
      <c r="IME79" s="91"/>
      <c r="IMF79" s="91"/>
      <c r="IMG79" s="91"/>
      <c r="IMH79" s="91"/>
      <c r="IMI79" s="91"/>
      <c r="IMJ79" s="91"/>
      <c r="IMK79" s="91"/>
      <c r="IML79" s="91"/>
      <c r="IMM79" s="91"/>
      <c r="IMN79" s="91"/>
      <c r="IMO79" s="91"/>
      <c r="IMP79" s="91"/>
      <c r="IMQ79" s="91"/>
      <c r="IMR79" s="91"/>
      <c r="IMS79" s="91"/>
      <c r="IMT79" s="91"/>
      <c r="IMU79" s="91"/>
      <c r="IMV79" s="91"/>
      <c r="IMW79" s="91"/>
      <c r="IMX79" s="91"/>
      <c r="IMY79" s="91"/>
      <c r="IMZ79" s="91"/>
      <c r="INA79" s="91"/>
      <c r="INB79" s="91"/>
      <c r="INC79" s="91"/>
      <c r="IND79" s="91"/>
      <c r="INE79" s="91"/>
      <c r="INF79" s="91"/>
      <c r="ING79" s="91"/>
      <c r="INH79" s="91"/>
      <c r="INI79" s="91"/>
      <c r="INJ79" s="91"/>
      <c r="INK79" s="91"/>
      <c r="INL79" s="91"/>
      <c r="INM79" s="91"/>
      <c r="INN79" s="91"/>
      <c r="INO79" s="91"/>
      <c r="INP79" s="91"/>
      <c r="INQ79" s="91"/>
      <c r="INR79" s="91"/>
      <c r="INS79" s="91"/>
      <c r="INT79" s="91"/>
      <c r="INU79" s="91"/>
      <c r="INV79" s="91"/>
      <c r="INW79" s="91"/>
      <c r="INX79" s="91"/>
      <c r="INY79" s="91"/>
      <c r="INZ79" s="91"/>
      <c r="IOA79" s="91"/>
      <c r="IOB79" s="91"/>
      <c r="IOC79" s="91"/>
      <c r="IOD79" s="91"/>
      <c r="IOE79" s="91"/>
      <c r="IOF79" s="91"/>
      <c r="IOG79" s="91"/>
      <c r="IOH79" s="91"/>
      <c r="IOI79" s="91"/>
      <c r="IOJ79" s="91"/>
      <c r="IOK79" s="91"/>
      <c r="IOL79" s="91"/>
      <c r="IOM79" s="91"/>
      <c r="ION79" s="91"/>
      <c r="IOO79" s="91"/>
      <c r="IOP79" s="91"/>
      <c r="IOQ79" s="91"/>
      <c r="IOR79" s="91"/>
      <c r="IOS79" s="91"/>
      <c r="IOT79" s="91"/>
      <c r="IOU79" s="91"/>
      <c r="IOV79" s="91"/>
      <c r="IOW79" s="91"/>
      <c r="IOX79" s="91"/>
      <c r="IOY79" s="91"/>
      <c r="IOZ79" s="91"/>
      <c r="IPA79" s="91"/>
      <c r="IPB79" s="91"/>
      <c r="IPC79" s="91"/>
      <c r="IPD79" s="91"/>
      <c r="IPE79" s="91"/>
      <c r="IPF79" s="91"/>
      <c r="IPG79" s="91"/>
      <c r="IPH79" s="91"/>
      <c r="IPI79" s="91"/>
      <c r="IPJ79" s="91"/>
      <c r="IPK79" s="91"/>
      <c r="IPL79" s="91"/>
      <c r="IPM79" s="91"/>
      <c r="IPN79" s="91"/>
      <c r="IPO79" s="91"/>
      <c r="IPP79" s="91"/>
      <c r="IPQ79" s="91"/>
      <c r="IPR79" s="91"/>
      <c r="IPS79" s="91"/>
      <c r="IPT79" s="91"/>
      <c r="IPU79" s="91"/>
      <c r="IPV79" s="91"/>
      <c r="IPW79" s="91"/>
      <c r="IPX79" s="91"/>
      <c r="IPY79" s="91"/>
      <c r="IPZ79" s="91"/>
      <c r="IQA79" s="91"/>
      <c r="IQB79" s="91"/>
      <c r="IQC79" s="91"/>
      <c r="IQD79" s="91"/>
      <c r="IQE79" s="91"/>
      <c r="IQF79" s="91"/>
      <c r="IQG79" s="91"/>
      <c r="IQH79" s="91"/>
      <c r="IQI79" s="91"/>
      <c r="IQJ79" s="91"/>
      <c r="IQK79" s="91"/>
      <c r="IQL79" s="91"/>
      <c r="IQM79" s="91"/>
      <c r="IQN79" s="91"/>
      <c r="IQO79" s="91"/>
      <c r="IQP79" s="91"/>
      <c r="IQQ79" s="91"/>
      <c r="IQR79" s="91"/>
      <c r="IQS79" s="91"/>
      <c r="IQT79" s="91"/>
      <c r="IQU79" s="91"/>
      <c r="IQV79" s="91"/>
      <c r="IQW79" s="91"/>
      <c r="IQX79" s="91"/>
      <c r="IQY79" s="91"/>
      <c r="IQZ79" s="91"/>
      <c r="IRA79" s="91"/>
      <c r="IRB79" s="91"/>
      <c r="IRC79" s="91"/>
      <c r="IRD79" s="91"/>
      <c r="IRE79" s="91"/>
      <c r="IRF79" s="91"/>
      <c r="IRG79" s="91"/>
      <c r="IRH79" s="91"/>
      <c r="IRI79" s="91"/>
      <c r="IRJ79" s="91"/>
      <c r="IRK79" s="91"/>
      <c r="IRL79" s="91"/>
      <c r="IRM79" s="91"/>
      <c r="IRN79" s="91"/>
      <c r="IRO79" s="91"/>
      <c r="IRP79" s="91"/>
      <c r="IRQ79" s="91"/>
      <c r="IRR79" s="91"/>
      <c r="IRS79" s="91"/>
      <c r="IRT79" s="91"/>
      <c r="IRU79" s="91"/>
      <c r="IRV79" s="91"/>
      <c r="IRW79" s="91"/>
      <c r="IRX79" s="91"/>
      <c r="IRY79" s="91"/>
      <c r="IRZ79" s="91"/>
      <c r="ISA79" s="91"/>
      <c r="ISB79" s="91"/>
      <c r="ISC79" s="91"/>
      <c r="ISD79" s="91"/>
      <c r="ISE79" s="91"/>
      <c r="ISF79" s="91"/>
      <c r="ISG79" s="91"/>
      <c r="ISH79" s="91"/>
      <c r="ISI79" s="91"/>
      <c r="ISJ79" s="91"/>
      <c r="ISK79" s="91"/>
      <c r="ISL79" s="91"/>
      <c r="ISM79" s="91"/>
      <c r="ISN79" s="91"/>
      <c r="ISO79" s="91"/>
      <c r="ISP79" s="91"/>
      <c r="ISQ79" s="91"/>
      <c r="ISR79" s="91"/>
      <c r="ISS79" s="91"/>
      <c r="IST79" s="91"/>
      <c r="ISU79" s="91"/>
      <c r="ISV79" s="91"/>
      <c r="ISW79" s="91"/>
      <c r="ISX79" s="91"/>
      <c r="ISY79" s="91"/>
      <c r="ISZ79" s="91"/>
      <c r="ITA79" s="91"/>
      <c r="ITB79" s="91"/>
      <c r="ITC79" s="91"/>
      <c r="ITD79" s="91"/>
      <c r="ITE79" s="91"/>
      <c r="ITF79" s="91"/>
      <c r="ITG79" s="91"/>
      <c r="ITH79" s="91"/>
      <c r="ITI79" s="91"/>
      <c r="ITJ79" s="91"/>
      <c r="ITK79" s="91"/>
      <c r="ITL79" s="91"/>
      <c r="ITM79" s="91"/>
      <c r="ITN79" s="91"/>
      <c r="ITO79" s="91"/>
      <c r="ITP79" s="91"/>
      <c r="ITQ79" s="91"/>
      <c r="ITR79" s="91"/>
      <c r="ITS79" s="91"/>
      <c r="ITT79" s="91"/>
      <c r="ITU79" s="91"/>
      <c r="ITV79" s="91"/>
      <c r="ITW79" s="91"/>
      <c r="ITX79" s="91"/>
      <c r="ITY79" s="91"/>
      <c r="ITZ79" s="91"/>
      <c r="IUA79" s="91"/>
      <c r="IUB79" s="91"/>
      <c r="IUC79" s="91"/>
      <c r="IUD79" s="91"/>
      <c r="IUE79" s="91"/>
      <c r="IUF79" s="91"/>
      <c r="IUG79" s="91"/>
      <c r="IUH79" s="91"/>
      <c r="IUI79" s="91"/>
      <c r="IUJ79" s="91"/>
      <c r="IUK79" s="91"/>
      <c r="IUL79" s="91"/>
      <c r="IUM79" s="91"/>
      <c r="IUN79" s="91"/>
      <c r="IUO79" s="91"/>
      <c r="IUP79" s="91"/>
      <c r="IUQ79" s="91"/>
      <c r="IUR79" s="91"/>
      <c r="IUS79" s="91"/>
      <c r="IUT79" s="91"/>
      <c r="IUU79" s="91"/>
      <c r="IUV79" s="91"/>
      <c r="IUW79" s="91"/>
      <c r="IUX79" s="91"/>
      <c r="IUY79" s="91"/>
      <c r="IUZ79" s="91"/>
      <c r="IVA79" s="91"/>
      <c r="IVB79" s="91"/>
      <c r="IVC79" s="91"/>
      <c r="IVD79" s="91"/>
      <c r="IVE79" s="91"/>
      <c r="IVF79" s="91"/>
      <c r="IVG79" s="91"/>
      <c r="IVH79" s="91"/>
      <c r="IVI79" s="91"/>
      <c r="IVJ79" s="91"/>
      <c r="IVK79" s="91"/>
      <c r="IVL79" s="91"/>
      <c r="IVM79" s="91"/>
      <c r="IVN79" s="91"/>
      <c r="IVO79" s="91"/>
      <c r="IVP79" s="91"/>
      <c r="IVQ79" s="91"/>
      <c r="IVR79" s="91"/>
      <c r="IVS79" s="91"/>
      <c r="IVT79" s="91"/>
      <c r="IVU79" s="91"/>
      <c r="IVV79" s="91"/>
      <c r="IVW79" s="91"/>
      <c r="IVX79" s="91"/>
      <c r="IVY79" s="91"/>
      <c r="IVZ79" s="91"/>
      <c r="IWA79" s="91"/>
      <c r="IWB79" s="91"/>
      <c r="IWC79" s="91"/>
      <c r="IWD79" s="91"/>
      <c r="IWE79" s="91"/>
      <c r="IWF79" s="91"/>
      <c r="IWG79" s="91"/>
      <c r="IWH79" s="91"/>
      <c r="IWI79" s="91"/>
      <c r="IWJ79" s="91"/>
      <c r="IWK79" s="91"/>
      <c r="IWL79" s="91"/>
      <c r="IWM79" s="91"/>
      <c r="IWN79" s="91"/>
      <c r="IWO79" s="91"/>
      <c r="IWP79" s="91"/>
      <c r="IWQ79" s="91"/>
      <c r="IWR79" s="91"/>
      <c r="IWS79" s="91"/>
      <c r="IWT79" s="91"/>
      <c r="IWU79" s="91"/>
      <c r="IWV79" s="91"/>
      <c r="IWW79" s="91"/>
      <c r="IWX79" s="91"/>
      <c r="IWY79" s="91"/>
      <c r="IWZ79" s="91"/>
      <c r="IXA79" s="91"/>
      <c r="IXB79" s="91"/>
      <c r="IXC79" s="91"/>
      <c r="IXD79" s="91"/>
      <c r="IXE79" s="91"/>
      <c r="IXF79" s="91"/>
      <c r="IXG79" s="91"/>
      <c r="IXH79" s="91"/>
      <c r="IXI79" s="91"/>
      <c r="IXJ79" s="91"/>
      <c r="IXK79" s="91"/>
      <c r="IXL79" s="91"/>
      <c r="IXM79" s="91"/>
      <c r="IXN79" s="91"/>
      <c r="IXO79" s="91"/>
      <c r="IXP79" s="91"/>
      <c r="IXQ79" s="91"/>
      <c r="IXR79" s="91"/>
      <c r="IXS79" s="91"/>
      <c r="IXT79" s="91"/>
      <c r="IXU79" s="91"/>
      <c r="IXV79" s="91"/>
      <c r="IXW79" s="91"/>
      <c r="IXX79" s="91"/>
      <c r="IXY79" s="91"/>
      <c r="IXZ79" s="91"/>
      <c r="IYA79" s="91"/>
      <c r="IYB79" s="91"/>
      <c r="IYC79" s="91"/>
      <c r="IYD79" s="91"/>
      <c r="IYE79" s="91"/>
      <c r="IYF79" s="91"/>
      <c r="IYG79" s="91"/>
      <c r="IYH79" s="91"/>
      <c r="IYI79" s="91"/>
      <c r="IYJ79" s="91"/>
      <c r="IYK79" s="91"/>
      <c r="IYL79" s="91"/>
      <c r="IYM79" s="91"/>
      <c r="IYN79" s="91"/>
      <c r="IYO79" s="91"/>
      <c r="IYP79" s="91"/>
      <c r="IYQ79" s="91"/>
      <c r="IYR79" s="91"/>
      <c r="IYS79" s="91"/>
      <c r="IYT79" s="91"/>
      <c r="IYU79" s="91"/>
      <c r="IYV79" s="91"/>
      <c r="IYW79" s="91"/>
      <c r="IYX79" s="91"/>
      <c r="IYY79" s="91"/>
      <c r="IYZ79" s="91"/>
      <c r="IZA79" s="91"/>
      <c r="IZB79" s="91"/>
      <c r="IZC79" s="91"/>
      <c r="IZD79" s="91"/>
      <c r="IZE79" s="91"/>
      <c r="IZF79" s="91"/>
      <c r="IZG79" s="91"/>
      <c r="IZH79" s="91"/>
      <c r="IZI79" s="91"/>
      <c r="IZJ79" s="91"/>
      <c r="IZK79" s="91"/>
      <c r="IZL79" s="91"/>
      <c r="IZM79" s="91"/>
      <c r="IZN79" s="91"/>
      <c r="IZO79" s="91"/>
      <c r="IZP79" s="91"/>
      <c r="IZQ79" s="91"/>
      <c r="IZR79" s="91"/>
      <c r="IZS79" s="91"/>
      <c r="IZT79" s="91"/>
      <c r="IZU79" s="91"/>
      <c r="IZV79" s="91"/>
      <c r="IZW79" s="91"/>
      <c r="IZX79" s="91"/>
      <c r="IZY79" s="91"/>
      <c r="IZZ79" s="91"/>
      <c r="JAA79" s="91"/>
      <c r="JAB79" s="91"/>
      <c r="JAC79" s="91"/>
      <c r="JAD79" s="91"/>
      <c r="JAE79" s="91"/>
      <c r="JAF79" s="91"/>
      <c r="JAG79" s="91"/>
      <c r="JAH79" s="91"/>
      <c r="JAI79" s="91"/>
      <c r="JAJ79" s="91"/>
      <c r="JAK79" s="91"/>
      <c r="JAL79" s="91"/>
      <c r="JAM79" s="91"/>
      <c r="JAN79" s="91"/>
      <c r="JAO79" s="91"/>
      <c r="JAP79" s="91"/>
      <c r="JAQ79" s="91"/>
      <c r="JAR79" s="91"/>
      <c r="JAS79" s="91"/>
      <c r="JAT79" s="91"/>
      <c r="JAU79" s="91"/>
      <c r="JAV79" s="91"/>
      <c r="JAW79" s="91"/>
      <c r="JAX79" s="91"/>
      <c r="JAY79" s="91"/>
      <c r="JAZ79" s="91"/>
      <c r="JBA79" s="91"/>
      <c r="JBB79" s="91"/>
      <c r="JBC79" s="91"/>
      <c r="JBD79" s="91"/>
      <c r="JBE79" s="91"/>
      <c r="JBF79" s="91"/>
      <c r="JBG79" s="91"/>
      <c r="JBH79" s="91"/>
      <c r="JBI79" s="91"/>
      <c r="JBJ79" s="91"/>
      <c r="JBK79" s="91"/>
      <c r="JBL79" s="91"/>
      <c r="JBM79" s="91"/>
      <c r="JBN79" s="91"/>
      <c r="JBO79" s="91"/>
      <c r="JBP79" s="91"/>
      <c r="JBQ79" s="91"/>
      <c r="JBR79" s="91"/>
      <c r="JBS79" s="91"/>
      <c r="JBT79" s="91"/>
      <c r="JBU79" s="91"/>
      <c r="JBV79" s="91"/>
      <c r="JBW79" s="91"/>
      <c r="JBX79" s="91"/>
      <c r="JBY79" s="91"/>
      <c r="JBZ79" s="91"/>
      <c r="JCA79" s="91"/>
      <c r="JCB79" s="91"/>
      <c r="JCC79" s="91"/>
      <c r="JCD79" s="91"/>
      <c r="JCE79" s="91"/>
      <c r="JCF79" s="91"/>
      <c r="JCG79" s="91"/>
      <c r="JCH79" s="91"/>
      <c r="JCI79" s="91"/>
      <c r="JCJ79" s="91"/>
      <c r="JCK79" s="91"/>
      <c r="JCL79" s="91"/>
      <c r="JCM79" s="91"/>
      <c r="JCN79" s="91"/>
      <c r="JCO79" s="91"/>
      <c r="JCP79" s="91"/>
      <c r="JCQ79" s="91"/>
      <c r="JCR79" s="91"/>
      <c r="JCS79" s="91"/>
      <c r="JCT79" s="91"/>
      <c r="JCU79" s="91"/>
      <c r="JCV79" s="91"/>
      <c r="JCW79" s="91"/>
      <c r="JCX79" s="91"/>
      <c r="JCY79" s="91"/>
      <c r="JCZ79" s="91"/>
      <c r="JDA79" s="91"/>
      <c r="JDB79" s="91"/>
      <c r="JDC79" s="91"/>
      <c r="JDD79" s="91"/>
      <c r="JDE79" s="91"/>
      <c r="JDF79" s="91"/>
      <c r="JDG79" s="91"/>
      <c r="JDH79" s="91"/>
      <c r="JDI79" s="91"/>
      <c r="JDJ79" s="91"/>
      <c r="JDK79" s="91"/>
      <c r="JDL79" s="91"/>
      <c r="JDM79" s="91"/>
      <c r="JDN79" s="91"/>
      <c r="JDO79" s="91"/>
      <c r="JDP79" s="91"/>
      <c r="JDQ79" s="91"/>
      <c r="JDR79" s="91"/>
      <c r="JDS79" s="91"/>
      <c r="JDT79" s="91"/>
      <c r="JDU79" s="91"/>
      <c r="JDV79" s="91"/>
      <c r="JDW79" s="91"/>
      <c r="JDX79" s="91"/>
      <c r="JDY79" s="91"/>
      <c r="JDZ79" s="91"/>
      <c r="JEA79" s="91"/>
      <c r="JEB79" s="91"/>
      <c r="JEC79" s="91"/>
      <c r="JED79" s="91"/>
      <c r="JEE79" s="91"/>
      <c r="JEF79" s="91"/>
      <c r="JEG79" s="91"/>
      <c r="JEH79" s="91"/>
      <c r="JEI79" s="91"/>
      <c r="JEJ79" s="91"/>
      <c r="JEK79" s="91"/>
      <c r="JEL79" s="91"/>
      <c r="JEM79" s="91"/>
      <c r="JEN79" s="91"/>
      <c r="JEO79" s="91"/>
      <c r="JEP79" s="91"/>
      <c r="JEQ79" s="91"/>
      <c r="JER79" s="91"/>
      <c r="JES79" s="91"/>
      <c r="JET79" s="91"/>
      <c r="JEU79" s="91"/>
      <c r="JEV79" s="91"/>
      <c r="JEW79" s="91"/>
      <c r="JEX79" s="91"/>
      <c r="JEY79" s="91"/>
      <c r="JEZ79" s="91"/>
      <c r="JFA79" s="91"/>
      <c r="JFB79" s="91"/>
      <c r="JFC79" s="91"/>
      <c r="JFD79" s="91"/>
      <c r="JFE79" s="91"/>
      <c r="JFF79" s="91"/>
      <c r="JFG79" s="91"/>
      <c r="JFH79" s="91"/>
      <c r="JFI79" s="91"/>
      <c r="JFJ79" s="91"/>
      <c r="JFK79" s="91"/>
      <c r="JFL79" s="91"/>
      <c r="JFM79" s="91"/>
      <c r="JFN79" s="91"/>
      <c r="JFO79" s="91"/>
      <c r="JFP79" s="91"/>
      <c r="JFQ79" s="91"/>
      <c r="JFR79" s="91"/>
      <c r="JFS79" s="91"/>
      <c r="JFT79" s="91"/>
      <c r="JFU79" s="91"/>
      <c r="JFV79" s="91"/>
      <c r="JFW79" s="91"/>
      <c r="JFX79" s="91"/>
      <c r="JFY79" s="91"/>
      <c r="JFZ79" s="91"/>
      <c r="JGA79" s="91"/>
      <c r="JGB79" s="91"/>
      <c r="JGC79" s="91"/>
      <c r="JGD79" s="91"/>
      <c r="JGE79" s="91"/>
      <c r="JGF79" s="91"/>
      <c r="JGG79" s="91"/>
      <c r="JGH79" s="91"/>
      <c r="JGI79" s="91"/>
      <c r="JGJ79" s="91"/>
      <c r="JGK79" s="91"/>
      <c r="JGL79" s="91"/>
      <c r="JGM79" s="91"/>
      <c r="JGN79" s="91"/>
      <c r="JGO79" s="91"/>
      <c r="JGP79" s="91"/>
      <c r="JGQ79" s="91"/>
      <c r="JGR79" s="91"/>
      <c r="JGS79" s="91"/>
      <c r="JGT79" s="91"/>
      <c r="JGU79" s="91"/>
      <c r="JGV79" s="91"/>
      <c r="JGW79" s="91"/>
      <c r="JGX79" s="91"/>
      <c r="JGY79" s="91"/>
      <c r="JGZ79" s="91"/>
      <c r="JHA79" s="91"/>
      <c r="JHB79" s="91"/>
      <c r="JHC79" s="91"/>
      <c r="JHD79" s="91"/>
      <c r="JHE79" s="91"/>
      <c r="JHF79" s="91"/>
      <c r="JHG79" s="91"/>
      <c r="JHH79" s="91"/>
      <c r="JHI79" s="91"/>
      <c r="JHJ79" s="91"/>
      <c r="JHK79" s="91"/>
      <c r="JHL79" s="91"/>
      <c r="JHM79" s="91"/>
      <c r="JHN79" s="91"/>
      <c r="JHO79" s="91"/>
      <c r="JHP79" s="91"/>
      <c r="JHQ79" s="91"/>
      <c r="JHR79" s="91"/>
      <c r="JHS79" s="91"/>
      <c r="JHT79" s="91"/>
      <c r="JHU79" s="91"/>
      <c r="JHV79" s="91"/>
      <c r="JHW79" s="91"/>
      <c r="JHX79" s="91"/>
      <c r="JHY79" s="91"/>
      <c r="JHZ79" s="91"/>
      <c r="JIA79" s="91"/>
      <c r="JIB79" s="91"/>
      <c r="JIC79" s="91"/>
      <c r="JID79" s="91"/>
      <c r="JIE79" s="91"/>
      <c r="JIF79" s="91"/>
      <c r="JIG79" s="91"/>
      <c r="JIH79" s="91"/>
      <c r="JII79" s="91"/>
      <c r="JIJ79" s="91"/>
      <c r="JIK79" s="91"/>
      <c r="JIL79" s="91"/>
      <c r="JIM79" s="91"/>
      <c r="JIN79" s="91"/>
      <c r="JIO79" s="91"/>
      <c r="JIP79" s="91"/>
      <c r="JIQ79" s="91"/>
      <c r="JIR79" s="91"/>
      <c r="JIS79" s="91"/>
      <c r="JIT79" s="91"/>
      <c r="JIU79" s="91"/>
      <c r="JIV79" s="91"/>
      <c r="JIW79" s="91"/>
      <c r="JIX79" s="91"/>
      <c r="JIY79" s="91"/>
      <c r="JIZ79" s="91"/>
      <c r="JJA79" s="91"/>
      <c r="JJB79" s="91"/>
      <c r="JJC79" s="91"/>
      <c r="JJD79" s="91"/>
      <c r="JJE79" s="91"/>
      <c r="JJF79" s="91"/>
      <c r="JJG79" s="91"/>
      <c r="JJH79" s="91"/>
      <c r="JJI79" s="91"/>
      <c r="JJJ79" s="91"/>
      <c r="JJK79" s="91"/>
      <c r="JJL79" s="91"/>
      <c r="JJM79" s="91"/>
      <c r="JJN79" s="91"/>
      <c r="JJO79" s="91"/>
      <c r="JJP79" s="91"/>
      <c r="JJQ79" s="91"/>
      <c r="JJR79" s="91"/>
      <c r="JJS79" s="91"/>
      <c r="JJT79" s="91"/>
      <c r="JJU79" s="91"/>
      <c r="JJV79" s="91"/>
      <c r="JJW79" s="91"/>
      <c r="JJX79" s="91"/>
      <c r="JJY79" s="91"/>
      <c r="JJZ79" s="91"/>
      <c r="JKA79" s="91"/>
      <c r="JKB79" s="91"/>
      <c r="JKC79" s="91"/>
      <c r="JKD79" s="91"/>
      <c r="JKE79" s="91"/>
      <c r="JKF79" s="91"/>
      <c r="JKG79" s="91"/>
      <c r="JKH79" s="91"/>
      <c r="JKI79" s="91"/>
      <c r="JKJ79" s="91"/>
      <c r="JKK79" s="91"/>
      <c r="JKL79" s="91"/>
      <c r="JKM79" s="91"/>
      <c r="JKN79" s="91"/>
      <c r="JKO79" s="91"/>
      <c r="JKP79" s="91"/>
      <c r="JKQ79" s="91"/>
      <c r="JKR79" s="91"/>
      <c r="JKS79" s="91"/>
      <c r="JKT79" s="91"/>
      <c r="JKU79" s="91"/>
      <c r="JKV79" s="91"/>
      <c r="JKW79" s="91"/>
      <c r="JKX79" s="91"/>
      <c r="JKY79" s="91"/>
      <c r="JKZ79" s="91"/>
      <c r="JLA79" s="91"/>
      <c r="JLB79" s="91"/>
      <c r="JLC79" s="91"/>
      <c r="JLD79" s="91"/>
      <c r="JLE79" s="91"/>
      <c r="JLF79" s="91"/>
      <c r="JLG79" s="91"/>
      <c r="JLH79" s="91"/>
      <c r="JLI79" s="91"/>
      <c r="JLJ79" s="91"/>
      <c r="JLK79" s="91"/>
      <c r="JLL79" s="91"/>
      <c r="JLM79" s="91"/>
      <c r="JLN79" s="91"/>
      <c r="JLO79" s="91"/>
      <c r="JLP79" s="91"/>
      <c r="JLQ79" s="91"/>
      <c r="JLR79" s="91"/>
      <c r="JLS79" s="91"/>
      <c r="JLT79" s="91"/>
      <c r="JLU79" s="91"/>
      <c r="JLV79" s="91"/>
      <c r="JLW79" s="91"/>
      <c r="JLX79" s="91"/>
      <c r="JLY79" s="91"/>
      <c r="JLZ79" s="91"/>
      <c r="JMA79" s="91"/>
      <c r="JMB79" s="91"/>
      <c r="JMC79" s="91"/>
      <c r="JMD79" s="91"/>
      <c r="JME79" s="91"/>
      <c r="JMF79" s="91"/>
      <c r="JMG79" s="91"/>
      <c r="JMH79" s="91"/>
      <c r="JMI79" s="91"/>
      <c r="JMJ79" s="91"/>
      <c r="JMK79" s="91"/>
      <c r="JML79" s="91"/>
      <c r="JMM79" s="91"/>
      <c r="JMN79" s="91"/>
      <c r="JMO79" s="91"/>
      <c r="JMP79" s="91"/>
      <c r="JMQ79" s="91"/>
      <c r="JMR79" s="91"/>
      <c r="JMS79" s="91"/>
      <c r="JMT79" s="91"/>
      <c r="JMU79" s="91"/>
      <c r="JMV79" s="91"/>
      <c r="JMW79" s="91"/>
      <c r="JMX79" s="91"/>
      <c r="JMY79" s="91"/>
      <c r="JMZ79" s="91"/>
      <c r="JNA79" s="91"/>
      <c r="JNB79" s="91"/>
      <c r="JNC79" s="91"/>
      <c r="JND79" s="91"/>
      <c r="JNE79" s="91"/>
      <c r="JNF79" s="91"/>
      <c r="JNG79" s="91"/>
      <c r="JNH79" s="91"/>
      <c r="JNI79" s="91"/>
      <c r="JNJ79" s="91"/>
      <c r="JNK79" s="91"/>
      <c r="JNL79" s="91"/>
      <c r="JNM79" s="91"/>
      <c r="JNN79" s="91"/>
      <c r="JNO79" s="91"/>
      <c r="JNP79" s="91"/>
      <c r="JNQ79" s="91"/>
      <c r="JNR79" s="91"/>
      <c r="JNS79" s="91"/>
      <c r="JNT79" s="91"/>
      <c r="JNU79" s="91"/>
      <c r="JNV79" s="91"/>
      <c r="JNW79" s="91"/>
      <c r="JNX79" s="91"/>
      <c r="JNY79" s="91"/>
      <c r="JNZ79" s="91"/>
      <c r="JOA79" s="91"/>
      <c r="JOB79" s="91"/>
      <c r="JOC79" s="91"/>
      <c r="JOD79" s="91"/>
      <c r="JOE79" s="91"/>
      <c r="JOF79" s="91"/>
      <c r="JOG79" s="91"/>
      <c r="JOH79" s="91"/>
      <c r="JOI79" s="91"/>
      <c r="JOJ79" s="91"/>
      <c r="JOK79" s="91"/>
      <c r="JOL79" s="91"/>
      <c r="JOM79" s="91"/>
      <c r="JON79" s="91"/>
      <c r="JOO79" s="91"/>
      <c r="JOP79" s="91"/>
      <c r="JOQ79" s="91"/>
      <c r="JOR79" s="91"/>
      <c r="JOS79" s="91"/>
      <c r="JOT79" s="91"/>
      <c r="JOU79" s="91"/>
      <c r="JOV79" s="91"/>
      <c r="JOW79" s="91"/>
      <c r="JOX79" s="91"/>
      <c r="JOY79" s="91"/>
      <c r="JOZ79" s="91"/>
      <c r="JPA79" s="91"/>
      <c r="JPB79" s="91"/>
      <c r="JPC79" s="91"/>
      <c r="JPD79" s="91"/>
      <c r="JPE79" s="91"/>
      <c r="JPF79" s="91"/>
      <c r="JPG79" s="91"/>
      <c r="JPH79" s="91"/>
      <c r="JPI79" s="91"/>
      <c r="JPJ79" s="91"/>
      <c r="JPK79" s="91"/>
      <c r="JPL79" s="91"/>
      <c r="JPM79" s="91"/>
      <c r="JPN79" s="91"/>
      <c r="JPO79" s="91"/>
      <c r="JPP79" s="91"/>
      <c r="JPQ79" s="91"/>
      <c r="JPR79" s="91"/>
      <c r="JPS79" s="91"/>
      <c r="JPT79" s="91"/>
      <c r="JPU79" s="91"/>
      <c r="JPV79" s="91"/>
      <c r="JPW79" s="91"/>
      <c r="JPX79" s="91"/>
      <c r="JPY79" s="91"/>
      <c r="JPZ79" s="91"/>
      <c r="JQA79" s="91"/>
      <c r="JQB79" s="91"/>
      <c r="JQC79" s="91"/>
      <c r="JQD79" s="91"/>
      <c r="JQE79" s="91"/>
      <c r="JQF79" s="91"/>
      <c r="JQG79" s="91"/>
      <c r="JQH79" s="91"/>
      <c r="JQI79" s="91"/>
      <c r="JQJ79" s="91"/>
      <c r="JQK79" s="91"/>
      <c r="JQL79" s="91"/>
      <c r="JQM79" s="91"/>
      <c r="JQN79" s="91"/>
      <c r="JQO79" s="91"/>
      <c r="JQP79" s="91"/>
      <c r="JQQ79" s="91"/>
      <c r="JQR79" s="91"/>
      <c r="JQS79" s="91"/>
      <c r="JQT79" s="91"/>
      <c r="JQU79" s="91"/>
      <c r="JQV79" s="91"/>
      <c r="JQW79" s="91"/>
      <c r="JQX79" s="91"/>
      <c r="JQY79" s="91"/>
      <c r="JQZ79" s="91"/>
      <c r="JRA79" s="91"/>
      <c r="JRB79" s="91"/>
      <c r="JRC79" s="91"/>
      <c r="JRD79" s="91"/>
      <c r="JRE79" s="91"/>
      <c r="JRF79" s="91"/>
      <c r="JRG79" s="91"/>
      <c r="JRH79" s="91"/>
      <c r="JRI79" s="91"/>
      <c r="JRJ79" s="91"/>
      <c r="JRK79" s="91"/>
      <c r="JRL79" s="91"/>
      <c r="JRM79" s="91"/>
      <c r="JRN79" s="91"/>
      <c r="JRO79" s="91"/>
      <c r="JRP79" s="91"/>
      <c r="JRQ79" s="91"/>
      <c r="JRR79" s="91"/>
      <c r="JRS79" s="91"/>
      <c r="JRT79" s="91"/>
      <c r="JRU79" s="91"/>
      <c r="JRV79" s="91"/>
      <c r="JRW79" s="91"/>
      <c r="JRX79" s="91"/>
      <c r="JRY79" s="91"/>
      <c r="JRZ79" s="91"/>
      <c r="JSA79" s="91"/>
      <c r="JSB79" s="91"/>
      <c r="JSC79" s="91"/>
      <c r="JSD79" s="91"/>
      <c r="JSE79" s="91"/>
      <c r="JSF79" s="91"/>
      <c r="JSG79" s="91"/>
      <c r="JSH79" s="91"/>
      <c r="JSI79" s="91"/>
      <c r="JSJ79" s="91"/>
      <c r="JSK79" s="91"/>
      <c r="JSL79" s="91"/>
      <c r="JSM79" s="91"/>
      <c r="JSN79" s="91"/>
      <c r="JSO79" s="91"/>
      <c r="JSP79" s="91"/>
      <c r="JSQ79" s="91"/>
      <c r="JSR79" s="91"/>
      <c r="JSS79" s="91"/>
      <c r="JST79" s="91"/>
      <c r="JSU79" s="91"/>
      <c r="JSV79" s="91"/>
      <c r="JSW79" s="91"/>
      <c r="JSX79" s="91"/>
      <c r="JSY79" s="91"/>
      <c r="JSZ79" s="91"/>
      <c r="JTA79" s="91"/>
      <c r="JTB79" s="91"/>
      <c r="JTC79" s="91"/>
      <c r="JTD79" s="91"/>
      <c r="JTE79" s="91"/>
      <c r="JTF79" s="91"/>
      <c r="JTG79" s="91"/>
      <c r="JTH79" s="91"/>
      <c r="JTI79" s="91"/>
      <c r="JTJ79" s="91"/>
      <c r="JTK79" s="91"/>
      <c r="JTL79" s="91"/>
      <c r="JTM79" s="91"/>
      <c r="JTN79" s="91"/>
      <c r="JTO79" s="91"/>
      <c r="JTP79" s="91"/>
      <c r="JTQ79" s="91"/>
      <c r="JTR79" s="91"/>
      <c r="JTS79" s="91"/>
      <c r="JTT79" s="91"/>
      <c r="JTU79" s="91"/>
      <c r="JTV79" s="91"/>
      <c r="JTW79" s="91"/>
      <c r="JTX79" s="91"/>
      <c r="JTY79" s="91"/>
      <c r="JTZ79" s="91"/>
      <c r="JUA79" s="91"/>
      <c r="JUB79" s="91"/>
      <c r="JUC79" s="91"/>
      <c r="JUD79" s="91"/>
      <c r="JUE79" s="91"/>
      <c r="JUF79" s="91"/>
      <c r="JUG79" s="91"/>
      <c r="JUH79" s="91"/>
      <c r="JUI79" s="91"/>
      <c r="JUJ79" s="91"/>
      <c r="JUK79" s="91"/>
      <c r="JUL79" s="91"/>
      <c r="JUM79" s="91"/>
      <c r="JUN79" s="91"/>
      <c r="JUO79" s="91"/>
      <c r="JUP79" s="91"/>
      <c r="JUQ79" s="91"/>
      <c r="JUR79" s="91"/>
      <c r="JUS79" s="91"/>
      <c r="JUT79" s="91"/>
      <c r="JUU79" s="91"/>
      <c r="JUV79" s="91"/>
      <c r="JUW79" s="91"/>
      <c r="JUX79" s="91"/>
      <c r="JUY79" s="91"/>
      <c r="JUZ79" s="91"/>
      <c r="JVA79" s="91"/>
      <c r="JVB79" s="91"/>
      <c r="JVC79" s="91"/>
      <c r="JVD79" s="91"/>
      <c r="JVE79" s="91"/>
      <c r="JVF79" s="91"/>
      <c r="JVG79" s="91"/>
      <c r="JVH79" s="91"/>
      <c r="JVI79" s="91"/>
      <c r="JVJ79" s="91"/>
      <c r="JVK79" s="91"/>
      <c r="JVL79" s="91"/>
      <c r="JVM79" s="91"/>
      <c r="JVN79" s="91"/>
      <c r="JVO79" s="91"/>
      <c r="JVP79" s="91"/>
      <c r="JVQ79" s="91"/>
      <c r="JVR79" s="91"/>
      <c r="JVS79" s="91"/>
      <c r="JVT79" s="91"/>
      <c r="JVU79" s="91"/>
      <c r="JVV79" s="91"/>
      <c r="JVW79" s="91"/>
      <c r="JVX79" s="91"/>
      <c r="JVY79" s="91"/>
      <c r="JVZ79" s="91"/>
      <c r="JWA79" s="91"/>
      <c r="JWB79" s="91"/>
      <c r="JWC79" s="91"/>
      <c r="JWD79" s="91"/>
      <c r="JWE79" s="91"/>
      <c r="JWF79" s="91"/>
      <c r="JWG79" s="91"/>
      <c r="JWH79" s="91"/>
      <c r="JWI79" s="91"/>
      <c r="JWJ79" s="91"/>
      <c r="JWK79" s="91"/>
      <c r="JWL79" s="91"/>
      <c r="JWM79" s="91"/>
      <c r="JWN79" s="91"/>
      <c r="JWO79" s="91"/>
      <c r="JWP79" s="91"/>
      <c r="JWQ79" s="91"/>
      <c r="JWR79" s="91"/>
      <c r="JWS79" s="91"/>
      <c r="JWT79" s="91"/>
      <c r="JWU79" s="91"/>
      <c r="JWV79" s="91"/>
      <c r="JWW79" s="91"/>
      <c r="JWX79" s="91"/>
      <c r="JWY79" s="91"/>
      <c r="JWZ79" s="91"/>
      <c r="JXA79" s="91"/>
      <c r="JXB79" s="91"/>
      <c r="JXC79" s="91"/>
      <c r="JXD79" s="91"/>
      <c r="JXE79" s="91"/>
      <c r="JXF79" s="91"/>
      <c r="JXG79" s="91"/>
      <c r="JXH79" s="91"/>
      <c r="JXI79" s="91"/>
      <c r="JXJ79" s="91"/>
      <c r="JXK79" s="91"/>
      <c r="JXL79" s="91"/>
      <c r="JXM79" s="91"/>
      <c r="JXN79" s="91"/>
      <c r="JXO79" s="91"/>
      <c r="JXP79" s="91"/>
      <c r="JXQ79" s="91"/>
      <c r="JXR79" s="91"/>
      <c r="JXS79" s="91"/>
      <c r="JXT79" s="91"/>
      <c r="JXU79" s="91"/>
      <c r="JXV79" s="91"/>
      <c r="JXW79" s="91"/>
      <c r="JXX79" s="91"/>
      <c r="JXY79" s="91"/>
      <c r="JXZ79" s="91"/>
      <c r="JYA79" s="91"/>
      <c r="JYB79" s="91"/>
      <c r="JYC79" s="91"/>
      <c r="JYD79" s="91"/>
      <c r="JYE79" s="91"/>
      <c r="JYF79" s="91"/>
      <c r="JYG79" s="91"/>
      <c r="JYH79" s="91"/>
      <c r="JYI79" s="91"/>
      <c r="JYJ79" s="91"/>
      <c r="JYK79" s="91"/>
      <c r="JYL79" s="91"/>
      <c r="JYM79" s="91"/>
      <c r="JYN79" s="91"/>
      <c r="JYO79" s="91"/>
      <c r="JYP79" s="91"/>
      <c r="JYQ79" s="91"/>
      <c r="JYR79" s="91"/>
      <c r="JYS79" s="91"/>
      <c r="JYT79" s="91"/>
      <c r="JYU79" s="91"/>
      <c r="JYV79" s="91"/>
      <c r="JYW79" s="91"/>
      <c r="JYX79" s="91"/>
      <c r="JYY79" s="91"/>
      <c r="JYZ79" s="91"/>
      <c r="JZA79" s="91"/>
      <c r="JZB79" s="91"/>
      <c r="JZC79" s="91"/>
      <c r="JZD79" s="91"/>
      <c r="JZE79" s="91"/>
      <c r="JZF79" s="91"/>
      <c r="JZG79" s="91"/>
      <c r="JZH79" s="91"/>
      <c r="JZI79" s="91"/>
      <c r="JZJ79" s="91"/>
      <c r="JZK79" s="91"/>
      <c r="JZL79" s="91"/>
      <c r="JZM79" s="91"/>
      <c r="JZN79" s="91"/>
      <c r="JZO79" s="91"/>
      <c r="JZP79" s="91"/>
      <c r="JZQ79" s="91"/>
      <c r="JZR79" s="91"/>
      <c r="JZS79" s="91"/>
      <c r="JZT79" s="91"/>
      <c r="JZU79" s="91"/>
      <c r="JZV79" s="91"/>
      <c r="JZW79" s="91"/>
      <c r="JZX79" s="91"/>
      <c r="JZY79" s="91"/>
      <c r="JZZ79" s="91"/>
      <c r="KAA79" s="91"/>
      <c r="KAB79" s="91"/>
      <c r="KAC79" s="91"/>
      <c r="KAD79" s="91"/>
      <c r="KAE79" s="91"/>
      <c r="KAF79" s="91"/>
      <c r="KAG79" s="91"/>
      <c r="KAH79" s="91"/>
      <c r="KAI79" s="91"/>
      <c r="KAJ79" s="91"/>
      <c r="KAK79" s="91"/>
      <c r="KAL79" s="91"/>
      <c r="KAM79" s="91"/>
      <c r="KAN79" s="91"/>
      <c r="KAO79" s="91"/>
      <c r="KAP79" s="91"/>
      <c r="KAQ79" s="91"/>
      <c r="KAR79" s="91"/>
      <c r="KAS79" s="91"/>
      <c r="KAT79" s="91"/>
      <c r="KAU79" s="91"/>
      <c r="KAV79" s="91"/>
      <c r="KAW79" s="91"/>
      <c r="KAX79" s="91"/>
      <c r="KAY79" s="91"/>
      <c r="KAZ79" s="91"/>
      <c r="KBA79" s="91"/>
      <c r="KBB79" s="91"/>
      <c r="KBC79" s="91"/>
      <c r="KBD79" s="91"/>
      <c r="KBE79" s="91"/>
      <c r="KBF79" s="91"/>
      <c r="KBG79" s="91"/>
      <c r="KBH79" s="91"/>
      <c r="KBI79" s="91"/>
      <c r="KBJ79" s="91"/>
      <c r="KBK79" s="91"/>
      <c r="KBL79" s="91"/>
      <c r="KBM79" s="91"/>
      <c r="KBN79" s="91"/>
      <c r="KBO79" s="91"/>
      <c r="KBP79" s="91"/>
      <c r="KBQ79" s="91"/>
      <c r="KBR79" s="91"/>
      <c r="KBS79" s="91"/>
      <c r="KBT79" s="91"/>
      <c r="KBU79" s="91"/>
      <c r="KBV79" s="91"/>
      <c r="KBW79" s="91"/>
      <c r="KBX79" s="91"/>
      <c r="KBY79" s="91"/>
      <c r="KBZ79" s="91"/>
      <c r="KCA79" s="91"/>
      <c r="KCB79" s="91"/>
      <c r="KCC79" s="91"/>
      <c r="KCD79" s="91"/>
      <c r="KCE79" s="91"/>
      <c r="KCF79" s="91"/>
      <c r="KCG79" s="91"/>
      <c r="KCH79" s="91"/>
      <c r="KCI79" s="91"/>
      <c r="KCJ79" s="91"/>
      <c r="KCK79" s="91"/>
      <c r="KCL79" s="91"/>
      <c r="KCM79" s="91"/>
      <c r="KCN79" s="91"/>
      <c r="KCO79" s="91"/>
      <c r="KCP79" s="91"/>
      <c r="KCQ79" s="91"/>
      <c r="KCR79" s="91"/>
      <c r="KCS79" s="91"/>
      <c r="KCT79" s="91"/>
      <c r="KCU79" s="91"/>
      <c r="KCV79" s="91"/>
      <c r="KCW79" s="91"/>
      <c r="KCX79" s="91"/>
      <c r="KCY79" s="91"/>
      <c r="KCZ79" s="91"/>
      <c r="KDA79" s="91"/>
      <c r="KDB79" s="91"/>
      <c r="KDC79" s="91"/>
      <c r="KDD79" s="91"/>
      <c r="KDE79" s="91"/>
      <c r="KDF79" s="91"/>
      <c r="KDG79" s="91"/>
      <c r="KDH79" s="91"/>
      <c r="KDI79" s="91"/>
      <c r="KDJ79" s="91"/>
      <c r="KDK79" s="91"/>
      <c r="KDL79" s="91"/>
      <c r="KDM79" s="91"/>
      <c r="KDN79" s="91"/>
      <c r="KDO79" s="91"/>
      <c r="KDP79" s="91"/>
      <c r="KDQ79" s="91"/>
      <c r="KDR79" s="91"/>
      <c r="KDS79" s="91"/>
      <c r="KDT79" s="91"/>
      <c r="KDU79" s="91"/>
      <c r="KDV79" s="91"/>
      <c r="KDW79" s="91"/>
      <c r="KDX79" s="91"/>
      <c r="KDY79" s="91"/>
      <c r="KDZ79" s="91"/>
      <c r="KEA79" s="91"/>
      <c r="KEB79" s="91"/>
      <c r="KEC79" s="91"/>
      <c r="KED79" s="91"/>
      <c r="KEE79" s="91"/>
      <c r="KEF79" s="91"/>
      <c r="KEG79" s="91"/>
      <c r="KEH79" s="91"/>
      <c r="KEI79" s="91"/>
      <c r="KEJ79" s="91"/>
      <c r="KEK79" s="91"/>
      <c r="KEL79" s="91"/>
      <c r="KEM79" s="91"/>
      <c r="KEN79" s="91"/>
      <c r="KEO79" s="91"/>
      <c r="KEP79" s="91"/>
      <c r="KEQ79" s="91"/>
      <c r="KER79" s="91"/>
      <c r="KES79" s="91"/>
      <c r="KET79" s="91"/>
      <c r="KEU79" s="91"/>
      <c r="KEV79" s="91"/>
      <c r="KEW79" s="91"/>
      <c r="KEX79" s="91"/>
      <c r="KEY79" s="91"/>
      <c r="KEZ79" s="91"/>
      <c r="KFA79" s="91"/>
      <c r="KFB79" s="91"/>
      <c r="KFC79" s="91"/>
      <c r="KFD79" s="91"/>
      <c r="KFE79" s="91"/>
      <c r="KFF79" s="91"/>
      <c r="KFG79" s="91"/>
      <c r="KFH79" s="91"/>
      <c r="KFI79" s="91"/>
      <c r="KFJ79" s="91"/>
      <c r="KFK79" s="91"/>
      <c r="KFL79" s="91"/>
      <c r="KFM79" s="91"/>
      <c r="KFN79" s="91"/>
      <c r="KFO79" s="91"/>
      <c r="KFP79" s="91"/>
      <c r="KFQ79" s="91"/>
      <c r="KFR79" s="91"/>
      <c r="KFS79" s="91"/>
      <c r="KFT79" s="91"/>
      <c r="KFU79" s="91"/>
      <c r="KFV79" s="91"/>
      <c r="KFW79" s="91"/>
      <c r="KFX79" s="91"/>
      <c r="KFY79" s="91"/>
      <c r="KFZ79" s="91"/>
      <c r="KGA79" s="91"/>
      <c r="KGB79" s="91"/>
      <c r="KGC79" s="91"/>
      <c r="KGD79" s="91"/>
      <c r="KGE79" s="91"/>
      <c r="KGF79" s="91"/>
      <c r="KGG79" s="91"/>
      <c r="KGH79" s="91"/>
      <c r="KGI79" s="91"/>
      <c r="KGJ79" s="91"/>
      <c r="KGK79" s="91"/>
      <c r="KGL79" s="91"/>
      <c r="KGM79" s="91"/>
      <c r="KGN79" s="91"/>
      <c r="KGO79" s="91"/>
      <c r="KGP79" s="91"/>
      <c r="KGQ79" s="91"/>
      <c r="KGR79" s="91"/>
      <c r="KGS79" s="91"/>
      <c r="KGT79" s="91"/>
      <c r="KGU79" s="91"/>
      <c r="KGV79" s="91"/>
      <c r="KGW79" s="91"/>
      <c r="KGX79" s="91"/>
      <c r="KGY79" s="91"/>
      <c r="KGZ79" s="91"/>
      <c r="KHA79" s="91"/>
      <c r="KHB79" s="91"/>
      <c r="KHC79" s="91"/>
      <c r="KHD79" s="91"/>
      <c r="KHE79" s="91"/>
      <c r="KHF79" s="91"/>
      <c r="KHG79" s="91"/>
      <c r="KHH79" s="91"/>
      <c r="KHI79" s="91"/>
      <c r="KHJ79" s="91"/>
      <c r="KHK79" s="91"/>
      <c r="KHL79" s="91"/>
      <c r="KHM79" s="91"/>
      <c r="KHN79" s="91"/>
      <c r="KHO79" s="91"/>
      <c r="KHP79" s="91"/>
      <c r="KHQ79" s="91"/>
      <c r="KHR79" s="91"/>
      <c r="KHS79" s="91"/>
      <c r="KHT79" s="91"/>
      <c r="KHU79" s="91"/>
      <c r="KHV79" s="91"/>
      <c r="KHW79" s="91"/>
      <c r="KHX79" s="91"/>
      <c r="KHY79" s="91"/>
      <c r="KHZ79" s="91"/>
      <c r="KIA79" s="91"/>
      <c r="KIB79" s="91"/>
      <c r="KIC79" s="91"/>
      <c r="KID79" s="91"/>
      <c r="KIE79" s="91"/>
      <c r="KIF79" s="91"/>
      <c r="KIG79" s="91"/>
      <c r="KIH79" s="91"/>
      <c r="KII79" s="91"/>
      <c r="KIJ79" s="91"/>
      <c r="KIK79" s="91"/>
      <c r="KIL79" s="91"/>
      <c r="KIM79" s="91"/>
      <c r="KIN79" s="91"/>
      <c r="KIO79" s="91"/>
      <c r="KIP79" s="91"/>
      <c r="KIQ79" s="91"/>
      <c r="KIR79" s="91"/>
      <c r="KIS79" s="91"/>
      <c r="KIT79" s="91"/>
      <c r="KIU79" s="91"/>
      <c r="KIV79" s="91"/>
      <c r="KIW79" s="91"/>
      <c r="KIX79" s="91"/>
      <c r="KIY79" s="91"/>
      <c r="KIZ79" s="91"/>
      <c r="KJA79" s="91"/>
      <c r="KJB79" s="91"/>
      <c r="KJC79" s="91"/>
      <c r="KJD79" s="91"/>
      <c r="KJE79" s="91"/>
      <c r="KJF79" s="91"/>
      <c r="KJG79" s="91"/>
      <c r="KJH79" s="91"/>
      <c r="KJI79" s="91"/>
      <c r="KJJ79" s="91"/>
      <c r="KJK79" s="91"/>
      <c r="KJL79" s="91"/>
      <c r="KJM79" s="91"/>
      <c r="KJN79" s="91"/>
      <c r="KJO79" s="91"/>
      <c r="KJP79" s="91"/>
      <c r="KJQ79" s="91"/>
      <c r="KJR79" s="91"/>
      <c r="KJS79" s="91"/>
      <c r="KJT79" s="91"/>
      <c r="KJU79" s="91"/>
      <c r="KJV79" s="91"/>
      <c r="KJW79" s="91"/>
      <c r="KJX79" s="91"/>
      <c r="KJY79" s="91"/>
      <c r="KJZ79" s="91"/>
      <c r="KKA79" s="91"/>
      <c r="KKB79" s="91"/>
      <c r="KKC79" s="91"/>
      <c r="KKD79" s="91"/>
      <c r="KKE79" s="91"/>
      <c r="KKF79" s="91"/>
      <c r="KKG79" s="91"/>
      <c r="KKH79" s="91"/>
      <c r="KKI79" s="91"/>
      <c r="KKJ79" s="91"/>
      <c r="KKK79" s="91"/>
      <c r="KKL79" s="91"/>
      <c r="KKM79" s="91"/>
      <c r="KKN79" s="91"/>
      <c r="KKO79" s="91"/>
      <c r="KKP79" s="91"/>
      <c r="KKQ79" s="91"/>
      <c r="KKR79" s="91"/>
      <c r="KKS79" s="91"/>
      <c r="KKT79" s="91"/>
      <c r="KKU79" s="91"/>
      <c r="KKV79" s="91"/>
      <c r="KKW79" s="91"/>
      <c r="KKX79" s="91"/>
      <c r="KKY79" s="91"/>
      <c r="KKZ79" s="91"/>
      <c r="KLA79" s="91"/>
      <c r="KLB79" s="91"/>
      <c r="KLC79" s="91"/>
      <c r="KLD79" s="91"/>
      <c r="KLE79" s="91"/>
      <c r="KLF79" s="91"/>
      <c r="KLG79" s="91"/>
      <c r="KLH79" s="91"/>
      <c r="KLI79" s="91"/>
      <c r="KLJ79" s="91"/>
      <c r="KLK79" s="91"/>
      <c r="KLL79" s="91"/>
      <c r="KLM79" s="91"/>
      <c r="KLN79" s="91"/>
      <c r="KLO79" s="91"/>
      <c r="KLP79" s="91"/>
      <c r="KLQ79" s="91"/>
      <c r="KLR79" s="91"/>
      <c r="KLS79" s="91"/>
      <c r="KLT79" s="91"/>
      <c r="KLU79" s="91"/>
      <c r="KLV79" s="91"/>
      <c r="KLW79" s="91"/>
      <c r="KLX79" s="91"/>
      <c r="KLY79" s="91"/>
      <c r="KLZ79" s="91"/>
      <c r="KMA79" s="91"/>
      <c r="KMB79" s="91"/>
      <c r="KMC79" s="91"/>
      <c r="KMD79" s="91"/>
      <c r="KME79" s="91"/>
      <c r="KMF79" s="91"/>
      <c r="KMG79" s="91"/>
      <c r="KMH79" s="91"/>
      <c r="KMI79" s="91"/>
      <c r="KMJ79" s="91"/>
      <c r="KMK79" s="91"/>
      <c r="KML79" s="91"/>
      <c r="KMM79" s="91"/>
      <c r="KMN79" s="91"/>
      <c r="KMO79" s="91"/>
      <c r="KMP79" s="91"/>
      <c r="KMQ79" s="91"/>
      <c r="KMR79" s="91"/>
      <c r="KMS79" s="91"/>
      <c r="KMT79" s="91"/>
      <c r="KMU79" s="91"/>
      <c r="KMV79" s="91"/>
      <c r="KMW79" s="91"/>
      <c r="KMX79" s="91"/>
      <c r="KMY79" s="91"/>
      <c r="KMZ79" s="91"/>
      <c r="KNA79" s="91"/>
      <c r="KNB79" s="91"/>
      <c r="KNC79" s="91"/>
      <c r="KND79" s="91"/>
      <c r="KNE79" s="91"/>
      <c r="KNF79" s="91"/>
      <c r="KNG79" s="91"/>
      <c r="KNH79" s="91"/>
      <c r="KNI79" s="91"/>
      <c r="KNJ79" s="91"/>
      <c r="KNK79" s="91"/>
      <c r="KNL79" s="91"/>
      <c r="KNM79" s="91"/>
      <c r="KNN79" s="91"/>
      <c r="KNO79" s="91"/>
      <c r="KNP79" s="91"/>
      <c r="KNQ79" s="91"/>
      <c r="KNR79" s="91"/>
      <c r="KNS79" s="91"/>
      <c r="KNT79" s="91"/>
      <c r="KNU79" s="91"/>
      <c r="KNV79" s="91"/>
      <c r="KNW79" s="91"/>
      <c r="KNX79" s="91"/>
      <c r="KNY79" s="91"/>
      <c r="KNZ79" s="91"/>
      <c r="KOA79" s="91"/>
      <c r="KOB79" s="91"/>
      <c r="KOC79" s="91"/>
      <c r="KOD79" s="91"/>
      <c r="KOE79" s="91"/>
      <c r="KOF79" s="91"/>
      <c r="KOG79" s="91"/>
      <c r="KOH79" s="91"/>
      <c r="KOI79" s="91"/>
      <c r="KOJ79" s="91"/>
      <c r="KOK79" s="91"/>
      <c r="KOL79" s="91"/>
      <c r="KOM79" s="91"/>
      <c r="KON79" s="91"/>
      <c r="KOO79" s="91"/>
      <c r="KOP79" s="91"/>
      <c r="KOQ79" s="91"/>
      <c r="KOR79" s="91"/>
      <c r="KOS79" s="91"/>
      <c r="KOT79" s="91"/>
      <c r="KOU79" s="91"/>
      <c r="KOV79" s="91"/>
      <c r="KOW79" s="91"/>
      <c r="KOX79" s="91"/>
      <c r="KOY79" s="91"/>
      <c r="KOZ79" s="91"/>
      <c r="KPA79" s="91"/>
      <c r="KPB79" s="91"/>
      <c r="KPC79" s="91"/>
      <c r="KPD79" s="91"/>
      <c r="KPE79" s="91"/>
      <c r="KPF79" s="91"/>
      <c r="KPG79" s="91"/>
      <c r="KPH79" s="91"/>
      <c r="KPI79" s="91"/>
      <c r="KPJ79" s="91"/>
      <c r="KPK79" s="91"/>
      <c r="KPL79" s="91"/>
      <c r="KPM79" s="91"/>
      <c r="KPN79" s="91"/>
      <c r="KPO79" s="91"/>
      <c r="KPP79" s="91"/>
      <c r="KPQ79" s="91"/>
      <c r="KPR79" s="91"/>
      <c r="KPS79" s="91"/>
      <c r="KPT79" s="91"/>
      <c r="KPU79" s="91"/>
      <c r="KPV79" s="91"/>
      <c r="KPW79" s="91"/>
      <c r="KPX79" s="91"/>
      <c r="KPY79" s="91"/>
      <c r="KPZ79" s="91"/>
      <c r="KQA79" s="91"/>
      <c r="KQB79" s="91"/>
      <c r="KQC79" s="91"/>
      <c r="KQD79" s="91"/>
      <c r="KQE79" s="91"/>
      <c r="KQF79" s="91"/>
      <c r="KQG79" s="91"/>
      <c r="KQH79" s="91"/>
      <c r="KQI79" s="91"/>
      <c r="KQJ79" s="91"/>
      <c r="KQK79" s="91"/>
      <c r="KQL79" s="91"/>
      <c r="KQM79" s="91"/>
      <c r="KQN79" s="91"/>
      <c r="KQO79" s="91"/>
      <c r="KQP79" s="91"/>
      <c r="KQQ79" s="91"/>
      <c r="KQR79" s="91"/>
      <c r="KQS79" s="91"/>
      <c r="KQT79" s="91"/>
      <c r="KQU79" s="91"/>
      <c r="KQV79" s="91"/>
      <c r="KQW79" s="91"/>
      <c r="KQX79" s="91"/>
      <c r="KQY79" s="91"/>
      <c r="KQZ79" s="91"/>
      <c r="KRA79" s="91"/>
      <c r="KRB79" s="91"/>
      <c r="KRC79" s="91"/>
      <c r="KRD79" s="91"/>
      <c r="KRE79" s="91"/>
      <c r="KRF79" s="91"/>
      <c r="KRG79" s="91"/>
      <c r="KRH79" s="91"/>
      <c r="KRI79" s="91"/>
      <c r="KRJ79" s="91"/>
      <c r="KRK79" s="91"/>
      <c r="KRL79" s="91"/>
      <c r="KRM79" s="91"/>
      <c r="KRN79" s="91"/>
      <c r="KRO79" s="91"/>
      <c r="KRP79" s="91"/>
      <c r="KRQ79" s="91"/>
      <c r="KRR79" s="91"/>
      <c r="KRS79" s="91"/>
      <c r="KRT79" s="91"/>
      <c r="KRU79" s="91"/>
      <c r="KRV79" s="91"/>
      <c r="KRW79" s="91"/>
      <c r="KRX79" s="91"/>
      <c r="KRY79" s="91"/>
      <c r="KRZ79" s="91"/>
      <c r="KSA79" s="91"/>
      <c r="KSB79" s="91"/>
      <c r="KSC79" s="91"/>
      <c r="KSD79" s="91"/>
      <c r="KSE79" s="91"/>
      <c r="KSF79" s="91"/>
      <c r="KSG79" s="91"/>
      <c r="KSH79" s="91"/>
      <c r="KSI79" s="91"/>
      <c r="KSJ79" s="91"/>
      <c r="KSK79" s="91"/>
      <c r="KSL79" s="91"/>
      <c r="KSM79" s="91"/>
      <c r="KSN79" s="91"/>
      <c r="KSO79" s="91"/>
      <c r="KSP79" s="91"/>
      <c r="KSQ79" s="91"/>
      <c r="KSR79" s="91"/>
      <c r="KSS79" s="91"/>
      <c r="KST79" s="91"/>
      <c r="KSU79" s="91"/>
      <c r="KSV79" s="91"/>
      <c r="KSW79" s="91"/>
      <c r="KSX79" s="91"/>
      <c r="KSY79" s="91"/>
      <c r="KSZ79" s="91"/>
      <c r="KTA79" s="91"/>
      <c r="KTB79" s="91"/>
      <c r="KTC79" s="91"/>
      <c r="KTD79" s="91"/>
      <c r="KTE79" s="91"/>
      <c r="KTF79" s="91"/>
      <c r="KTG79" s="91"/>
      <c r="KTH79" s="91"/>
      <c r="KTI79" s="91"/>
      <c r="KTJ79" s="91"/>
      <c r="KTK79" s="91"/>
      <c r="KTL79" s="91"/>
      <c r="KTM79" s="91"/>
      <c r="KTN79" s="91"/>
      <c r="KTO79" s="91"/>
      <c r="KTP79" s="91"/>
      <c r="KTQ79" s="91"/>
      <c r="KTR79" s="91"/>
      <c r="KTS79" s="91"/>
      <c r="KTT79" s="91"/>
      <c r="KTU79" s="91"/>
      <c r="KTV79" s="91"/>
      <c r="KTW79" s="91"/>
      <c r="KTX79" s="91"/>
      <c r="KTY79" s="91"/>
      <c r="KTZ79" s="91"/>
      <c r="KUA79" s="91"/>
      <c r="KUB79" s="91"/>
      <c r="KUC79" s="91"/>
      <c r="KUD79" s="91"/>
      <c r="KUE79" s="91"/>
      <c r="KUF79" s="91"/>
      <c r="KUG79" s="91"/>
      <c r="KUH79" s="91"/>
      <c r="KUI79" s="91"/>
      <c r="KUJ79" s="91"/>
      <c r="KUK79" s="91"/>
      <c r="KUL79" s="91"/>
      <c r="KUM79" s="91"/>
      <c r="KUN79" s="91"/>
      <c r="KUO79" s="91"/>
      <c r="KUP79" s="91"/>
      <c r="KUQ79" s="91"/>
      <c r="KUR79" s="91"/>
      <c r="KUS79" s="91"/>
      <c r="KUT79" s="91"/>
      <c r="KUU79" s="91"/>
      <c r="KUV79" s="91"/>
      <c r="KUW79" s="91"/>
      <c r="KUX79" s="91"/>
      <c r="KUY79" s="91"/>
      <c r="KUZ79" s="91"/>
      <c r="KVA79" s="91"/>
      <c r="KVB79" s="91"/>
      <c r="KVC79" s="91"/>
      <c r="KVD79" s="91"/>
      <c r="KVE79" s="91"/>
      <c r="KVF79" s="91"/>
      <c r="KVG79" s="91"/>
      <c r="KVH79" s="91"/>
      <c r="KVI79" s="91"/>
      <c r="KVJ79" s="91"/>
      <c r="KVK79" s="91"/>
      <c r="KVL79" s="91"/>
      <c r="KVM79" s="91"/>
      <c r="KVN79" s="91"/>
      <c r="KVO79" s="91"/>
      <c r="KVP79" s="91"/>
      <c r="KVQ79" s="91"/>
      <c r="KVR79" s="91"/>
      <c r="KVS79" s="91"/>
      <c r="KVT79" s="91"/>
      <c r="KVU79" s="91"/>
      <c r="KVV79" s="91"/>
      <c r="KVW79" s="91"/>
      <c r="KVX79" s="91"/>
      <c r="KVY79" s="91"/>
      <c r="KVZ79" s="91"/>
      <c r="KWA79" s="91"/>
      <c r="KWB79" s="91"/>
      <c r="KWC79" s="91"/>
      <c r="KWD79" s="91"/>
      <c r="KWE79" s="91"/>
      <c r="KWF79" s="91"/>
      <c r="KWG79" s="91"/>
      <c r="KWH79" s="91"/>
      <c r="KWI79" s="91"/>
      <c r="KWJ79" s="91"/>
      <c r="KWK79" s="91"/>
      <c r="KWL79" s="91"/>
      <c r="KWM79" s="91"/>
      <c r="KWN79" s="91"/>
      <c r="KWO79" s="91"/>
      <c r="KWP79" s="91"/>
      <c r="KWQ79" s="91"/>
      <c r="KWR79" s="91"/>
      <c r="KWS79" s="91"/>
      <c r="KWT79" s="91"/>
      <c r="KWU79" s="91"/>
      <c r="KWV79" s="91"/>
      <c r="KWW79" s="91"/>
      <c r="KWX79" s="91"/>
      <c r="KWY79" s="91"/>
      <c r="KWZ79" s="91"/>
      <c r="KXA79" s="91"/>
      <c r="KXB79" s="91"/>
      <c r="KXC79" s="91"/>
      <c r="KXD79" s="91"/>
      <c r="KXE79" s="91"/>
      <c r="KXF79" s="91"/>
      <c r="KXG79" s="91"/>
      <c r="KXH79" s="91"/>
      <c r="KXI79" s="91"/>
      <c r="KXJ79" s="91"/>
      <c r="KXK79" s="91"/>
      <c r="KXL79" s="91"/>
      <c r="KXM79" s="91"/>
      <c r="KXN79" s="91"/>
      <c r="KXO79" s="91"/>
      <c r="KXP79" s="91"/>
      <c r="KXQ79" s="91"/>
      <c r="KXR79" s="91"/>
      <c r="KXS79" s="91"/>
      <c r="KXT79" s="91"/>
      <c r="KXU79" s="91"/>
      <c r="KXV79" s="91"/>
      <c r="KXW79" s="91"/>
      <c r="KXX79" s="91"/>
      <c r="KXY79" s="91"/>
      <c r="KXZ79" s="91"/>
      <c r="KYA79" s="91"/>
      <c r="KYB79" s="91"/>
      <c r="KYC79" s="91"/>
      <c r="KYD79" s="91"/>
      <c r="KYE79" s="91"/>
      <c r="KYF79" s="91"/>
      <c r="KYG79" s="91"/>
      <c r="KYH79" s="91"/>
      <c r="KYI79" s="91"/>
      <c r="KYJ79" s="91"/>
      <c r="KYK79" s="91"/>
      <c r="KYL79" s="91"/>
      <c r="KYM79" s="91"/>
      <c r="KYN79" s="91"/>
      <c r="KYO79" s="91"/>
      <c r="KYP79" s="91"/>
      <c r="KYQ79" s="91"/>
      <c r="KYR79" s="91"/>
      <c r="KYS79" s="91"/>
      <c r="KYT79" s="91"/>
      <c r="KYU79" s="91"/>
      <c r="KYV79" s="91"/>
      <c r="KYW79" s="91"/>
      <c r="KYX79" s="91"/>
      <c r="KYY79" s="91"/>
      <c r="KYZ79" s="91"/>
      <c r="KZA79" s="91"/>
      <c r="KZB79" s="91"/>
      <c r="KZC79" s="91"/>
      <c r="KZD79" s="91"/>
      <c r="KZE79" s="91"/>
      <c r="KZF79" s="91"/>
      <c r="KZG79" s="91"/>
      <c r="KZH79" s="91"/>
      <c r="KZI79" s="91"/>
      <c r="KZJ79" s="91"/>
      <c r="KZK79" s="91"/>
      <c r="KZL79" s="91"/>
      <c r="KZM79" s="91"/>
      <c r="KZN79" s="91"/>
      <c r="KZO79" s="91"/>
      <c r="KZP79" s="91"/>
      <c r="KZQ79" s="91"/>
      <c r="KZR79" s="91"/>
      <c r="KZS79" s="91"/>
      <c r="KZT79" s="91"/>
      <c r="KZU79" s="91"/>
      <c r="KZV79" s="91"/>
      <c r="KZW79" s="91"/>
      <c r="KZX79" s="91"/>
      <c r="KZY79" s="91"/>
      <c r="KZZ79" s="91"/>
      <c r="LAA79" s="91"/>
      <c r="LAB79" s="91"/>
      <c r="LAC79" s="91"/>
      <c r="LAD79" s="91"/>
      <c r="LAE79" s="91"/>
      <c r="LAF79" s="91"/>
      <c r="LAG79" s="91"/>
      <c r="LAH79" s="91"/>
      <c r="LAI79" s="91"/>
      <c r="LAJ79" s="91"/>
      <c r="LAK79" s="91"/>
      <c r="LAL79" s="91"/>
      <c r="LAM79" s="91"/>
      <c r="LAN79" s="91"/>
      <c r="LAO79" s="91"/>
      <c r="LAP79" s="91"/>
      <c r="LAQ79" s="91"/>
      <c r="LAR79" s="91"/>
      <c r="LAS79" s="91"/>
      <c r="LAT79" s="91"/>
      <c r="LAU79" s="91"/>
      <c r="LAV79" s="91"/>
      <c r="LAW79" s="91"/>
      <c r="LAX79" s="91"/>
      <c r="LAY79" s="91"/>
      <c r="LAZ79" s="91"/>
      <c r="LBA79" s="91"/>
      <c r="LBB79" s="91"/>
      <c r="LBC79" s="91"/>
      <c r="LBD79" s="91"/>
      <c r="LBE79" s="91"/>
      <c r="LBF79" s="91"/>
      <c r="LBG79" s="91"/>
      <c r="LBH79" s="91"/>
      <c r="LBI79" s="91"/>
      <c r="LBJ79" s="91"/>
      <c r="LBK79" s="91"/>
      <c r="LBL79" s="91"/>
      <c r="LBM79" s="91"/>
      <c r="LBN79" s="91"/>
      <c r="LBO79" s="91"/>
      <c r="LBP79" s="91"/>
      <c r="LBQ79" s="91"/>
      <c r="LBR79" s="91"/>
      <c r="LBS79" s="91"/>
      <c r="LBT79" s="91"/>
      <c r="LBU79" s="91"/>
      <c r="LBV79" s="91"/>
      <c r="LBW79" s="91"/>
      <c r="LBX79" s="91"/>
      <c r="LBY79" s="91"/>
      <c r="LBZ79" s="91"/>
      <c r="LCA79" s="91"/>
      <c r="LCB79" s="91"/>
      <c r="LCC79" s="91"/>
      <c r="LCD79" s="91"/>
      <c r="LCE79" s="91"/>
      <c r="LCF79" s="91"/>
      <c r="LCG79" s="91"/>
      <c r="LCH79" s="91"/>
      <c r="LCI79" s="91"/>
      <c r="LCJ79" s="91"/>
      <c r="LCK79" s="91"/>
      <c r="LCL79" s="91"/>
      <c r="LCM79" s="91"/>
      <c r="LCN79" s="91"/>
      <c r="LCO79" s="91"/>
      <c r="LCP79" s="91"/>
      <c r="LCQ79" s="91"/>
      <c r="LCR79" s="91"/>
      <c r="LCS79" s="91"/>
      <c r="LCT79" s="91"/>
      <c r="LCU79" s="91"/>
      <c r="LCV79" s="91"/>
      <c r="LCW79" s="91"/>
      <c r="LCX79" s="91"/>
      <c r="LCY79" s="91"/>
      <c r="LCZ79" s="91"/>
      <c r="LDA79" s="91"/>
      <c r="LDB79" s="91"/>
      <c r="LDC79" s="91"/>
      <c r="LDD79" s="91"/>
      <c r="LDE79" s="91"/>
      <c r="LDF79" s="91"/>
      <c r="LDG79" s="91"/>
      <c r="LDH79" s="91"/>
      <c r="LDI79" s="91"/>
      <c r="LDJ79" s="91"/>
      <c r="LDK79" s="91"/>
      <c r="LDL79" s="91"/>
      <c r="LDM79" s="91"/>
      <c r="LDN79" s="91"/>
      <c r="LDO79" s="91"/>
      <c r="LDP79" s="91"/>
      <c r="LDQ79" s="91"/>
      <c r="LDR79" s="91"/>
      <c r="LDS79" s="91"/>
      <c r="LDT79" s="91"/>
      <c r="LDU79" s="91"/>
      <c r="LDV79" s="91"/>
      <c r="LDW79" s="91"/>
      <c r="LDX79" s="91"/>
      <c r="LDY79" s="91"/>
      <c r="LDZ79" s="91"/>
      <c r="LEA79" s="91"/>
      <c r="LEB79" s="91"/>
      <c r="LEC79" s="91"/>
      <c r="LED79" s="91"/>
      <c r="LEE79" s="91"/>
      <c r="LEF79" s="91"/>
      <c r="LEG79" s="91"/>
      <c r="LEH79" s="91"/>
      <c r="LEI79" s="91"/>
      <c r="LEJ79" s="91"/>
      <c r="LEK79" s="91"/>
      <c r="LEL79" s="91"/>
      <c r="LEM79" s="91"/>
      <c r="LEN79" s="91"/>
      <c r="LEO79" s="91"/>
      <c r="LEP79" s="91"/>
      <c r="LEQ79" s="91"/>
      <c r="LER79" s="91"/>
      <c r="LES79" s="91"/>
      <c r="LET79" s="91"/>
      <c r="LEU79" s="91"/>
      <c r="LEV79" s="91"/>
      <c r="LEW79" s="91"/>
      <c r="LEX79" s="91"/>
      <c r="LEY79" s="91"/>
      <c r="LEZ79" s="91"/>
      <c r="LFA79" s="91"/>
      <c r="LFB79" s="91"/>
      <c r="LFC79" s="91"/>
      <c r="LFD79" s="91"/>
      <c r="LFE79" s="91"/>
      <c r="LFF79" s="91"/>
      <c r="LFG79" s="91"/>
      <c r="LFH79" s="91"/>
      <c r="LFI79" s="91"/>
      <c r="LFJ79" s="91"/>
      <c r="LFK79" s="91"/>
      <c r="LFL79" s="91"/>
      <c r="LFM79" s="91"/>
      <c r="LFN79" s="91"/>
      <c r="LFO79" s="91"/>
      <c r="LFP79" s="91"/>
      <c r="LFQ79" s="91"/>
      <c r="LFR79" s="91"/>
      <c r="LFS79" s="91"/>
      <c r="LFT79" s="91"/>
      <c r="LFU79" s="91"/>
      <c r="LFV79" s="91"/>
      <c r="LFW79" s="91"/>
      <c r="LFX79" s="91"/>
      <c r="LFY79" s="91"/>
      <c r="LFZ79" s="91"/>
      <c r="LGA79" s="91"/>
      <c r="LGB79" s="91"/>
      <c r="LGC79" s="91"/>
      <c r="LGD79" s="91"/>
      <c r="LGE79" s="91"/>
      <c r="LGF79" s="91"/>
      <c r="LGG79" s="91"/>
      <c r="LGH79" s="91"/>
      <c r="LGI79" s="91"/>
      <c r="LGJ79" s="91"/>
      <c r="LGK79" s="91"/>
      <c r="LGL79" s="91"/>
      <c r="LGM79" s="91"/>
      <c r="LGN79" s="91"/>
      <c r="LGO79" s="91"/>
      <c r="LGP79" s="91"/>
      <c r="LGQ79" s="91"/>
      <c r="LGR79" s="91"/>
      <c r="LGS79" s="91"/>
      <c r="LGT79" s="91"/>
      <c r="LGU79" s="91"/>
      <c r="LGV79" s="91"/>
      <c r="LGW79" s="91"/>
      <c r="LGX79" s="91"/>
      <c r="LGY79" s="91"/>
      <c r="LGZ79" s="91"/>
      <c r="LHA79" s="91"/>
      <c r="LHB79" s="91"/>
      <c r="LHC79" s="91"/>
      <c r="LHD79" s="91"/>
      <c r="LHE79" s="91"/>
      <c r="LHF79" s="91"/>
      <c r="LHG79" s="91"/>
      <c r="LHH79" s="91"/>
      <c r="LHI79" s="91"/>
      <c r="LHJ79" s="91"/>
      <c r="LHK79" s="91"/>
      <c r="LHL79" s="91"/>
      <c r="LHM79" s="91"/>
      <c r="LHN79" s="91"/>
      <c r="LHO79" s="91"/>
      <c r="LHP79" s="91"/>
      <c r="LHQ79" s="91"/>
      <c r="LHR79" s="91"/>
      <c r="LHS79" s="91"/>
      <c r="LHT79" s="91"/>
      <c r="LHU79" s="91"/>
      <c r="LHV79" s="91"/>
      <c r="LHW79" s="91"/>
      <c r="LHX79" s="91"/>
      <c r="LHY79" s="91"/>
      <c r="LHZ79" s="91"/>
      <c r="LIA79" s="91"/>
      <c r="LIB79" s="91"/>
      <c r="LIC79" s="91"/>
      <c r="LID79" s="91"/>
      <c r="LIE79" s="91"/>
      <c r="LIF79" s="91"/>
      <c r="LIG79" s="91"/>
      <c r="LIH79" s="91"/>
      <c r="LII79" s="91"/>
      <c r="LIJ79" s="91"/>
      <c r="LIK79" s="91"/>
      <c r="LIL79" s="91"/>
      <c r="LIM79" s="91"/>
      <c r="LIN79" s="91"/>
      <c r="LIO79" s="91"/>
      <c r="LIP79" s="91"/>
      <c r="LIQ79" s="91"/>
      <c r="LIR79" s="91"/>
      <c r="LIS79" s="91"/>
      <c r="LIT79" s="91"/>
      <c r="LIU79" s="91"/>
      <c r="LIV79" s="91"/>
      <c r="LIW79" s="91"/>
      <c r="LIX79" s="91"/>
      <c r="LIY79" s="91"/>
      <c r="LIZ79" s="91"/>
      <c r="LJA79" s="91"/>
      <c r="LJB79" s="91"/>
      <c r="LJC79" s="91"/>
      <c r="LJD79" s="91"/>
      <c r="LJE79" s="91"/>
      <c r="LJF79" s="91"/>
      <c r="LJG79" s="91"/>
      <c r="LJH79" s="91"/>
      <c r="LJI79" s="91"/>
      <c r="LJJ79" s="91"/>
      <c r="LJK79" s="91"/>
      <c r="LJL79" s="91"/>
      <c r="LJM79" s="91"/>
      <c r="LJN79" s="91"/>
      <c r="LJO79" s="91"/>
      <c r="LJP79" s="91"/>
      <c r="LJQ79" s="91"/>
      <c r="LJR79" s="91"/>
      <c r="LJS79" s="91"/>
      <c r="LJT79" s="91"/>
      <c r="LJU79" s="91"/>
      <c r="LJV79" s="91"/>
      <c r="LJW79" s="91"/>
      <c r="LJX79" s="91"/>
      <c r="LJY79" s="91"/>
      <c r="LJZ79" s="91"/>
      <c r="LKA79" s="91"/>
      <c r="LKB79" s="91"/>
      <c r="LKC79" s="91"/>
      <c r="LKD79" s="91"/>
      <c r="LKE79" s="91"/>
      <c r="LKF79" s="91"/>
      <c r="LKG79" s="91"/>
      <c r="LKH79" s="91"/>
      <c r="LKI79" s="91"/>
      <c r="LKJ79" s="91"/>
      <c r="LKK79" s="91"/>
      <c r="LKL79" s="91"/>
      <c r="LKM79" s="91"/>
      <c r="LKN79" s="91"/>
      <c r="LKO79" s="91"/>
      <c r="LKP79" s="91"/>
      <c r="LKQ79" s="91"/>
      <c r="LKR79" s="91"/>
      <c r="LKS79" s="91"/>
      <c r="LKT79" s="91"/>
      <c r="LKU79" s="91"/>
      <c r="LKV79" s="91"/>
      <c r="LKW79" s="91"/>
      <c r="LKX79" s="91"/>
      <c r="LKY79" s="91"/>
      <c r="LKZ79" s="91"/>
      <c r="LLA79" s="91"/>
      <c r="LLB79" s="91"/>
      <c r="LLC79" s="91"/>
      <c r="LLD79" s="91"/>
      <c r="LLE79" s="91"/>
      <c r="LLF79" s="91"/>
      <c r="LLG79" s="91"/>
      <c r="LLH79" s="91"/>
      <c r="LLI79" s="91"/>
      <c r="LLJ79" s="91"/>
      <c r="LLK79" s="91"/>
      <c r="LLL79" s="91"/>
      <c r="LLM79" s="91"/>
      <c r="LLN79" s="91"/>
      <c r="LLO79" s="91"/>
      <c r="LLP79" s="91"/>
      <c r="LLQ79" s="91"/>
      <c r="LLR79" s="91"/>
      <c r="LLS79" s="91"/>
      <c r="LLT79" s="91"/>
      <c r="LLU79" s="91"/>
      <c r="LLV79" s="91"/>
      <c r="LLW79" s="91"/>
      <c r="LLX79" s="91"/>
      <c r="LLY79" s="91"/>
      <c r="LLZ79" s="91"/>
      <c r="LMA79" s="91"/>
      <c r="LMB79" s="91"/>
      <c r="LMC79" s="91"/>
      <c r="LMD79" s="91"/>
      <c r="LME79" s="91"/>
      <c r="LMF79" s="91"/>
      <c r="LMG79" s="91"/>
      <c r="LMH79" s="91"/>
      <c r="LMI79" s="91"/>
      <c r="LMJ79" s="91"/>
      <c r="LMK79" s="91"/>
      <c r="LML79" s="91"/>
      <c r="LMM79" s="91"/>
      <c r="LMN79" s="91"/>
      <c r="LMO79" s="91"/>
      <c r="LMP79" s="91"/>
      <c r="LMQ79" s="91"/>
      <c r="LMR79" s="91"/>
      <c r="LMS79" s="91"/>
      <c r="LMT79" s="91"/>
      <c r="LMU79" s="91"/>
      <c r="LMV79" s="91"/>
      <c r="LMW79" s="91"/>
      <c r="LMX79" s="91"/>
      <c r="LMY79" s="91"/>
      <c r="LMZ79" s="91"/>
      <c r="LNA79" s="91"/>
      <c r="LNB79" s="91"/>
      <c r="LNC79" s="91"/>
      <c r="LND79" s="91"/>
      <c r="LNE79" s="91"/>
      <c r="LNF79" s="91"/>
      <c r="LNG79" s="91"/>
      <c r="LNH79" s="91"/>
      <c r="LNI79" s="91"/>
      <c r="LNJ79" s="91"/>
      <c r="LNK79" s="91"/>
      <c r="LNL79" s="91"/>
      <c r="LNM79" s="91"/>
      <c r="LNN79" s="91"/>
      <c r="LNO79" s="91"/>
      <c r="LNP79" s="91"/>
      <c r="LNQ79" s="91"/>
      <c r="LNR79" s="91"/>
      <c r="LNS79" s="91"/>
      <c r="LNT79" s="91"/>
      <c r="LNU79" s="91"/>
      <c r="LNV79" s="91"/>
      <c r="LNW79" s="91"/>
      <c r="LNX79" s="91"/>
      <c r="LNY79" s="91"/>
      <c r="LNZ79" s="91"/>
      <c r="LOA79" s="91"/>
      <c r="LOB79" s="91"/>
      <c r="LOC79" s="91"/>
      <c r="LOD79" s="91"/>
      <c r="LOE79" s="91"/>
      <c r="LOF79" s="91"/>
      <c r="LOG79" s="91"/>
      <c r="LOH79" s="91"/>
      <c r="LOI79" s="91"/>
      <c r="LOJ79" s="91"/>
      <c r="LOK79" s="91"/>
      <c r="LOL79" s="91"/>
      <c r="LOM79" s="91"/>
      <c r="LON79" s="91"/>
      <c r="LOO79" s="91"/>
      <c r="LOP79" s="91"/>
      <c r="LOQ79" s="91"/>
      <c r="LOR79" s="91"/>
      <c r="LOS79" s="91"/>
      <c r="LOT79" s="91"/>
      <c r="LOU79" s="91"/>
      <c r="LOV79" s="91"/>
      <c r="LOW79" s="91"/>
      <c r="LOX79" s="91"/>
      <c r="LOY79" s="91"/>
      <c r="LOZ79" s="91"/>
      <c r="LPA79" s="91"/>
      <c r="LPB79" s="91"/>
      <c r="LPC79" s="91"/>
      <c r="LPD79" s="91"/>
      <c r="LPE79" s="91"/>
      <c r="LPF79" s="91"/>
      <c r="LPG79" s="91"/>
      <c r="LPH79" s="91"/>
      <c r="LPI79" s="91"/>
      <c r="LPJ79" s="91"/>
      <c r="LPK79" s="91"/>
      <c r="LPL79" s="91"/>
      <c r="LPM79" s="91"/>
      <c r="LPN79" s="91"/>
      <c r="LPO79" s="91"/>
      <c r="LPP79" s="91"/>
      <c r="LPQ79" s="91"/>
      <c r="LPR79" s="91"/>
      <c r="LPS79" s="91"/>
      <c r="LPT79" s="91"/>
      <c r="LPU79" s="91"/>
      <c r="LPV79" s="91"/>
      <c r="LPW79" s="91"/>
      <c r="LPX79" s="91"/>
      <c r="LPY79" s="91"/>
      <c r="LPZ79" s="91"/>
      <c r="LQA79" s="91"/>
      <c r="LQB79" s="91"/>
      <c r="LQC79" s="91"/>
      <c r="LQD79" s="91"/>
      <c r="LQE79" s="91"/>
      <c r="LQF79" s="91"/>
      <c r="LQG79" s="91"/>
      <c r="LQH79" s="91"/>
      <c r="LQI79" s="91"/>
      <c r="LQJ79" s="91"/>
      <c r="LQK79" s="91"/>
      <c r="LQL79" s="91"/>
      <c r="LQM79" s="91"/>
      <c r="LQN79" s="91"/>
      <c r="LQO79" s="91"/>
      <c r="LQP79" s="91"/>
      <c r="LQQ79" s="91"/>
      <c r="LQR79" s="91"/>
      <c r="LQS79" s="91"/>
      <c r="LQT79" s="91"/>
      <c r="LQU79" s="91"/>
      <c r="LQV79" s="91"/>
      <c r="LQW79" s="91"/>
      <c r="LQX79" s="91"/>
      <c r="LQY79" s="91"/>
      <c r="LQZ79" s="91"/>
      <c r="LRA79" s="91"/>
      <c r="LRB79" s="91"/>
      <c r="LRC79" s="91"/>
      <c r="LRD79" s="91"/>
      <c r="LRE79" s="91"/>
      <c r="LRF79" s="91"/>
      <c r="LRG79" s="91"/>
      <c r="LRH79" s="91"/>
      <c r="LRI79" s="91"/>
      <c r="LRJ79" s="91"/>
      <c r="LRK79" s="91"/>
      <c r="LRL79" s="91"/>
      <c r="LRM79" s="91"/>
      <c r="LRN79" s="91"/>
      <c r="LRO79" s="91"/>
      <c r="LRP79" s="91"/>
      <c r="LRQ79" s="91"/>
      <c r="LRR79" s="91"/>
      <c r="LRS79" s="91"/>
      <c r="LRT79" s="91"/>
      <c r="LRU79" s="91"/>
      <c r="LRV79" s="91"/>
      <c r="LRW79" s="91"/>
      <c r="LRX79" s="91"/>
      <c r="LRY79" s="91"/>
      <c r="LRZ79" s="91"/>
      <c r="LSA79" s="91"/>
      <c r="LSB79" s="91"/>
      <c r="LSC79" s="91"/>
      <c r="LSD79" s="91"/>
      <c r="LSE79" s="91"/>
      <c r="LSF79" s="91"/>
      <c r="LSG79" s="91"/>
      <c r="LSH79" s="91"/>
      <c r="LSI79" s="91"/>
      <c r="LSJ79" s="91"/>
      <c r="LSK79" s="91"/>
      <c r="LSL79" s="91"/>
      <c r="LSM79" s="91"/>
      <c r="LSN79" s="91"/>
      <c r="LSO79" s="91"/>
      <c r="LSP79" s="91"/>
      <c r="LSQ79" s="91"/>
      <c r="LSR79" s="91"/>
      <c r="LSS79" s="91"/>
      <c r="LST79" s="91"/>
      <c r="LSU79" s="91"/>
      <c r="LSV79" s="91"/>
      <c r="LSW79" s="91"/>
      <c r="LSX79" s="91"/>
      <c r="LSY79" s="91"/>
      <c r="LSZ79" s="91"/>
      <c r="LTA79" s="91"/>
      <c r="LTB79" s="91"/>
      <c r="LTC79" s="91"/>
      <c r="LTD79" s="91"/>
      <c r="LTE79" s="91"/>
      <c r="LTF79" s="91"/>
      <c r="LTG79" s="91"/>
      <c r="LTH79" s="91"/>
      <c r="LTI79" s="91"/>
      <c r="LTJ79" s="91"/>
      <c r="LTK79" s="91"/>
      <c r="LTL79" s="91"/>
      <c r="LTM79" s="91"/>
      <c r="LTN79" s="91"/>
      <c r="LTO79" s="91"/>
      <c r="LTP79" s="91"/>
      <c r="LTQ79" s="91"/>
      <c r="LTR79" s="91"/>
      <c r="LTS79" s="91"/>
      <c r="LTT79" s="91"/>
      <c r="LTU79" s="91"/>
      <c r="LTV79" s="91"/>
      <c r="LTW79" s="91"/>
      <c r="LTX79" s="91"/>
      <c r="LTY79" s="91"/>
      <c r="LTZ79" s="91"/>
      <c r="LUA79" s="91"/>
      <c r="LUB79" s="91"/>
      <c r="LUC79" s="91"/>
      <c r="LUD79" s="91"/>
      <c r="LUE79" s="91"/>
      <c r="LUF79" s="91"/>
      <c r="LUG79" s="91"/>
      <c r="LUH79" s="91"/>
      <c r="LUI79" s="91"/>
      <c r="LUJ79" s="91"/>
      <c r="LUK79" s="91"/>
      <c r="LUL79" s="91"/>
      <c r="LUM79" s="91"/>
      <c r="LUN79" s="91"/>
      <c r="LUO79" s="91"/>
      <c r="LUP79" s="91"/>
      <c r="LUQ79" s="91"/>
      <c r="LUR79" s="91"/>
      <c r="LUS79" s="91"/>
      <c r="LUT79" s="91"/>
      <c r="LUU79" s="91"/>
      <c r="LUV79" s="91"/>
      <c r="LUW79" s="91"/>
      <c r="LUX79" s="91"/>
      <c r="LUY79" s="91"/>
      <c r="LUZ79" s="91"/>
      <c r="LVA79" s="91"/>
      <c r="LVB79" s="91"/>
      <c r="LVC79" s="91"/>
      <c r="LVD79" s="91"/>
      <c r="LVE79" s="91"/>
      <c r="LVF79" s="91"/>
      <c r="LVG79" s="91"/>
      <c r="LVH79" s="91"/>
      <c r="LVI79" s="91"/>
      <c r="LVJ79" s="91"/>
      <c r="LVK79" s="91"/>
      <c r="LVL79" s="91"/>
      <c r="LVM79" s="91"/>
      <c r="LVN79" s="91"/>
      <c r="LVO79" s="91"/>
      <c r="LVP79" s="91"/>
      <c r="LVQ79" s="91"/>
      <c r="LVR79" s="91"/>
      <c r="LVS79" s="91"/>
      <c r="LVT79" s="91"/>
      <c r="LVU79" s="91"/>
      <c r="LVV79" s="91"/>
      <c r="LVW79" s="91"/>
      <c r="LVX79" s="91"/>
      <c r="LVY79" s="91"/>
      <c r="LVZ79" s="91"/>
      <c r="LWA79" s="91"/>
      <c r="LWB79" s="91"/>
      <c r="LWC79" s="91"/>
      <c r="LWD79" s="91"/>
      <c r="LWE79" s="91"/>
      <c r="LWF79" s="91"/>
      <c r="LWG79" s="91"/>
      <c r="LWH79" s="91"/>
      <c r="LWI79" s="91"/>
      <c r="LWJ79" s="91"/>
      <c r="LWK79" s="91"/>
      <c r="LWL79" s="91"/>
      <c r="LWM79" s="91"/>
      <c r="LWN79" s="91"/>
      <c r="LWO79" s="91"/>
      <c r="LWP79" s="91"/>
      <c r="LWQ79" s="91"/>
      <c r="LWR79" s="91"/>
      <c r="LWS79" s="91"/>
      <c r="LWT79" s="91"/>
      <c r="LWU79" s="91"/>
      <c r="LWV79" s="91"/>
      <c r="LWW79" s="91"/>
      <c r="LWX79" s="91"/>
      <c r="LWY79" s="91"/>
      <c r="LWZ79" s="91"/>
      <c r="LXA79" s="91"/>
      <c r="LXB79" s="91"/>
      <c r="LXC79" s="91"/>
      <c r="LXD79" s="91"/>
      <c r="LXE79" s="91"/>
      <c r="LXF79" s="91"/>
      <c r="LXG79" s="91"/>
      <c r="LXH79" s="91"/>
      <c r="LXI79" s="91"/>
      <c r="LXJ79" s="91"/>
      <c r="LXK79" s="91"/>
      <c r="LXL79" s="91"/>
      <c r="LXM79" s="91"/>
      <c r="LXN79" s="91"/>
      <c r="LXO79" s="91"/>
      <c r="LXP79" s="91"/>
      <c r="LXQ79" s="91"/>
      <c r="LXR79" s="91"/>
      <c r="LXS79" s="91"/>
      <c r="LXT79" s="91"/>
      <c r="LXU79" s="91"/>
      <c r="LXV79" s="91"/>
      <c r="LXW79" s="91"/>
      <c r="LXX79" s="91"/>
      <c r="LXY79" s="91"/>
      <c r="LXZ79" s="91"/>
      <c r="LYA79" s="91"/>
      <c r="LYB79" s="91"/>
      <c r="LYC79" s="91"/>
      <c r="LYD79" s="91"/>
      <c r="LYE79" s="91"/>
      <c r="LYF79" s="91"/>
      <c r="LYG79" s="91"/>
      <c r="LYH79" s="91"/>
      <c r="LYI79" s="91"/>
      <c r="LYJ79" s="91"/>
      <c r="LYK79" s="91"/>
      <c r="LYL79" s="91"/>
      <c r="LYM79" s="91"/>
      <c r="LYN79" s="91"/>
      <c r="LYO79" s="91"/>
      <c r="LYP79" s="91"/>
      <c r="LYQ79" s="91"/>
      <c r="LYR79" s="91"/>
      <c r="LYS79" s="91"/>
      <c r="LYT79" s="91"/>
      <c r="LYU79" s="91"/>
      <c r="LYV79" s="91"/>
      <c r="LYW79" s="91"/>
      <c r="LYX79" s="91"/>
      <c r="LYY79" s="91"/>
      <c r="LYZ79" s="91"/>
      <c r="LZA79" s="91"/>
      <c r="LZB79" s="91"/>
      <c r="LZC79" s="91"/>
      <c r="LZD79" s="91"/>
      <c r="LZE79" s="91"/>
      <c r="LZF79" s="91"/>
      <c r="LZG79" s="91"/>
      <c r="LZH79" s="91"/>
      <c r="LZI79" s="91"/>
      <c r="LZJ79" s="91"/>
      <c r="LZK79" s="91"/>
      <c r="LZL79" s="91"/>
      <c r="LZM79" s="91"/>
      <c r="LZN79" s="91"/>
      <c r="LZO79" s="91"/>
      <c r="LZP79" s="91"/>
      <c r="LZQ79" s="91"/>
      <c r="LZR79" s="91"/>
      <c r="LZS79" s="91"/>
      <c r="LZT79" s="91"/>
      <c r="LZU79" s="91"/>
      <c r="LZV79" s="91"/>
      <c r="LZW79" s="91"/>
      <c r="LZX79" s="91"/>
      <c r="LZY79" s="91"/>
      <c r="LZZ79" s="91"/>
      <c r="MAA79" s="91"/>
      <c r="MAB79" s="91"/>
      <c r="MAC79" s="91"/>
      <c r="MAD79" s="91"/>
      <c r="MAE79" s="91"/>
      <c r="MAF79" s="91"/>
      <c r="MAG79" s="91"/>
      <c r="MAH79" s="91"/>
      <c r="MAI79" s="91"/>
      <c r="MAJ79" s="91"/>
      <c r="MAK79" s="91"/>
      <c r="MAL79" s="91"/>
      <c r="MAM79" s="91"/>
      <c r="MAN79" s="91"/>
      <c r="MAO79" s="91"/>
      <c r="MAP79" s="91"/>
      <c r="MAQ79" s="91"/>
      <c r="MAR79" s="91"/>
      <c r="MAS79" s="91"/>
      <c r="MAT79" s="91"/>
      <c r="MAU79" s="91"/>
      <c r="MAV79" s="91"/>
      <c r="MAW79" s="91"/>
      <c r="MAX79" s="91"/>
      <c r="MAY79" s="91"/>
      <c r="MAZ79" s="91"/>
      <c r="MBA79" s="91"/>
      <c r="MBB79" s="91"/>
      <c r="MBC79" s="91"/>
      <c r="MBD79" s="91"/>
      <c r="MBE79" s="91"/>
      <c r="MBF79" s="91"/>
      <c r="MBG79" s="91"/>
      <c r="MBH79" s="91"/>
      <c r="MBI79" s="91"/>
      <c r="MBJ79" s="91"/>
      <c r="MBK79" s="91"/>
      <c r="MBL79" s="91"/>
      <c r="MBM79" s="91"/>
      <c r="MBN79" s="91"/>
      <c r="MBO79" s="91"/>
      <c r="MBP79" s="91"/>
      <c r="MBQ79" s="91"/>
      <c r="MBR79" s="91"/>
      <c r="MBS79" s="91"/>
      <c r="MBT79" s="91"/>
      <c r="MBU79" s="91"/>
      <c r="MBV79" s="91"/>
      <c r="MBW79" s="91"/>
      <c r="MBX79" s="91"/>
      <c r="MBY79" s="91"/>
      <c r="MBZ79" s="91"/>
      <c r="MCA79" s="91"/>
      <c r="MCB79" s="91"/>
      <c r="MCC79" s="91"/>
      <c r="MCD79" s="91"/>
      <c r="MCE79" s="91"/>
      <c r="MCF79" s="91"/>
      <c r="MCG79" s="91"/>
      <c r="MCH79" s="91"/>
      <c r="MCI79" s="91"/>
      <c r="MCJ79" s="91"/>
      <c r="MCK79" s="91"/>
      <c r="MCL79" s="91"/>
      <c r="MCM79" s="91"/>
      <c r="MCN79" s="91"/>
      <c r="MCO79" s="91"/>
      <c r="MCP79" s="91"/>
      <c r="MCQ79" s="91"/>
      <c r="MCR79" s="91"/>
      <c r="MCS79" s="91"/>
      <c r="MCT79" s="91"/>
      <c r="MCU79" s="91"/>
      <c r="MCV79" s="91"/>
      <c r="MCW79" s="91"/>
      <c r="MCX79" s="91"/>
      <c r="MCY79" s="91"/>
      <c r="MCZ79" s="91"/>
      <c r="MDA79" s="91"/>
      <c r="MDB79" s="91"/>
      <c r="MDC79" s="91"/>
      <c r="MDD79" s="91"/>
      <c r="MDE79" s="91"/>
      <c r="MDF79" s="91"/>
      <c r="MDG79" s="91"/>
      <c r="MDH79" s="91"/>
      <c r="MDI79" s="91"/>
      <c r="MDJ79" s="91"/>
      <c r="MDK79" s="91"/>
      <c r="MDL79" s="91"/>
      <c r="MDM79" s="91"/>
      <c r="MDN79" s="91"/>
      <c r="MDO79" s="91"/>
      <c r="MDP79" s="91"/>
      <c r="MDQ79" s="91"/>
      <c r="MDR79" s="91"/>
      <c r="MDS79" s="91"/>
      <c r="MDT79" s="91"/>
      <c r="MDU79" s="91"/>
      <c r="MDV79" s="91"/>
      <c r="MDW79" s="91"/>
      <c r="MDX79" s="91"/>
      <c r="MDY79" s="91"/>
      <c r="MDZ79" s="91"/>
      <c r="MEA79" s="91"/>
      <c r="MEB79" s="91"/>
      <c r="MEC79" s="91"/>
      <c r="MED79" s="91"/>
      <c r="MEE79" s="91"/>
      <c r="MEF79" s="91"/>
      <c r="MEG79" s="91"/>
      <c r="MEH79" s="91"/>
      <c r="MEI79" s="91"/>
      <c r="MEJ79" s="91"/>
      <c r="MEK79" s="91"/>
      <c r="MEL79" s="91"/>
      <c r="MEM79" s="91"/>
      <c r="MEN79" s="91"/>
      <c r="MEO79" s="91"/>
      <c r="MEP79" s="91"/>
      <c r="MEQ79" s="91"/>
      <c r="MER79" s="91"/>
      <c r="MES79" s="91"/>
      <c r="MET79" s="91"/>
      <c r="MEU79" s="91"/>
      <c r="MEV79" s="91"/>
      <c r="MEW79" s="91"/>
      <c r="MEX79" s="91"/>
      <c r="MEY79" s="91"/>
      <c r="MEZ79" s="91"/>
      <c r="MFA79" s="91"/>
      <c r="MFB79" s="91"/>
      <c r="MFC79" s="91"/>
      <c r="MFD79" s="91"/>
      <c r="MFE79" s="91"/>
      <c r="MFF79" s="91"/>
      <c r="MFG79" s="91"/>
      <c r="MFH79" s="91"/>
      <c r="MFI79" s="91"/>
      <c r="MFJ79" s="91"/>
      <c r="MFK79" s="91"/>
      <c r="MFL79" s="91"/>
      <c r="MFM79" s="91"/>
      <c r="MFN79" s="91"/>
      <c r="MFO79" s="91"/>
      <c r="MFP79" s="91"/>
      <c r="MFQ79" s="91"/>
      <c r="MFR79" s="91"/>
      <c r="MFS79" s="91"/>
      <c r="MFT79" s="91"/>
      <c r="MFU79" s="91"/>
      <c r="MFV79" s="91"/>
      <c r="MFW79" s="91"/>
      <c r="MFX79" s="91"/>
      <c r="MFY79" s="91"/>
      <c r="MFZ79" s="91"/>
      <c r="MGA79" s="91"/>
      <c r="MGB79" s="91"/>
      <c r="MGC79" s="91"/>
      <c r="MGD79" s="91"/>
      <c r="MGE79" s="91"/>
      <c r="MGF79" s="91"/>
      <c r="MGG79" s="91"/>
      <c r="MGH79" s="91"/>
      <c r="MGI79" s="91"/>
      <c r="MGJ79" s="91"/>
      <c r="MGK79" s="91"/>
      <c r="MGL79" s="91"/>
      <c r="MGM79" s="91"/>
      <c r="MGN79" s="91"/>
      <c r="MGO79" s="91"/>
      <c r="MGP79" s="91"/>
      <c r="MGQ79" s="91"/>
      <c r="MGR79" s="91"/>
      <c r="MGS79" s="91"/>
      <c r="MGT79" s="91"/>
      <c r="MGU79" s="91"/>
      <c r="MGV79" s="91"/>
      <c r="MGW79" s="91"/>
      <c r="MGX79" s="91"/>
      <c r="MGY79" s="91"/>
      <c r="MGZ79" s="91"/>
      <c r="MHA79" s="91"/>
      <c r="MHB79" s="91"/>
      <c r="MHC79" s="91"/>
      <c r="MHD79" s="91"/>
      <c r="MHE79" s="91"/>
      <c r="MHF79" s="91"/>
      <c r="MHG79" s="91"/>
      <c r="MHH79" s="91"/>
      <c r="MHI79" s="91"/>
      <c r="MHJ79" s="91"/>
      <c r="MHK79" s="91"/>
      <c r="MHL79" s="91"/>
      <c r="MHM79" s="91"/>
      <c r="MHN79" s="91"/>
      <c r="MHO79" s="91"/>
      <c r="MHP79" s="91"/>
      <c r="MHQ79" s="91"/>
      <c r="MHR79" s="91"/>
      <c r="MHS79" s="91"/>
      <c r="MHT79" s="91"/>
      <c r="MHU79" s="91"/>
      <c r="MHV79" s="91"/>
      <c r="MHW79" s="91"/>
      <c r="MHX79" s="91"/>
      <c r="MHY79" s="91"/>
      <c r="MHZ79" s="91"/>
      <c r="MIA79" s="91"/>
      <c r="MIB79" s="91"/>
      <c r="MIC79" s="91"/>
      <c r="MID79" s="91"/>
      <c r="MIE79" s="91"/>
      <c r="MIF79" s="91"/>
      <c r="MIG79" s="91"/>
      <c r="MIH79" s="91"/>
      <c r="MII79" s="91"/>
      <c r="MIJ79" s="91"/>
      <c r="MIK79" s="91"/>
      <c r="MIL79" s="91"/>
      <c r="MIM79" s="91"/>
      <c r="MIN79" s="91"/>
      <c r="MIO79" s="91"/>
      <c r="MIP79" s="91"/>
      <c r="MIQ79" s="91"/>
      <c r="MIR79" s="91"/>
      <c r="MIS79" s="91"/>
      <c r="MIT79" s="91"/>
      <c r="MIU79" s="91"/>
      <c r="MIV79" s="91"/>
      <c r="MIW79" s="91"/>
      <c r="MIX79" s="91"/>
      <c r="MIY79" s="91"/>
      <c r="MIZ79" s="91"/>
      <c r="MJA79" s="91"/>
      <c r="MJB79" s="91"/>
      <c r="MJC79" s="91"/>
      <c r="MJD79" s="91"/>
      <c r="MJE79" s="91"/>
      <c r="MJF79" s="91"/>
      <c r="MJG79" s="91"/>
      <c r="MJH79" s="91"/>
      <c r="MJI79" s="91"/>
      <c r="MJJ79" s="91"/>
      <c r="MJK79" s="91"/>
      <c r="MJL79" s="91"/>
      <c r="MJM79" s="91"/>
      <c r="MJN79" s="91"/>
      <c r="MJO79" s="91"/>
      <c r="MJP79" s="91"/>
      <c r="MJQ79" s="91"/>
      <c r="MJR79" s="91"/>
      <c r="MJS79" s="91"/>
      <c r="MJT79" s="91"/>
      <c r="MJU79" s="91"/>
      <c r="MJV79" s="91"/>
      <c r="MJW79" s="91"/>
      <c r="MJX79" s="91"/>
      <c r="MJY79" s="91"/>
      <c r="MJZ79" s="91"/>
      <c r="MKA79" s="91"/>
      <c r="MKB79" s="91"/>
      <c r="MKC79" s="91"/>
      <c r="MKD79" s="91"/>
      <c r="MKE79" s="91"/>
      <c r="MKF79" s="91"/>
      <c r="MKG79" s="91"/>
      <c r="MKH79" s="91"/>
      <c r="MKI79" s="91"/>
      <c r="MKJ79" s="91"/>
      <c r="MKK79" s="91"/>
      <c r="MKL79" s="91"/>
      <c r="MKM79" s="91"/>
      <c r="MKN79" s="91"/>
      <c r="MKO79" s="91"/>
      <c r="MKP79" s="91"/>
      <c r="MKQ79" s="91"/>
      <c r="MKR79" s="91"/>
      <c r="MKS79" s="91"/>
      <c r="MKT79" s="91"/>
      <c r="MKU79" s="91"/>
      <c r="MKV79" s="91"/>
      <c r="MKW79" s="91"/>
      <c r="MKX79" s="91"/>
      <c r="MKY79" s="91"/>
      <c r="MKZ79" s="91"/>
      <c r="MLA79" s="91"/>
      <c r="MLB79" s="91"/>
      <c r="MLC79" s="91"/>
      <c r="MLD79" s="91"/>
      <c r="MLE79" s="91"/>
      <c r="MLF79" s="91"/>
      <c r="MLG79" s="91"/>
      <c r="MLH79" s="91"/>
      <c r="MLI79" s="91"/>
      <c r="MLJ79" s="91"/>
      <c r="MLK79" s="91"/>
      <c r="MLL79" s="91"/>
      <c r="MLM79" s="91"/>
      <c r="MLN79" s="91"/>
      <c r="MLO79" s="91"/>
      <c r="MLP79" s="91"/>
      <c r="MLQ79" s="91"/>
      <c r="MLR79" s="91"/>
      <c r="MLS79" s="91"/>
      <c r="MLT79" s="91"/>
      <c r="MLU79" s="91"/>
      <c r="MLV79" s="91"/>
      <c r="MLW79" s="91"/>
      <c r="MLX79" s="91"/>
      <c r="MLY79" s="91"/>
      <c r="MLZ79" s="91"/>
      <c r="MMA79" s="91"/>
      <c r="MMB79" s="91"/>
      <c r="MMC79" s="91"/>
      <c r="MMD79" s="91"/>
      <c r="MME79" s="91"/>
      <c r="MMF79" s="91"/>
      <c r="MMG79" s="91"/>
      <c r="MMH79" s="91"/>
      <c r="MMI79" s="91"/>
      <c r="MMJ79" s="91"/>
      <c r="MMK79" s="91"/>
      <c r="MML79" s="91"/>
      <c r="MMM79" s="91"/>
      <c r="MMN79" s="91"/>
      <c r="MMO79" s="91"/>
      <c r="MMP79" s="91"/>
      <c r="MMQ79" s="91"/>
      <c r="MMR79" s="91"/>
      <c r="MMS79" s="91"/>
      <c r="MMT79" s="91"/>
      <c r="MMU79" s="91"/>
      <c r="MMV79" s="91"/>
      <c r="MMW79" s="91"/>
      <c r="MMX79" s="91"/>
      <c r="MMY79" s="91"/>
      <c r="MMZ79" s="91"/>
      <c r="MNA79" s="91"/>
      <c r="MNB79" s="91"/>
      <c r="MNC79" s="91"/>
      <c r="MND79" s="91"/>
      <c r="MNE79" s="91"/>
      <c r="MNF79" s="91"/>
      <c r="MNG79" s="91"/>
      <c r="MNH79" s="91"/>
      <c r="MNI79" s="91"/>
      <c r="MNJ79" s="91"/>
      <c r="MNK79" s="91"/>
      <c r="MNL79" s="91"/>
      <c r="MNM79" s="91"/>
      <c r="MNN79" s="91"/>
      <c r="MNO79" s="91"/>
      <c r="MNP79" s="91"/>
      <c r="MNQ79" s="91"/>
      <c r="MNR79" s="91"/>
      <c r="MNS79" s="91"/>
      <c r="MNT79" s="91"/>
      <c r="MNU79" s="91"/>
      <c r="MNV79" s="91"/>
      <c r="MNW79" s="91"/>
      <c r="MNX79" s="91"/>
      <c r="MNY79" s="91"/>
      <c r="MNZ79" s="91"/>
      <c r="MOA79" s="91"/>
      <c r="MOB79" s="91"/>
      <c r="MOC79" s="91"/>
      <c r="MOD79" s="91"/>
      <c r="MOE79" s="91"/>
      <c r="MOF79" s="91"/>
      <c r="MOG79" s="91"/>
      <c r="MOH79" s="91"/>
      <c r="MOI79" s="91"/>
      <c r="MOJ79" s="91"/>
      <c r="MOK79" s="91"/>
      <c r="MOL79" s="91"/>
      <c r="MOM79" s="91"/>
      <c r="MON79" s="91"/>
      <c r="MOO79" s="91"/>
      <c r="MOP79" s="91"/>
      <c r="MOQ79" s="91"/>
      <c r="MOR79" s="91"/>
      <c r="MOS79" s="91"/>
      <c r="MOT79" s="91"/>
      <c r="MOU79" s="91"/>
      <c r="MOV79" s="91"/>
      <c r="MOW79" s="91"/>
      <c r="MOX79" s="91"/>
      <c r="MOY79" s="91"/>
      <c r="MOZ79" s="91"/>
      <c r="MPA79" s="91"/>
      <c r="MPB79" s="91"/>
      <c r="MPC79" s="91"/>
      <c r="MPD79" s="91"/>
      <c r="MPE79" s="91"/>
      <c r="MPF79" s="91"/>
      <c r="MPG79" s="91"/>
      <c r="MPH79" s="91"/>
      <c r="MPI79" s="91"/>
      <c r="MPJ79" s="91"/>
      <c r="MPK79" s="91"/>
      <c r="MPL79" s="91"/>
      <c r="MPM79" s="91"/>
      <c r="MPN79" s="91"/>
      <c r="MPO79" s="91"/>
      <c r="MPP79" s="91"/>
      <c r="MPQ79" s="91"/>
      <c r="MPR79" s="91"/>
      <c r="MPS79" s="91"/>
      <c r="MPT79" s="91"/>
      <c r="MPU79" s="91"/>
      <c r="MPV79" s="91"/>
      <c r="MPW79" s="91"/>
      <c r="MPX79" s="91"/>
      <c r="MPY79" s="91"/>
      <c r="MPZ79" s="91"/>
      <c r="MQA79" s="91"/>
      <c r="MQB79" s="91"/>
      <c r="MQC79" s="91"/>
      <c r="MQD79" s="91"/>
      <c r="MQE79" s="91"/>
      <c r="MQF79" s="91"/>
      <c r="MQG79" s="91"/>
      <c r="MQH79" s="91"/>
      <c r="MQI79" s="91"/>
      <c r="MQJ79" s="91"/>
      <c r="MQK79" s="91"/>
      <c r="MQL79" s="91"/>
      <c r="MQM79" s="91"/>
      <c r="MQN79" s="91"/>
      <c r="MQO79" s="91"/>
      <c r="MQP79" s="91"/>
      <c r="MQQ79" s="91"/>
      <c r="MQR79" s="91"/>
      <c r="MQS79" s="91"/>
      <c r="MQT79" s="91"/>
      <c r="MQU79" s="91"/>
      <c r="MQV79" s="91"/>
      <c r="MQW79" s="91"/>
      <c r="MQX79" s="91"/>
      <c r="MQY79" s="91"/>
      <c r="MQZ79" s="91"/>
      <c r="MRA79" s="91"/>
      <c r="MRB79" s="91"/>
      <c r="MRC79" s="91"/>
      <c r="MRD79" s="91"/>
      <c r="MRE79" s="91"/>
      <c r="MRF79" s="91"/>
      <c r="MRG79" s="91"/>
      <c r="MRH79" s="91"/>
      <c r="MRI79" s="91"/>
      <c r="MRJ79" s="91"/>
      <c r="MRK79" s="91"/>
      <c r="MRL79" s="91"/>
      <c r="MRM79" s="91"/>
      <c r="MRN79" s="91"/>
      <c r="MRO79" s="91"/>
      <c r="MRP79" s="91"/>
      <c r="MRQ79" s="91"/>
      <c r="MRR79" s="91"/>
      <c r="MRS79" s="91"/>
      <c r="MRT79" s="91"/>
      <c r="MRU79" s="91"/>
      <c r="MRV79" s="91"/>
      <c r="MRW79" s="91"/>
      <c r="MRX79" s="91"/>
      <c r="MRY79" s="91"/>
      <c r="MRZ79" s="91"/>
      <c r="MSA79" s="91"/>
      <c r="MSB79" s="91"/>
      <c r="MSC79" s="91"/>
      <c r="MSD79" s="91"/>
      <c r="MSE79" s="91"/>
      <c r="MSF79" s="91"/>
      <c r="MSG79" s="91"/>
      <c r="MSH79" s="91"/>
      <c r="MSI79" s="91"/>
      <c r="MSJ79" s="91"/>
      <c r="MSK79" s="91"/>
      <c r="MSL79" s="91"/>
      <c r="MSM79" s="91"/>
      <c r="MSN79" s="91"/>
      <c r="MSO79" s="91"/>
      <c r="MSP79" s="91"/>
      <c r="MSQ79" s="91"/>
      <c r="MSR79" s="91"/>
      <c r="MSS79" s="91"/>
      <c r="MST79" s="91"/>
      <c r="MSU79" s="91"/>
      <c r="MSV79" s="91"/>
      <c r="MSW79" s="91"/>
      <c r="MSX79" s="91"/>
      <c r="MSY79" s="91"/>
      <c r="MSZ79" s="91"/>
      <c r="MTA79" s="91"/>
      <c r="MTB79" s="91"/>
      <c r="MTC79" s="91"/>
      <c r="MTD79" s="91"/>
      <c r="MTE79" s="91"/>
      <c r="MTF79" s="91"/>
      <c r="MTG79" s="91"/>
      <c r="MTH79" s="91"/>
      <c r="MTI79" s="91"/>
      <c r="MTJ79" s="91"/>
      <c r="MTK79" s="91"/>
      <c r="MTL79" s="91"/>
      <c r="MTM79" s="91"/>
      <c r="MTN79" s="91"/>
      <c r="MTO79" s="91"/>
      <c r="MTP79" s="91"/>
      <c r="MTQ79" s="91"/>
      <c r="MTR79" s="91"/>
      <c r="MTS79" s="91"/>
      <c r="MTT79" s="91"/>
      <c r="MTU79" s="91"/>
      <c r="MTV79" s="91"/>
      <c r="MTW79" s="91"/>
      <c r="MTX79" s="91"/>
      <c r="MTY79" s="91"/>
      <c r="MTZ79" s="91"/>
      <c r="MUA79" s="91"/>
      <c r="MUB79" s="91"/>
      <c r="MUC79" s="91"/>
      <c r="MUD79" s="91"/>
      <c r="MUE79" s="91"/>
      <c r="MUF79" s="91"/>
      <c r="MUG79" s="91"/>
      <c r="MUH79" s="91"/>
      <c r="MUI79" s="91"/>
      <c r="MUJ79" s="91"/>
      <c r="MUK79" s="91"/>
      <c r="MUL79" s="91"/>
      <c r="MUM79" s="91"/>
      <c r="MUN79" s="91"/>
      <c r="MUO79" s="91"/>
      <c r="MUP79" s="91"/>
      <c r="MUQ79" s="91"/>
      <c r="MUR79" s="91"/>
      <c r="MUS79" s="91"/>
      <c r="MUT79" s="91"/>
      <c r="MUU79" s="91"/>
      <c r="MUV79" s="91"/>
      <c r="MUW79" s="91"/>
      <c r="MUX79" s="91"/>
      <c r="MUY79" s="91"/>
      <c r="MUZ79" s="91"/>
      <c r="MVA79" s="91"/>
      <c r="MVB79" s="91"/>
      <c r="MVC79" s="91"/>
      <c r="MVD79" s="91"/>
      <c r="MVE79" s="91"/>
      <c r="MVF79" s="91"/>
      <c r="MVG79" s="91"/>
      <c r="MVH79" s="91"/>
      <c r="MVI79" s="91"/>
      <c r="MVJ79" s="91"/>
      <c r="MVK79" s="91"/>
      <c r="MVL79" s="91"/>
      <c r="MVM79" s="91"/>
      <c r="MVN79" s="91"/>
      <c r="MVO79" s="91"/>
      <c r="MVP79" s="91"/>
      <c r="MVQ79" s="91"/>
      <c r="MVR79" s="91"/>
      <c r="MVS79" s="91"/>
      <c r="MVT79" s="91"/>
      <c r="MVU79" s="91"/>
      <c r="MVV79" s="91"/>
      <c r="MVW79" s="91"/>
      <c r="MVX79" s="91"/>
      <c r="MVY79" s="91"/>
      <c r="MVZ79" s="91"/>
      <c r="MWA79" s="91"/>
      <c r="MWB79" s="91"/>
      <c r="MWC79" s="91"/>
      <c r="MWD79" s="91"/>
      <c r="MWE79" s="91"/>
      <c r="MWF79" s="91"/>
      <c r="MWG79" s="91"/>
      <c r="MWH79" s="91"/>
      <c r="MWI79" s="91"/>
      <c r="MWJ79" s="91"/>
      <c r="MWK79" s="91"/>
      <c r="MWL79" s="91"/>
      <c r="MWM79" s="91"/>
      <c r="MWN79" s="91"/>
      <c r="MWO79" s="91"/>
      <c r="MWP79" s="91"/>
      <c r="MWQ79" s="91"/>
      <c r="MWR79" s="91"/>
      <c r="MWS79" s="91"/>
      <c r="MWT79" s="91"/>
      <c r="MWU79" s="91"/>
      <c r="MWV79" s="91"/>
      <c r="MWW79" s="91"/>
      <c r="MWX79" s="91"/>
      <c r="MWY79" s="91"/>
      <c r="MWZ79" s="91"/>
      <c r="MXA79" s="91"/>
      <c r="MXB79" s="91"/>
      <c r="MXC79" s="91"/>
      <c r="MXD79" s="91"/>
      <c r="MXE79" s="91"/>
      <c r="MXF79" s="91"/>
      <c r="MXG79" s="91"/>
      <c r="MXH79" s="91"/>
      <c r="MXI79" s="91"/>
      <c r="MXJ79" s="91"/>
      <c r="MXK79" s="91"/>
      <c r="MXL79" s="91"/>
      <c r="MXM79" s="91"/>
      <c r="MXN79" s="91"/>
      <c r="MXO79" s="91"/>
      <c r="MXP79" s="91"/>
      <c r="MXQ79" s="91"/>
      <c r="MXR79" s="91"/>
      <c r="MXS79" s="91"/>
      <c r="MXT79" s="91"/>
      <c r="MXU79" s="91"/>
      <c r="MXV79" s="91"/>
      <c r="MXW79" s="91"/>
      <c r="MXX79" s="91"/>
      <c r="MXY79" s="91"/>
      <c r="MXZ79" s="91"/>
      <c r="MYA79" s="91"/>
      <c r="MYB79" s="91"/>
      <c r="MYC79" s="91"/>
      <c r="MYD79" s="91"/>
      <c r="MYE79" s="91"/>
      <c r="MYF79" s="91"/>
      <c r="MYG79" s="91"/>
      <c r="MYH79" s="91"/>
      <c r="MYI79" s="91"/>
      <c r="MYJ79" s="91"/>
      <c r="MYK79" s="91"/>
      <c r="MYL79" s="91"/>
      <c r="MYM79" s="91"/>
      <c r="MYN79" s="91"/>
      <c r="MYO79" s="91"/>
      <c r="MYP79" s="91"/>
      <c r="MYQ79" s="91"/>
      <c r="MYR79" s="91"/>
      <c r="MYS79" s="91"/>
      <c r="MYT79" s="91"/>
      <c r="MYU79" s="91"/>
      <c r="MYV79" s="91"/>
      <c r="MYW79" s="91"/>
      <c r="MYX79" s="91"/>
      <c r="MYY79" s="91"/>
      <c r="MYZ79" s="91"/>
      <c r="MZA79" s="91"/>
      <c r="MZB79" s="91"/>
      <c r="MZC79" s="91"/>
      <c r="MZD79" s="91"/>
      <c r="MZE79" s="91"/>
      <c r="MZF79" s="91"/>
      <c r="MZG79" s="91"/>
      <c r="MZH79" s="91"/>
      <c r="MZI79" s="91"/>
      <c r="MZJ79" s="91"/>
      <c r="MZK79" s="91"/>
      <c r="MZL79" s="91"/>
      <c r="MZM79" s="91"/>
      <c r="MZN79" s="91"/>
      <c r="MZO79" s="91"/>
      <c r="MZP79" s="91"/>
      <c r="MZQ79" s="91"/>
      <c r="MZR79" s="91"/>
      <c r="MZS79" s="91"/>
      <c r="MZT79" s="91"/>
      <c r="MZU79" s="91"/>
      <c r="MZV79" s="91"/>
      <c r="MZW79" s="91"/>
      <c r="MZX79" s="91"/>
      <c r="MZY79" s="91"/>
      <c r="MZZ79" s="91"/>
      <c r="NAA79" s="91"/>
      <c r="NAB79" s="91"/>
      <c r="NAC79" s="91"/>
      <c r="NAD79" s="91"/>
      <c r="NAE79" s="91"/>
      <c r="NAF79" s="91"/>
      <c r="NAG79" s="91"/>
      <c r="NAH79" s="91"/>
      <c r="NAI79" s="91"/>
      <c r="NAJ79" s="91"/>
      <c r="NAK79" s="91"/>
      <c r="NAL79" s="91"/>
      <c r="NAM79" s="91"/>
      <c r="NAN79" s="91"/>
      <c r="NAO79" s="91"/>
      <c r="NAP79" s="91"/>
      <c r="NAQ79" s="91"/>
      <c r="NAR79" s="91"/>
      <c r="NAS79" s="91"/>
      <c r="NAT79" s="91"/>
      <c r="NAU79" s="91"/>
      <c r="NAV79" s="91"/>
      <c r="NAW79" s="91"/>
      <c r="NAX79" s="91"/>
      <c r="NAY79" s="91"/>
      <c r="NAZ79" s="91"/>
      <c r="NBA79" s="91"/>
      <c r="NBB79" s="91"/>
      <c r="NBC79" s="91"/>
      <c r="NBD79" s="91"/>
      <c r="NBE79" s="91"/>
      <c r="NBF79" s="91"/>
      <c r="NBG79" s="91"/>
      <c r="NBH79" s="91"/>
      <c r="NBI79" s="91"/>
      <c r="NBJ79" s="91"/>
      <c r="NBK79" s="91"/>
      <c r="NBL79" s="91"/>
      <c r="NBM79" s="91"/>
      <c r="NBN79" s="91"/>
      <c r="NBO79" s="91"/>
      <c r="NBP79" s="91"/>
      <c r="NBQ79" s="91"/>
      <c r="NBR79" s="91"/>
      <c r="NBS79" s="91"/>
      <c r="NBT79" s="91"/>
      <c r="NBU79" s="91"/>
      <c r="NBV79" s="91"/>
      <c r="NBW79" s="91"/>
      <c r="NBX79" s="91"/>
      <c r="NBY79" s="91"/>
      <c r="NBZ79" s="91"/>
      <c r="NCA79" s="91"/>
      <c r="NCB79" s="91"/>
      <c r="NCC79" s="91"/>
      <c r="NCD79" s="91"/>
      <c r="NCE79" s="91"/>
      <c r="NCF79" s="91"/>
      <c r="NCG79" s="91"/>
      <c r="NCH79" s="91"/>
      <c r="NCI79" s="91"/>
      <c r="NCJ79" s="91"/>
      <c r="NCK79" s="91"/>
      <c r="NCL79" s="91"/>
      <c r="NCM79" s="91"/>
      <c r="NCN79" s="91"/>
      <c r="NCO79" s="91"/>
      <c r="NCP79" s="91"/>
      <c r="NCQ79" s="91"/>
      <c r="NCR79" s="91"/>
      <c r="NCS79" s="91"/>
      <c r="NCT79" s="91"/>
      <c r="NCU79" s="91"/>
      <c r="NCV79" s="91"/>
      <c r="NCW79" s="91"/>
      <c r="NCX79" s="91"/>
      <c r="NCY79" s="91"/>
      <c r="NCZ79" s="91"/>
      <c r="NDA79" s="91"/>
      <c r="NDB79" s="91"/>
      <c r="NDC79" s="91"/>
      <c r="NDD79" s="91"/>
      <c r="NDE79" s="91"/>
      <c r="NDF79" s="91"/>
      <c r="NDG79" s="91"/>
      <c r="NDH79" s="91"/>
      <c r="NDI79" s="91"/>
      <c r="NDJ79" s="91"/>
      <c r="NDK79" s="91"/>
      <c r="NDL79" s="91"/>
      <c r="NDM79" s="91"/>
      <c r="NDN79" s="91"/>
      <c r="NDO79" s="91"/>
      <c r="NDP79" s="91"/>
      <c r="NDQ79" s="91"/>
      <c r="NDR79" s="91"/>
      <c r="NDS79" s="91"/>
      <c r="NDT79" s="91"/>
      <c r="NDU79" s="91"/>
      <c r="NDV79" s="91"/>
      <c r="NDW79" s="91"/>
      <c r="NDX79" s="91"/>
      <c r="NDY79" s="91"/>
      <c r="NDZ79" s="91"/>
      <c r="NEA79" s="91"/>
      <c r="NEB79" s="91"/>
      <c r="NEC79" s="91"/>
      <c r="NED79" s="91"/>
      <c r="NEE79" s="91"/>
      <c r="NEF79" s="91"/>
      <c r="NEG79" s="91"/>
      <c r="NEH79" s="91"/>
      <c r="NEI79" s="91"/>
      <c r="NEJ79" s="91"/>
      <c r="NEK79" s="91"/>
      <c r="NEL79" s="91"/>
      <c r="NEM79" s="91"/>
      <c r="NEN79" s="91"/>
      <c r="NEO79" s="91"/>
      <c r="NEP79" s="91"/>
      <c r="NEQ79" s="91"/>
      <c r="NER79" s="91"/>
      <c r="NES79" s="91"/>
      <c r="NET79" s="91"/>
      <c r="NEU79" s="91"/>
      <c r="NEV79" s="91"/>
      <c r="NEW79" s="91"/>
      <c r="NEX79" s="91"/>
      <c r="NEY79" s="91"/>
      <c r="NEZ79" s="91"/>
      <c r="NFA79" s="91"/>
      <c r="NFB79" s="91"/>
      <c r="NFC79" s="91"/>
      <c r="NFD79" s="91"/>
      <c r="NFE79" s="91"/>
      <c r="NFF79" s="91"/>
      <c r="NFG79" s="91"/>
      <c r="NFH79" s="91"/>
      <c r="NFI79" s="91"/>
      <c r="NFJ79" s="91"/>
      <c r="NFK79" s="91"/>
      <c r="NFL79" s="91"/>
      <c r="NFM79" s="91"/>
      <c r="NFN79" s="91"/>
      <c r="NFO79" s="91"/>
      <c r="NFP79" s="91"/>
      <c r="NFQ79" s="91"/>
      <c r="NFR79" s="91"/>
      <c r="NFS79" s="91"/>
      <c r="NFT79" s="91"/>
      <c r="NFU79" s="91"/>
      <c r="NFV79" s="91"/>
      <c r="NFW79" s="91"/>
      <c r="NFX79" s="91"/>
      <c r="NFY79" s="91"/>
      <c r="NFZ79" s="91"/>
      <c r="NGA79" s="91"/>
      <c r="NGB79" s="91"/>
      <c r="NGC79" s="91"/>
      <c r="NGD79" s="91"/>
      <c r="NGE79" s="91"/>
      <c r="NGF79" s="91"/>
      <c r="NGG79" s="91"/>
      <c r="NGH79" s="91"/>
      <c r="NGI79" s="91"/>
      <c r="NGJ79" s="91"/>
      <c r="NGK79" s="91"/>
      <c r="NGL79" s="91"/>
      <c r="NGM79" s="91"/>
      <c r="NGN79" s="91"/>
      <c r="NGO79" s="91"/>
      <c r="NGP79" s="91"/>
      <c r="NGQ79" s="91"/>
      <c r="NGR79" s="91"/>
      <c r="NGS79" s="91"/>
      <c r="NGT79" s="91"/>
      <c r="NGU79" s="91"/>
      <c r="NGV79" s="91"/>
      <c r="NGW79" s="91"/>
      <c r="NGX79" s="91"/>
      <c r="NGY79" s="91"/>
      <c r="NGZ79" s="91"/>
      <c r="NHA79" s="91"/>
      <c r="NHB79" s="91"/>
      <c r="NHC79" s="91"/>
      <c r="NHD79" s="91"/>
      <c r="NHE79" s="91"/>
      <c r="NHF79" s="91"/>
      <c r="NHG79" s="91"/>
      <c r="NHH79" s="91"/>
      <c r="NHI79" s="91"/>
      <c r="NHJ79" s="91"/>
      <c r="NHK79" s="91"/>
      <c r="NHL79" s="91"/>
      <c r="NHM79" s="91"/>
      <c r="NHN79" s="91"/>
      <c r="NHO79" s="91"/>
      <c r="NHP79" s="91"/>
      <c r="NHQ79" s="91"/>
      <c r="NHR79" s="91"/>
      <c r="NHS79" s="91"/>
      <c r="NHT79" s="91"/>
      <c r="NHU79" s="91"/>
      <c r="NHV79" s="91"/>
      <c r="NHW79" s="91"/>
      <c r="NHX79" s="91"/>
      <c r="NHY79" s="91"/>
      <c r="NHZ79" s="91"/>
      <c r="NIA79" s="91"/>
      <c r="NIB79" s="91"/>
      <c r="NIC79" s="91"/>
      <c r="NID79" s="91"/>
      <c r="NIE79" s="91"/>
      <c r="NIF79" s="91"/>
      <c r="NIG79" s="91"/>
      <c r="NIH79" s="91"/>
      <c r="NII79" s="91"/>
      <c r="NIJ79" s="91"/>
      <c r="NIK79" s="91"/>
      <c r="NIL79" s="91"/>
      <c r="NIM79" s="91"/>
      <c r="NIN79" s="91"/>
      <c r="NIO79" s="91"/>
      <c r="NIP79" s="91"/>
      <c r="NIQ79" s="91"/>
      <c r="NIR79" s="91"/>
      <c r="NIS79" s="91"/>
      <c r="NIT79" s="91"/>
      <c r="NIU79" s="91"/>
      <c r="NIV79" s="91"/>
      <c r="NIW79" s="91"/>
      <c r="NIX79" s="91"/>
      <c r="NIY79" s="91"/>
      <c r="NIZ79" s="91"/>
      <c r="NJA79" s="91"/>
      <c r="NJB79" s="91"/>
      <c r="NJC79" s="91"/>
      <c r="NJD79" s="91"/>
      <c r="NJE79" s="91"/>
      <c r="NJF79" s="91"/>
      <c r="NJG79" s="91"/>
      <c r="NJH79" s="91"/>
      <c r="NJI79" s="91"/>
      <c r="NJJ79" s="91"/>
      <c r="NJK79" s="91"/>
      <c r="NJL79" s="91"/>
      <c r="NJM79" s="91"/>
      <c r="NJN79" s="91"/>
      <c r="NJO79" s="91"/>
      <c r="NJP79" s="91"/>
      <c r="NJQ79" s="91"/>
      <c r="NJR79" s="91"/>
      <c r="NJS79" s="91"/>
      <c r="NJT79" s="91"/>
      <c r="NJU79" s="91"/>
      <c r="NJV79" s="91"/>
      <c r="NJW79" s="91"/>
      <c r="NJX79" s="91"/>
      <c r="NJY79" s="91"/>
      <c r="NJZ79" s="91"/>
      <c r="NKA79" s="91"/>
      <c r="NKB79" s="91"/>
      <c r="NKC79" s="91"/>
      <c r="NKD79" s="91"/>
      <c r="NKE79" s="91"/>
      <c r="NKF79" s="91"/>
      <c r="NKG79" s="91"/>
      <c r="NKH79" s="91"/>
      <c r="NKI79" s="91"/>
      <c r="NKJ79" s="91"/>
      <c r="NKK79" s="91"/>
      <c r="NKL79" s="91"/>
      <c r="NKM79" s="91"/>
      <c r="NKN79" s="91"/>
      <c r="NKO79" s="91"/>
      <c r="NKP79" s="91"/>
      <c r="NKQ79" s="91"/>
      <c r="NKR79" s="91"/>
      <c r="NKS79" s="91"/>
      <c r="NKT79" s="91"/>
      <c r="NKU79" s="91"/>
      <c r="NKV79" s="91"/>
      <c r="NKW79" s="91"/>
      <c r="NKX79" s="91"/>
      <c r="NKY79" s="91"/>
      <c r="NKZ79" s="91"/>
      <c r="NLA79" s="91"/>
      <c r="NLB79" s="91"/>
      <c r="NLC79" s="91"/>
      <c r="NLD79" s="91"/>
      <c r="NLE79" s="91"/>
      <c r="NLF79" s="91"/>
      <c r="NLG79" s="91"/>
      <c r="NLH79" s="91"/>
      <c r="NLI79" s="91"/>
      <c r="NLJ79" s="91"/>
      <c r="NLK79" s="91"/>
      <c r="NLL79" s="91"/>
      <c r="NLM79" s="91"/>
      <c r="NLN79" s="91"/>
      <c r="NLO79" s="91"/>
      <c r="NLP79" s="91"/>
      <c r="NLQ79" s="91"/>
      <c r="NLR79" s="91"/>
      <c r="NLS79" s="91"/>
      <c r="NLT79" s="91"/>
      <c r="NLU79" s="91"/>
      <c r="NLV79" s="91"/>
      <c r="NLW79" s="91"/>
      <c r="NLX79" s="91"/>
      <c r="NLY79" s="91"/>
      <c r="NLZ79" s="91"/>
      <c r="NMA79" s="91"/>
      <c r="NMB79" s="91"/>
      <c r="NMC79" s="91"/>
      <c r="NMD79" s="91"/>
      <c r="NME79" s="91"/>
      <c r="NMF79" s="91"/>
      <c r="NMG79" s="91"/>
      <c r="NMH79" s="91"/>
      <c r="NMI79" s="91"/>
      <c r="NMJ79" s="91"/>
      <c r="NMK79" s="91"/>
      <c r="NML79" s="91"/>
      <c r="NMM79" s="91"/>
      <c r="NMN79" s="91"/>
      <c r="NMO79" s="91"/>
      <c r="NMP79" s="91"/>
      <c r="NMQ79" s="91"/>
      <c r="NMR79" s="91"/>
      <c r="NMS79" s="91"/>
      <c r="NMT79" s="91"/>
      <c r="NMU79" s="91"/>
      <c r="NMV79" s="91"/>
      <c r="NMW79" s="91"/>
      <c r="NMX79" s="91"/>
      <c r="NMY79" s="91"/>
      <c r="NMZ79" s="91"/>
      <c r="NNA79" s="91"/>
      <c r="NNB79" s="91"/>
      <c r="NNC79" s="91"/>
      <c r="NND79" s="91"/>
      <c r="NNE79" s="91"/>
      <c r="NNF79" s="91"/>
      <c r="NNG79" s="91"/>
      <c r="NNH79" s="91"/>
      <c r="NNI79" s="91"/>
      <c r="NNJ79" s="91"/>
      <c r="NNK79" s="91"/>
      <c r="NNL79" s="91"/>
      <c r="NNM79" s="91"/>
      <c r="NNN79" s="91"/>
      <c r="NNO79" s="91"/>
      <c r="NNP79" s="91"/>
      <c r="NNQ79" s="91"/>
      <c r="NNR79" s="91"/>
      <c r="NNS79" s="91"/>
      <c r="NNT79" s="91"/>
      <c r="NNU79" s="91"/>
      <c r="NNV79" s="91"/>
      <c r="NNW79" s="91"/>
      <c r="NNX79" s="91"/>
      <c r="NNY79" s="91"/>
      <c r="NNZ79" s="91"/>
      <c r="NOA79" s="91"/>
      <c r="NOB79" s="91"/>
      <c r="NOC79" s="91"/>
      <c r="NOD79" s="91"/>
      <c r="NOE79" s="91"/>
      <c r="NOF79" s="91"/>
      <c r="NOG79" s="91"/>
      <c r="NOH79" s="91"/>
      <c r="NOI79" s="91"/>
      <c r="NOJ79" s="91"/>
      <c r="NOK79" s="91"/>
      <c r="NOL79" s="91"/>
      <c r="NOM79" s="91"/>
      <c r="NON79" s="91"/>
      <c r="NOO79" s="91"/>
      <c r="NOP79" s="91"/>
      <c r="NOQ79" s="91"/>
      <c r="NOR79" s="91"/>
      <c r="NOS79" s="91"/>
      <c r="NOT79" s="91"/>
      <c r="NOU79" s="91"/>
      <c r="NOV79" s="91"/>
      <c r="NOW79" s="91"/>
      <c r="NOX79" s="91"/>
      <c r="NOY79" s="91"/>
      <c r="NOZ79" s="91"/>
      <c r="NPA79" s="91"/>
      <c r="NPB79" s="91"/>
      <c r="NPC79" s="91"/>
      <c r="NPD79" s="91"/>
      <c r="NPE79" s="91"/>
      <c r="NPF79" s="91"/>
      <c r="NPG79" s="91"/>
      <c r="NPH79" s="91"/>
      <c r="NPI79" s="91"/>
      <c r="NPJ79" s="91"/>
      <c r="NPK79" s="91"/>
      <c r="NPL79" s="91"/>
      <c r="NPM79" s="91"/>
      <c r="NPN79" s="91"/>
      <c r="NPO79" s="91"/>
      <c r="NPP79" s="91"/>
      <c r="NPQ79" s="91"/>
      <c r="NPR79" s="91"/>
      <c r="NPS79" s="91"/>
      <c r="NPT79" s="91"/>
      <c r="NPU79" s="91"/>
      <c r="NPV79" s="91"/>
      <c r="NPW79" s="91"/>
      <c r="NPX79" s="91"/>
      <c r="NPY79" s="91"/>
      <c r="NPZ79" s="91"/>
      <c r="NQA79" s="91"/>
      <c r="NQB79" s="91"/>
      <c r="NQC79" s="91"/>
      <c r="NQD79" s="91"/>
      <c r="NQE79" s="91"/>
      <c r="NQF79" s="91"/>
      <c r="NQG79" s="91"/>
      <c r="NQH79" s="91"/>
      <c r="NQI79" s="91"/>
      <c r="NQJ79" s="91"/>
      <c r="NQK79" s="91"/>
      <c r="NQL79" s="91"/>
      <c r="NQM79" s="91"/>
      <c r="NQN79" s="91"/>
      <c r="NQO79" s="91"/>
      <c r="NQP79" s="91"/>
      <c r="NQQ79" s="91"/>
      <c r="NQR79" s="91"/>
      <c r="NQS79" s="91"/>
      <c r="NQT79" s="91"/>
      <c r="NQU79" s="91"/>
      <c r="NQV79" s="91"/>
      <c r="NQW79" s="91"/>
      <c r="NQX79" s="91"/>
      <c r="NQY79" s="91"/>
      <c r="NQZ79" s="91"/>
      <c r="NRA79" s="91"/>
      <c r="NRB79" s="91"/>
      <c r="NRC79" s="91"/>
      <c r="NRD79" s="91"/>
      <c r="NRE79" s="91"/>
      <c r="NRF79" s="91"/>
      <c r="NRG79" s="91"/>
      <c r="NRH79" s="91"/>
      <c r="NRI79" s="91"/>
      <c r="NRJ79" s="91"/>
      <c r="NRK79" s="91"/>
      <c r="NRL79" s="91"/>
      <c r="NRM79" s="91"/>
      <c r="NRN79" s="91"/>
      <c r="NRO79" s="91"/>
      <c r="NRP79" s="91"/>
      <c r="NRQ79" s="91"/>
      <c r="NRR79" s="91"/>
      <c r="NRS79" s="91"/>
      <c r="NRT79" s="91"/>
      <c r="NRU79" s="91"/>
      <c r="NRV79" s="91"/>
      <c r="NRW79" s="91"/>
      <c r="NRX79" s="91"/>
      <c r="NRY79" s="91"/>
      <c r="NRZ79" s="91"/>
      <c r="NSA79" s="91"/>
      <c r="NSB79" s="91"/>
      <c r="NSC79" s="91"/>
      <c r="NSD79" s="91"/>
      <c r="NSE79" s="91"/>
      <c r="NSF79" s="91"/>
      <c r="NSG79" s="91"/>
      <c r="NSH79" s="91"/>
      <c r="NSI79" s="91"/>
      <c r="NSJ79" s="91"/>
      <c r="NSK79" s="91"/>
      <c r="NSL79" s="91"/>
      <c r="NSM79" s="91"/>
      <c r="NSN79" s="91"/>
      <c r="NSO79" s="91"/>
      <c r="NSP79" s="91"/>
      <c r="NSQ79" s="91"/>
      <c r="NSR79" s="91"/>
      <c r="NSS79" s="91"/>
      <c r="NST79" s="91"/>
      <c r="NSU79" s="91"/>
      <c r="NSV79" s="91"/>
      <c r="NSW79" s="91"/>
      <c r="NSX79" s="91"/>
      <c r="NSY79" s="91"/>
      <c r="NSZ79" s="91"/>
      <c r="NTA79" s="91"/>
      <c r="NTB79" s="91"/>
      <c r="NTC79" s="91"/>
      <c r="NTD79" s="91"/>
      <c r="NTE79" s="91"/>
      <c r="NTF79" s="91"/>
      <c r="NTG79" s="91"/>
      <c r="NTH79" s="91"/>
      <c r="NTI79" s="91"/>
      <c r="NTJ79" s="91"/>
      <c r="NTK79" s="91"/>
      <c r="NTL79" s="91"/>
      <c r="NTM79" s="91"/>
      <c r="NTN79" s="91"/>
      <c r="NTO79" s="91"/>
      <c r="NTP79" s="91"/>
      <c r="NTQ79" s="91"/>
      <c r="NTR79" s="91"/>
      <c r="NTS79" s="91"/>
      <c r="NTT79" s="91"/>
      <c r="NTU79" s="91"/>
      <c r="NTV79" s="91"/>
      <c r="NTW79" s="91"/>
      <c r="NTX79" s="91"/>
      <c r="NTY79" s="91"/>
      <c r="NTZ79" s="91"/>
      <c r="NUA79" s="91"/>
      <c r="NUB79" s="91"/>
      <c r="NUC79" s="91"/>
      <c r="NUD79" s="91"/>
      <c r="NUE79" s="91"/>
      <c r="NUF79" s="91"/>
      <c r="NUG79" s="91"/>
      <c r="NUH79" s="91"/>
      <c r="NUI79" s="91"/>
      <c r="NUJ79" s="91"/>
      <c r="NUK79" s="91"/>
      <c r="NUL79" s="91"/>
      <c r="NUM79" s="91"/>
      <c r="NUN79" s="91"/>
      <c r="NUO79" s="91"/>
      <c r="NUP79" s="91"/>
      <c r="NUQ79" s="91"/>
      <c r="NUR79" s="91"/>
      <c r="NUS79" s="91"/>
      <c r="NUT79" s="91"/>
      <c r="NUU79" s="91"/>
      <c r="NUV79" s="91"/>
      <c r="NUW79" s="91"/>
      <c r="NUX79" s="91"/>
      <c r="NUY79" s="91"/>
      <c r="NUZ79" s="91"/>
      <c r="NVA79" s="91"/>
      <c r="NVB79" s="91"/>
      <c r="NVC79" s="91"/>
      <c r="NVD79" s="91"/>
      <c r="NVE79" s="91"/>
      <c r="NVF79" s="91"/>
      <c r="NVG79" s="91"/>
      <c r="NVH79" s="91"/>
      <c r="NVI79" s="91"/>
      <c r="NVJ79" s="91"/>
      <c r="NVK79" s="91"/>
      <c r="NVL79" s="91"/>
      <c r="NVM79" s="91"/>
      <c r="NVN79" s="91"/>
      <c r="NVO79" s="91"/>
      <c r="NVP79" s="91"/>
      <c r="NVQ79" s="91"/>
      <c r="NVR79" s="91"/>
      <c r="NVS79" s="91"/>
      <c r="NVT79" s="91"/>
      <c r="NVU79" s="91"/>
      <c r="NVV79" s="91"/>
      <c r="NVW79" s="91"/>
      <c r="NVX79" s="91"/>
      <c r="NVY79" s="91"/>
      <c r="NVZ79" s="91"/>
      <c r="NWA79" s="91"/>
      <c r="NWB79" s="91"/>
      <c r="NWC79" s="91"/>
      <c r="NWD79" s="91"/>
      <c r="NWE79" s="91"/>
      <c r="NWF79" s="91"/>
      <c r="NWG79" s="91"/>
      <c r="NWH79" s="91"/>
      <c r="NWI79" s="91"/>
      <c r="NWJ79" s="91"/>
      <c r="NWK79" s="91"/>
      <c r="NWL79" s="91"/>
      <c r="NWM79" s="91"/>
      <c r="NWN79" s="91"/>
      <c r="NWO79" s="91"/>
      <c r="NWP79" s="91"/>
      <c r="NWQ79" s="91"/>
      <c r="NWR79" s="91"/>
      <c r="NWS79" s="91"/>
      <c r="NWT79" s="91"/>
      <c r="NWU79" s="91"/>
      <c r="NWV79" s="91"/>
      <c r="NWW79" s="91"/>
      <c r="NWX79" s="91"/>
      <c r="NWY79" s="91"/>
      <c r="NWZ79" s="91"/>
      <c r="NXA79" s="91"/>
      <c r="NXB79" s="91"/>
      <c r="NXC79" s="91"/>
      <c r="NXD79" s="91"/>
      <c r="NXE79" s="91"/>
      <c r="NXF79" s="91"/>
      <c r="NXG79" s="91"/>
      <c r="NXH79" s="91"/>
      <c r="NXI79" s="91"/>
      <c r="NXJ79" s="91"/>
      <c r="NXK79" s="91"/>
      <c r="NXL79" s="91"/>
      <c r="NXM79" s="91"/>
      <c r="NXN79" s="91"/>
      <c r="NXO79" s="91"/>
      <c r="NXP79" s="91"/>
      <c r="NXQ79" s="91"/>
      <c r="NXR79" s="91"/>
      <c r="NXS79" s="91"/>
      <c r="NXT79" s="91"/>
      <c r="NXU79" s="91"/>
      <c r="NXV79" s="91"/>
      <c r="NXW79" s="91"/>
      <c r="NXX79" s="91"/>
      <c r="NXY79" s="91"/>
      <c r="NXZ79" s="91"/>
      <c r="NYA79" s="91"/>
      <c r="NYB79" s="91"/>
      <c r="NYC79" s="91"/>
      <c r="NYD79" s="91"/>
      <c r="NYE79" s="91"/>
      <c r="NYF79" s="91"/>
      <c r="NYG79" s="91"/>
      <c r="NYH79" s="91"/>
      <c r="NYI79" s="91"/>
      <c r="NYJ79" s="91"/>
      <c r="NYK79" s="91"/>
      <c r="NYL79" s="91"/>
      <c r="NYM79" s="91"/>
      <c r="NYN79" s="91"/>
      <c r="NYO79" s="91"/>
      <c r="NYP79" s="91"/>
      <c r="NYQ79" s="91"/>
      <c r="NYR79" s="91"/>
      <c r="NYS79" s="91"/>
      <c r="NYT79" s="91"/>
      <c r="NYU79" s="91"/>
      <c r="NYV79" s="91"/>
      <c r="NYW79" s="91"/>
      <c r="NYX79" s="91"/>
      <c r="NYY79" s="91"/>
      <c r="NYZ79" s="91"/>
      <c r="NZA79" s="91"/>
      <c r="NZB79" s="91"/>
      <c r="NZC79" s="91"/>
      <c r="NZD79" s="91"/>
      <c r="NZE79" s="91"/>
      <c r="NZF79" s="91"/>
      <c r="NZG79" s="91"/>
      <c r="NZH79" s="91"/>
      <c r="NZI79" s="91"/>
      <c r="NZJ79" s="91"/>
      <c r="NZK79" s="91"/>
      <c r="NZL79" s="91"/>
      <c r="NZM79" s="91"/>
      <c r="NZN79" s="91"/>
      <c r="NZO79" s="91"/>
      <c r="NZP79" s="91"/>
      <c r="NZQ79" s="91"/>
      <c r="NZR79" s="91"/>
      <c r="NZS79" s="91"/>
      <c r="NZT79" s="91"/>
      <c r="NZU79" s="91"/>
      <c r="NZV79" s="91"/>
      <c r="NZW79" s="91"/>
      <c r="NZX79" s="91"/>
      <c r="NZY79" s="91"/>
      <c r="NZZ79" s="91"/>
      <c r="OAA79" s="91"/>
      <c r="OAB79" s="91"/>
      <c r="OAC79" s="91"/>
      <c r="OAD79" s="91"/>
      <c r="OAE79" s="91"/>
      <c r="OAF79" s="91"/>
      <c r="OAG79" s="91"/>
      <c r="OAH79" s="91"/>
      <c r="OAI79" s="91"/>
      <c r="OAJ79" s="91"/>
      <c r="OAK79" s="91"/>
      <c r="OAL79" s="91"/>
      <c r="OAM79" s="91"/>
      <c r="OAN79" s="91"/>
      <c r="OAO79" s="91"/>
      <c r="OAP79" s="91"/>
      <c r="OAQ79" s="91"/>
      <c r="OAR79" s="91"/>
      <c r="OAS79" s="91"/>
      <c r="OAT79" s="91"/>
      <c r="OAU79" s="91"/>
      <c r="OAV79" s="91"/>
      <c r="OAW79" s="91"/>
      <c r="OAX79" s="91"/>
      <c r="OAY79" s="91"/>
      <c r="OAZ79" s="91"/>
      <c r="OBA79" s="91"/>
      <c r="OBB79" s="91"/>
      <c r="OBC79" s="91"/>
      <c r="OBD79" s="91"/>
      <c r="OBE79" s="91"/>
      <c r="OBF79" s="91"/>
      <c r="OBG79" s="91"/>
      <c r="OBH79" s="91"/>
      <c r="OBI79" s="91"/>
      <c r="OBJ79" s="91"/>
      <c r="OBK79" s="91"/>
      <c r="OBL79" s="91"/>
      <c r="OBM79" s="91"/>
      <c r="OBN79" s="91"/>
      <c r="OBO79" s="91"/>
      <c r="OBP79" s="91"/>
      <c r="OBQ79" s="91"/>
      <c r="OBR79" s="91"/>
      <c r="OBS79" s="91"/>
      <c r="OBT79" s="91"/>
      <c r="OBU79" s="91"/>
      <c r="OBV79" s="91"/>
      <c r="OBW79" s="91"/>
      <c r="OBX79" s="91"/>
      <c r="OBY79" s="91"/>
      <c r="OBZ79" s="91"/>
      <c r="OCA79" s="91"/>
      <c r="OCB79" s="91"/>
      <c r="OCC79" s="91"/>
      <c r="OCD79" s="91"/>
      <c r="OCE79" s="91"/>
      <c r="OCF79" s="91"/>
      <c r="OCG79" s="91"/>
      <c r="OCH79" s="91"/>
      <c r="OCI79" s="91"/>
      <c r="OCJ79" s="91"/>
      <c r="OCK79" s="91"/>
      <c r="OCL79" s="91"/>
      <c r="OCM79" s="91"/>
      <c r="OCN79" s="91"/>
      <c r="OCO79" s="91"/>
      <c r="OCP79" s="91"/>
      <c r="OCQ79" s="91"/>
      <c r="OCR79" s="91"/>
      <c r="OCS79" s="91"/>
      <c r="OCT79" s="91"/>
      <c r="OCU79" s="91"/>
      <c r="OCV79" s="91"/>
      <c r="OCW79" s="91"/>
      <c r="OCX79" s="91"/>
      <c r="OCY79" s="91"/>
      <c r="OCZ79" s="91"/>
      <c r="ODA79" s="91"/>
      <c r="ODB79" s="91"/>
      <c r="ODC79" s="91"/>
      <c r="ODD79" s="91"/>
      <c r="ODE79" s="91"/>
      <c r="ODF79" s="91"/>
      <c r="ODG79" s="91"/>
      <c r="ODH79" s="91"/>
      <c r="ODI79" s="91"/>
      <c r="ODJ79" s="91"/>
      <c r="ODK79" s="91"/>
      <c r="ODL79" s="91"/>
      <c r="ODM79" s="91"/>
      <c r="ODN79" s="91"/>
      <c r="ODO79" s="91"/>
      <c r="ODP79" s="91"/>
      <c r="ODQ79" s="91"/>
      <c r="ODR79" s="91"/>
      <c r="ODS79" s="91"/>
      <c r="ODT79" s="91"/>
      <c r="ODU79" s="91"/>
      <c r="ODV79" s="91"/>
      <c r="ODW79" s="91"/>
      <c r="ODX79" s="91"/>
      <c r="ODY79" s="91"/>
      <c r="ODZ79" s="91"/>
      <c r="OEA79" s="91"/>
      <c r="OEB79" s="91"/>
      <c r="OEC79" s="91"/>
      <c r="OED79" s="91"/>
      <c r="OEE79" s="91"/>
      <c r="OEF79" s="91"/>
      <c r="OEG79" s="91"/>
      <c r="OEH79" s="91"/>
      <c r="OEI79" s="91"/>
      <c r="OEJ79" s="91"/>
      <c r="OEK79" s="91"/>
      <c r="OEL79" s="91"/>
      <c r="OEM79" s="91"/>
      <c r="OEN79" s="91"/>
      <c r="OEO79" s="91"/>
      <c r="OEP79" s="91"/>
      <c r="OEQ79" s="91"/>
      <c r="OER79" s="91"/>
      <c r="OES79" s="91"/>
      <c r="OET79" s="91"/>
      <c r="OEU79" s="91"/>
      <c r="OEV79" s="91"/>
      <c r="OEW79" s="91"/>
      <c r="OEX79" s="91"/>
      <c r="OEY79" s="91"/>
      <c r="OEZ79" s="91"/>
      <c r="OFA79" s="91"/>
      <c r="OFB79" s="91"/>
      <c r="OFC79" s="91"/>
      <c r="OFD79" s="91"/>
      <c r="OFE79" s="91"/>
      <c r="OFF79" s="91"/>
      <c r="OFG79" s="91"/>
      <c r="OFH79" s="91"/>
      <c r="OFI79" s="91"/>
      <c r="OFJ79" s="91"/>
      <c r="OFK79" s="91"/>
      <c r="OFL79" s="91"/>
      <c r="OFM79" s="91"/>
      <c r="OFN79" s="91"/>
      <c r="OFO79" s="91"/>
      <c r="OFP79" s="91"/>
      <c r="OFQ79" s="91"/>
      <c r="OFR79" s="91"/>
      <c r="OFS79" s="91"/>
      <c r="OFT79" s="91"/>
      <c r="OFU79" s="91"/>
      <c r="OFV79" s="91"/>
      <c r="OFW79" s="91"/>
      <c r="OFX79" s="91"/>
      <c r="OFY79" s="91"/>
      <c r="OFZ79" s="91"/>
      <c r="OGA79" s="91"/>
      <c r="OGB79" s="91"/>
      <c r="OGC79" s="91"/>
      <c r="OGD79" s="91"/>
      <c r="OGE79" s="91"/>
      <c r="OGF79" s="91"/>
      <c r="OGG79" s="91"/>
      <c r="OGH79" s="91"/>
      <c r="OGI79" s="91"/>
      <c r="OGJ79" s="91"/>
      <c r="OGK79" s="91"/>
      <c r="OGL79" s="91"/>
      <c r="OGM79" s="91"/>
      <c r="OGN79" s="91"/>
      <c r="OGO79" s="91"/>
      <c r="OGP79" s="91"/>
      <c r="OGQ79" s="91"/>
      <c r="OGR79" s="91"/>
      <c r="OGS79" s="91"/>
      <c r="OGT79" s="91"/>
      <c r="OGU79" s="91"/>
      <c r="OGV79" s="91"/>
      <c r="OGW79" s="91"/>
      <c r="OGX79" s="91"/>
      <c r="OGY79" s="91"/>
      <c r="OGZ79" s="91"/>
      <c r="OHA79" s="91"/>
      <c r="OHB79" s="91"/>
      <c r="OHC79" s="91"/>
      <c r="OHD79" s="91"/>
      <c r="OHE79" s="91"/>
      <c r="OHF79" s="91"/>
      <c r="OHG79" s="91"/>
      <c r="OHH79" s="91"/>
      <c r="OHI79" s="91"/>
      <c r="OHJ79" s="91"/>
      <c r="OHK79" s="91"/>
      <c r="OHL79" s="91"/>
      <c r="OHM79" s="91"/>
      <c r="OHN79" s="91"/>
      <c r="OHO79" s="91"/>
      <c r="OHP79" s="91"/>
      <c r="OHQ79" s="91"/>
      <c r="OHR79" s="91"/>
      <c r="OHS79" s="91"/>
      <c r="OHT79" s="91"/>
      <c r="OHU79" s="91"/>
      <c r="OHV79" s="91"/>
      <c r="OHW79" s="91"/>
      <c r="OHX79" s="91"/>
      <c r="OHY79" s="91"/>
      <c r="OHZ79" s="91"/>
      <c r="OIA79" s="91"/>
      <c r="OIB79" s="91"/>
      <c r="OIC79" s="91"/>
      <c r="OID79" s="91"/>
      <c r="OIE79" s="91"/>
      <c r="OIF79" s="91"/>
      <c r="OIG79" s="91"/>
      <c r="OIH79" s="91"/>
      <c r="OII79" s="91"/>
      <c r="OIJ79" s="91"/>
      <c r="OIK79" s="91"/>
      <c r="OIL79" s="91"/>
      <c r="OIM79" s="91"/>
      <c r="OIN79" s="91"/>
      <c r="OIO79" s="91"/>
      <c r="OIP79" s="91"/>
      <c r="OIQ79" s="91"/>
      <c r="OIR79" s="91"/>
      <c r="OIS79" s="91"/>
      <c r="OIT79" s="91"/>
      <c r="OIU79" s="91"/>
      <c r="OIV79" s="91"/>
      <c r="OIW79" s="91"/>
      <c r="OIX79" s="91"/>
      <c r="OIY79" s="91"/>
      <c r="OIZ79" s="91"/>
      <c r="OJA79" s="91"/>
      <c r="OJB79" s="91"/>
      <c r="OJC79" s="91"/>
      <c r="OJD79" s="91"/>
      <c r="OJE79" s="91"/>
      <c r="OJF79" s="91"/>
      <c r="OJG79" s="91"/>
      <c r="OJH79" s="91"/>
      <c r="OJI79" s="91"/>
      <c r="OJJ79" s="91"/>
      <c r="OJK79" s="91"/>
      <c r="OJL79" s="91"/>
      <c r="OJM79" s="91"/>
      <c r="OJN79" s="91"/>
      <c r="OJO79" s="91"/>
      <c r="OJP79" s="91"/>
      <c r="OJQ79" s="91"/>
      <c r="OJR79" s="91"/>
      <c r="OJS79" s="91"/>
      <c r="OJT79" s="91"/>
      <c r="OJU79" s="91"/>
      <c r="OJV79" s="91"/>
      <c r="OJW79" s="91"/>
      <c r="OJX79" s="91"/>
      <c r="OJY79" s="91"/>
      <c r="OJZ79" s="91"/>
      <c r="OKA79" s="91"/>
      <c r="OKB79" s="91"/>
      <c r="OKC79" s="91"/>
      <c r="OKD79" s="91"/>
      <c r="OKE79" s="91"/>
      <c r="OKF79" s="91"/>
      <c r="OKG79" s="91"/>
      <c r="OKH79" s="91"/>
      <c r="OKI79" s="91"/>
      <c r="OKJ79" s="91"/>
      <c r="OKK79" s="91"/>
      <c r="OKL79" s="91"/>
      <c r="OKM79" s="91"/>
      <c r="OKN79" s="91"/>
      <c r="OKO79" s="91"/>
      <c r="OKP79" s="91"/>
      <c r="OKQ79" s="91"/>
      <c r="OKR79" s="91"/>
      <c r="OKS79" s="91"/>
      <c r="OKT79" s="91"/>
      <c r="OKU79" s="91"/>
      <c r="OKV79" s="91"/>
      <c r="OKW79" s="91"/>
      <c r="OKX79" s="91"/>
      <c r="OKY79" s="91"/>
      <c r="OKZ79" s="91"/>
      <c r="OLA79" s="91"/>
      <c r="OLB79" s="91"/>
      <c r="OLC79" s="91"/>
      <c r="OLD79" s="91"/>
      <c r="OLE79" s="91"/>
      <c r="OLF79" s="91"/>
      <c r="OLG79" s="91"/>
      <c r="OLH79" s="91"/>
      <c r="OLI79" s="91"/>
      <c r="OLJ79" s="91"/>
      <c r="OLK79" s="91"/>
      <c r="OLL79" s="91"/>
      <c r="OLM79" s="91"/>
      <c r="OLN79" s="91"/>
      <c r="OLO79" s="91"/>
      <c r="OLP79" s="91"/>
      <c r="OLQ79" s="91"/>
      <c r="OLR79" s="91"/>
      <c r="OLS79" s="91"/>
      <c r="OLT79" s="91"/>
      <c r="OLU79" s="91"/>
      <c r="OLV79" s="91"/>
      <c r="OLW79" s="91"/>
      <c r="OLX79" s="91"/>
      <c r="OLY79" s="91"/>
      <c r="OLZ79" s="91"/>
      <c r="OMA79" s="91"/>
      <c r="OMB79" s="91"/>
      <c r="OMC79" s="91"/>
      <c r="OMD79" s="91"/>
      <c r="OME79" s="91"/>
      <c r="OMF79" s="91"/>
      <c r="OMG79" s="91"/>
      <c r="OMH79" s="91"/>
      <c r="OMI79" s="91"/>
      <c r="OMJ79" s="91"/>
      <c r="OMK79" s="91"/>
      <c r="OML79" s="91"/>
      <c r="OMM79" s="91"/>
      <c r="OMN79" s="91"/>
      <c r="OMO79" s="91"/>
      <c r="OMP79" s="91"/>
      <c r="OMQ79" s="91"/>
      <c r="OMR79" s="91"/>
      <c r="OMS79" s="91"/>
      <c r="OMT79" s="91"/>
      <c r="OMU79" s="91"/>
      <c r="OMV79" s="91"/>
      <c r="OMW79" s="91"/>
      <c r="OMX79" s="91"/>
      <c r="OMY79" s="91"/>
      <c r="OMZ79" s="91"/>
      <c r="ONA79" s="91"/>
      <c r="ONB79" s="91"/>
      <c r="ONC79" s="91"/>
      <c r="OND79" s="91"/>
      <c r="ONE79" s="91"/>
      <c r="ONF79" s="91"/>
      <c r="ONG79" s="91"/>
      <c r="ONH79" s="91"/>
      <c r="ONI79" s="91"/>
      <c r="ONJ79" s="91"/>
      <c r="ONK79" s="91"/>
      <c r="ONL79" s="91"/>
      <c r="ONM79" s="91"/>
      <c r="ONN79" s="91"/>
      <c r="ONO79" s="91"/>
      <c r="ONP79" s="91"/>
      <c r="ONQ79" s="91"/>
      <c r="ONR79" s="91"/>
      <c r="ONS79" s="91"/>
      <c r="ONT79" s="91"/>
      <c r="ONU79" s="91"/>
      <c r="ONV79" s="91"/>
      <c r="ONW79" s="91"/>
      <c r="ONX79" s="91"/>
      <c r="ONY79" s="91"/>
      <c r="ONZ79" s="91"/>
      <c r="OOA79" s="91"/>
      <c r="OOB79" s="91"/>
      <c r="OOC79" s="91"/>
      <c r="OOD79" s="91"/>
      <c r="OOE79" s="91"/>
      <c r="OOF79" s="91"/>
      <c r="OOG79" s="91"/>
      <c r="OOH79" s="91"/>
      <c r="OOI79" s="91"/>
      <c r="OOJ79" s="91"/>
      <c r="OOK79" s="91"/>
      <c r="OOL79" s="91"/>
      <c r="OOM79" s="91"/>
      <c r="OON79" s="91"/>
      <c r="OOO79" s="91"/>
      <c r="OOP79" s="91"/>
      <c r="OOQ79" s="91"/>
      <c r="OOR79" s="91"/>
      <c r="OOS79" s="91"/>
      <c r="OOT79" s="91"/>
      <c r="OOU79" s="91"/>
      <c r="OOV79" s="91"/>
      <c r="OOW79" s="91"/>
      <c r="OOX79" s="91"/>
      <c r="OOY79" s="91"/>
      <c r="OOZ79" s="91"/>
      <c r="OPA79" s="91"/>
      <c r="OPB79" s="91"/>
      <c r="OPC79" s="91"/>
      <c r="OPD79" s="91"/>
      <c r="OPE79" s="91"/>
      <c r="OPF79" s="91"/>
      <c r="OPG79" s="91"/>
      <c r="OPH79" s="91"/>
      <c r="OPI79" s="91"/>
      <c r="OPJ79" s="91"/>
      <c r="OPK79" s="91"/>
      <c r="OPL79" s="91"/>
      <c r="OPM79" s="91"/>
      <c r="OPN79" s="91"/>
      <c r="OPO79" s="91"/>
      <c r="OPP79" s="91"/>
      <c r="OPQ79" s="91"/>
      <c r="OPR79" s="91"/>
      <c r="OPS79" s="91"/>
      <c r="OPT79" s="91"/>
      <c r="OPU79" s="91"/>
      <c r="OPV79" s="91"/>
      <c r="OPW79" s="91"/>
      <c r="OPX79" s="91"/>
      <c r="OPY79" s="91"/>
      <c r="OPZ79" s="91"/>
      <c r="OQA79" s="91"/>
      <c r="OQB79" s="91"/>
      <c r="OQC79" s="91"/>
      <c r="OQD79" s="91"/>
      <c r="OQE79" s="91"/>
      <c r="OQF79" s="91"/>
      <c r="OQG79" s="91"/>
      <c r="OQH79" s="91"/>
      <c r="OQI79" s="91"/>
      <c r="OQJ79" s="91"/>
      <c r="OQK79" s="91"/>
      <c r="OQL79" s="91"/>
      <c r="OQM79" s="91"/>
      <c r="OQN79" s="91"/>
      <c r="OQO79" s="91"/>
      <c r="OQP79" s="91"/>
      <c r="OQQ79" s="91"/>
      <c r="OQR79" s="91"/>
      <c r="OQS79" s="91"/>
      <c r="OQT79" s="91"/>
      <c r="OQU79" s="91"/>
      <c r="OQV79" s="91"/>
      <c r="OQW79" s="91"/>
      <c r="OQX79" s="91"/>
      <c r="OQY79" s="91"/>
      <c r="OQZ79" s="91"/>
      <c r="ORA79" s="91"/>
      <c r="ORB79" s="91"/>
      <c r="ORC79" s="91"/>
      <c r="ORD79" s="91"/>
      <c r="ORE79" s="91"/>
      <c r="ORF79" s="91"/>
      <c r="ORG79" s="91"/>
      <c r="ORH79" s="91"/>
      <c r="ORI79" s="91"/>
      <c r="ORJ79" s="91"/>
      <c r="ORK79" s="91"/>
      <c r="ORL79" s="91"/>
      <c r="ORM79" s="91"/>
      <c r="ORN79" s="91"/>
      <c r="ORO79" s="91"/>
      <c r="ORP79" s="91"/>
      <c r="ORQ79" s="91"/>
      <c r="ORR79" s="91"/>
      <c r="ORS79" s="91"/>
      <c r="ORT79" s="91"/>
      <c r="ORU79" s="91"/>
      <c r="ORV79" s="91"/>
      <c r="ORW79" s="91"/>
      <c r="ORX79" s="91"/>
      <c r="ORY79" s="91"/>
      <c r="ORZ79" s="91"/>
      <c r="OSA79" s="91"/>
      <c r="OSB79" s="91"/>
      <c r="OSC79" s="91"/>
      <c r="OSD79" s="91"/>
      <c r="OSE79" s="91"/>
      <c r="OSF79" s="91"/>
      <c r="OSG79" s="91"/>
      <c r="OSH79" s="91"/>
      <c r="OSI79" s="91"/>
      <c r="OSJ79" s="91"/>
      <c r="OSK79" s="91"/>
      <c r="OSL79" s="91"/>
      <c r="OSM79" s="91"/>
      <c r="OSN79" s="91"/>
      <c r="OSO79" s="91"/>
      <c r="OSP79" s="91"/>
      <c r="OSQ79" s="91"/>
      <c r="OSR79" s="91"/>
      <c r="OSS79" s="91"/>
      <c r="OST79" s="91"/>
      <c r="OSU79" s="91"/>
      <c r="OSV79" s="91"/>
      <c r="OSW79" s="91"/>
      <c r="OSX79" s="91"/>
      <c r="OSY79" s="91"/>
      <c r="OSZ79" s="91"/>
      <c r="OTA79" s="91"/>
      <c r="OTB79" s="91"/>
      <c r="OTC79" s="91"/>
      <c r="OTD79" s="91"/>
      <c r="OTE79" s="91"/>
      <c r="OTF79" s="91"/>
      <c r="OTG79" s="91"/>
      <c r="OTH79" s="91"/>
      <c r="OTI79" s="91"/>
      <c r="OTJ79" s="91"/>
      <c r="OTK79" s="91"/>
      <c r="OTL79" s="91"/>
      <c r="OTM79" s="91"/>
      <c r="OTN79" s="91"/>
      <c r="OTO79" s="91"/>
      <c r="OTP79" s="91"/>
      <c r="OTQ79" s="91"/>
      <c r="OTR79" s="91"/>
      <c r="OTS79" s="91"/>
      <c r="OTT79" s="91"/>
      <c r="OTU79" s="91"/>
      <c r="OTV79" s="91"/>
      <c r="OTW79" s="91"/>
      <c r="OTX79" s="91"/>
      <c r="OTY79" s="91"/>
      <c r="OTZ79" s="91"/>
      <c r="OUA79" s="91"/>
      <c r="OUB79" s="91"/>
      <c r="OUC79" s="91"/>
      <c r="OUD79" s="91"/>
      <c r="OUE79" s="91"/>
      <c r="OUF79" s="91"/>
      <c r="OUG79" s="91"/>
      <c r="OUH79" s="91"/>
      <c r="OUI79" s="91"/>
      <c r="OUJ79" s="91"/>
      <c r="OUK79" s="91"/>
      <c r="OUL79" s="91"/>
      <c r="OUM79" s="91"/>
      <c r="OUN79" s="91"/>
      <c r="OUO79" s="91"/>
      <c r="OUP79" s="91"/>
      <c r="OUQ79" s="91"/>
      <c r="OUR79" s="91"/>
      <c r="OUS79" s="91"/>
      <c r="OUT79" s="91"/>
      <c r="OUU79" s="91"/>
      <c r="OUV79" s="91"/>
      <c r="OUW79" s="91"/>
      <c r="OUX79" s="91"/>
      <c r="OUY79" s="91"/>
      <c r="OUZ79" s="91"/>
      <c r="OVA79" s="91"/>
      <c r="OVB79" s="91"/>
      <c r="OVC79" s="91"/>
      <c r="OVD79" s="91"/>
      <c r="OVE79" s="91"/>
      <c r="OVF79" s="91"/>
      <c r="OVG79" s="91"/>
      <c r="OVH79" s="91"/>
      <c r="OVI79" s="91"/>
      <c r="OVJ79" s="91"/>
      <c r="OVK79" s="91"/>
      <c r="OVL79" s="91"/>
      <c r="OVM79" s="91"/>
      <c r="OVN79" s="91"/>
      <c r="OVO79" s="91"/>
      <c r="OVP79" s="91"/>
      <c r="OVQ79" s="91"/>
      <c r="OVR79" s="91"/>
      <c r="OVS79" s="91"/>
      <c r="OVT79" s="91"/>
      <c r="OVU79" s="91"/>
      <c r="OVV79" s="91"/>
      <c r="OVW79" s="91"/>
      <c r="OVX79" s="91"/>
      <c r="OVY79" s="91"/>
      <c r="OVZ79" s="91"/>
      <c r="OWA79" s="91"/>
      <c r="OWB79" s="91"/>
      <c r="OWC79" s="91"/>
      <c r="OWD79" s="91"/>
      <c r="OWE79" s="91"/>
      <c r="OWF79" s="91"/>
      <c r="OWG79" s="91"/>
      <c r="OWH79" s="91"/>
      <c r="OWI79" s="91"/>
      <c r="OWJ79" s="91"/>
      <c r="OWK79" s="91"/>
      <c r="OWL79" s="91"/>
      <c r="OWM79" s="91"/>
      <c r="OWN79" s="91"/>
      <c r="OWO79" s="91"/>
      <c r="OWP79" s="91"/>
      <c r="OWQ79" s="91"/>
      <c r="OWR79" s="91"/>
      <c r="OWS79" s="91"/>
      <c r="OWT79" s="91"/>
      <c r="OWU79" s="91"/>
      <c r="OWV79" s="91"/>
      <c r="OWW79" s="91"/>
      <c r="OWX79" s="91"/>
      <c r="OWY79" s="91"/>
      <c r="OWZ79" s="91"/>
      <c r="OXA79" s="91"/>
      <c r="OXB79" s="91"/>
      <c r="OXC79" s="91"/>
      <c r="OXD79" s="91"/>
      <c r="OXE79" s="91"/>
      <c r="OXF79" s="91"/>
      <c r="OXG79" s="91"/>
      <c r="OXH79" s="91"/>
      <c r="OXI79" s="91"/>
      <c r="OXJ79" s="91"/>
      <c r="OXK79" s="91"/>
      <c r="OXL79" s="91"/>
      <c r="OXM79" s="91"/>
      <c r="OXN79" s="91"/>
      <c r="OXO79" s="91"/>
      <c r="OXP79" s="91"/>
      <c r="OXQ79" s="91"/>
      <c r="OXR79" s="91"/>
      <c r="OXS79" s="91"/>
      <c r="OXT79" s="91"/>
      <c r="OXU79" s="91"/>
      <c r="OXV79" s="91"/>
      <c r="OXW79" s="91"/>
      <c r="OXX79" s="91"/>
      <c r="OXY79" s="91"/>
      <c r="OXZ79" s="91"/>
      <c r="OYA79" s="91"/>
      <c r="OYB79" s="91"/>
      <c r="OYC79" s="91"/>
      <c r="OYD79" s="91"/>
      <c r="OYE79" s="91"/>
      <c r="OYF79" s="91"/>
      <c r="OYG79" s="91"/>
      <c r="OYH79" s="91"/>
      <c r="OYI79" s="91"/>
      <c r="OYJ79" s="91"/>
      <c r="OYK79" s="91"/>
      <c r="OYL79" s="91"/>
      <c r="OYM79" s="91"/>
      <c r="OYN79" s="91"/>
      <c r="OYO79" s="91"/>
      <c r="OYP79" s="91"/>
      <c r="OYQ79" s="91"/>
      <c r="OYR79" s="91"/>
      <c r="OYS79" s="91"/>
      <c r="OYT79" s="91"/>
      <c r="OYU79" s="91"/>
      <c r="OYV79" s="91"/>
      <c r="OYW79" s="91"/>
      <c r="OYX79" s="91"/>
      <c r="OYY79" s="91"/>
      <c r="OYZ79" s="91"/>
      <c r="OZA79" s="91"/>
      <c r="OZB79" s="91"/>
      <c r="OZC79" s="91"/>
      <c r="OZD79" s="91"/>
      <c r="OZE79" s="91"/>
      <c r="OZF79" s="91"/>
      <c r="OZG79" s="91"/>
      <c r="OZH79" s="91"/>
      <c r="OZI79" s="91"/>
      <c r="OZJ79" s="91"/>
      <c r="OZK79" s="91"/>
      <c r="OZL79" s="91"/>
      <c r="OZM79" s="91"/>
      <c r="OZN79" s="91"/>
      <c r="OZO79" s="91"/>
      <c r="OZP79" s="91"/>
      <c r="OZQ79" s="91"/>
      <c r="OZR79" s="91"/>
      <c r="OZS79" s="91"/>
      <c r="OZT79" s="91"/>
      <c r="OZU79" s="91"/>
      <c r="OZV79" s="91"/>
      <c r="OZW79" s="91"/>
      <c r="OZX79" s="91"/>
      <c r="OZY79" s="91"/>
      <c r="OZZ79" s="91"/>
      <c r="PAA79" s="91"/>
      <c r="PAB79" s="91"/>
      <c r="PAC79" s="91"/>
      <c r="PAD79" s="91"/>
      <c r="PAE79" s="91"/>
      <c r="PAF79" s="91"/>
      <c r="PAG79" s="91"/>
      <c r="PAH79" s="91"/>
      <c r="PAI79" s="91"/>
      <c r="PAJ79" s="91"/>
      <c r="PAK79" s="91"/>
      <c r="PAL79" s="91"/>
      <c r="PAM79" s="91"/>
      <c r="PAN79" s="91"/>
      <c r="PAO79" s="91"/>
      <c r="PAP79" s="91"/>
      <c r="PAQ79" s="91"/>
      <c r="PAR79" s="91"/>
      <c r="PAS79" s="91"/>
      <c r="PAT79" s="91"/>
      <c r="PAU79" s="91"/>
      <c r="PAV79" s="91"/>
      <c r="PAW79" s="91"/>
      <c r="PAX79" s="91"/>
      <c r="PAY79" s="91"/>
      <c r="PAZ79" s="91"/>
      <c r="PBA79" s="91"/>
      <c r="PBB79" s="91"/>
      <c r="PBC79" s="91"/>
      <c r="PBD79" s="91"/>
      <c r="PBE79" s="91"/>
      <c r="PBF79" s="91"/>
      <c r="PBG79" s="91"/>
      <c r="PBH79" s="91"/>
      <c r="PBI79" s="91"/>
      <c r="PBJ79" s="91"/>
      <c r="PBK79" s="91"/>
      <c r="PBL79" s="91"/>
      <c r="PBM79" s="91"/>
      <c r="PBN79" s="91"/>
      <c r="PBO79" s="91"/>
      <c r="PBP79" s="91"/>
      <c r="PBQ79" s="91"/>
      <c r="PBR79" s="91"/>
      <c r="PBS79" s="91"/>
      <c r="PBT79" s="91"/>
      <c r="PBU79" s="91"/>
      <c r="PBV79" s="91"/>
      <c r="PBW79" s="91"/>
      <c r="PBX79" s="91"/>
      <c r="PBY79" s="91"/>
      <c r="PBZ79" s="91"/>
      <c r="PCA79" s="91"/>
      <c r="PCB79" s="91"/>
      <c r="PCC79" s="91"/>
      <c r="PCD79" s="91"/>
      <c r="PCE79" s="91"/>
      <c r="PCF79" s="91"/>
      <c r="PCG79" s="91"/>
      <c r="PCH79" s="91"/>
      <c r="PCI79" s="91"/>
      <c r="PCJ79" s="91"/>
      <c r="PCK79" s="91"/>
      <c r="PCL79" s="91"/>
      <c r="PCM79" s="91"/>
      <c r="PCN79" s="91"/>
      <c r="PCO79" s="91"/>
      <c r="PCP79" s="91"/>
      <c r="PCQ79" s="91"/>
      <c r="PCR79" s="91"/>
      <c r="PCS79" s="91"/>
      <c r="PCT79" s="91"/>
      <c r="PCU79" s="91"/>
      <c r="PCV79" s="91"/>
      <c r="PCW79" s="91"/>
      <c r="PCX79" s="91"/>
      <c r="PCY79" s="91"/>
      <c r="PCZ79" s="91"/>
      <c r="PDA79" s="91"/>
      <c r="PDB79" s="91"/>
      <c r="PDC79" s="91"/>
      <c r="PDD79" s="91"/>
      <c r="PDE79" s="91"/>
      <c r="PDF79" s="91"/>
      <c r="PDG79" s="91"/>
      <c r="PDH79" s="91"/>
      <c r="PDI79" s="91"/>
      <c r="PDJ79" s="91"/>
      <c r="PDK79" s="91"/>
      <c r="PDL79" s="91"/>
      <c r="PDM79" s="91"/>
      <c r="PDN79" s="91"/>
      <c r="PDO79" s="91"/>
      <c r="PDP79" s="91"/>
      <c r="PDQ79" s="91"/>
      <c r="PDR79" s="91"/>
      <c r="PDS79" s="91"/>
      <c r="PDT79" s="91"/>
      <c r="PDU79" s="91"/>
      <c r="PDV79" s="91"/>
      <c r="PDW79" s="91"/>
      <c r="PDX79" s="91"/>
      <c r="PDY79" s="91"/>
      <c r="PDZ79" s="91"/>
      <c r="PEA79" s="91"/>
      <c r="PEB79" s="91"/>
      <c r="PEC79" s="91"/>
      <c r="PED79" s="91"/>
      <c r="PEE79" s="91"/>
      <c r="PEF79" s="91"/>
      <c r="PEG79" s="91"/>
      <c r="PEH79" s="91"/>
      <c r="PEI79" s="91"/>
      <c r="PEJ79" s="91"/>
      <c r="PEK79" s="91"/>
      <c r="PEL79" s="91"/>
      <c r="PEM79" s="91"/>
      <c r="PEN79" s="91"/>
      <c r="PEO79" s="91"/>
      <c r="PEP79" s="91"/>
      <c r="PEQ79" s="91"/>
      <c r="PER79" s="91"/>
      <c r="PES79" s="91"/>
      <c r="PET79" s="91"/>
      <c r="PEU79" s="91"/>
      <c r="PEV79" s="91"/>
      <c r="PEW79" s="91"/>
      <c r="PEX79" s="91"/>
      <c r="PEY79" s="91"/>
      <c r="PEZ79" s="91"/>
      <c r="PFA79" s="91"/>
      <c r="PFB79" s="91"/>
      <c r="PFC79" s="91"/>
      <c r="PFD79" s="91"/>
      <c r="PFE79" s="91"/>
      <c r="PFF79" s="91"/>
      <c r="PFG79" s="91"/>
      <c r="PFH79" s="91"/>
      <c r="PFI79" s="91"/>
      <c r="PFJ79" s="91"/>
      <c r="PFK79" s="91"/>
      <c r="PFL79" s="91"/>
      <c r="PFM79" s="91"/>
      <c r="PFN79" s="91"/>
      <c r="PFO79" s="91"/>
      <c r="PFP79" s="91"/>
      <c r="PFQ79" s="91"/>
      <c r="PFR79" s="91"/>
      <c r="PFS79" s="91"/>
      <c r="PFT79" s="91"/>
      <c r="PFU79" s="91"/>
      <c r="PFV79" s="91"/>
      <c r="PFW79" s="91"/>
      <c r="PFX79" s="91"/>
      <c r="PFY79" s="91"/>
      <c r="PFZ79" s="91"/>
      <c r="PGA79" s="91"/>
      <c r="PGB79" s="91"/>
      <c r="PGC79" s="91"/>
      <c r="PGD79" s="91"/>
      <c r="PGE79" s="91"/>
      <c r="PGF79" s="91"/>
      <c r="PGG79" s="91"/>
      <c r="PGH79" s="91"/>
      <c r="PGI79" s="91"/>
      <c r="PGJ79" s="91"/>
      <c r="PGK79" s="91"/>
      <c r="PGL79" s="91"/>
      <c r="PGM79" s="91"/>
      <c r="PGN79" s="91"/>
      <c r="PGO79" s="91"/>
      <c r="PGP79" s="91"/>
      <c r="PGQ79" s="91"/>
      <c r="PGR79" s="91"/>
      <c r="PGS79" s="91"/>
      <c r="PGT79" s="91"/>
      <c r="PGU79" s="91"/>
      <c r="PGV79" s="91"/>
      <c r="PGW79" s="91"/>
      <c r="PGX79" s="91"/>
      <c r="PGY79" s="91"/>
      <c r="PGZ79" s="91"/>
      <c r="PHA79" s="91"/>
      <c r="PHB79" s="91"/>
      <c r="PHC79" s="91"/>
      <c r="PHD79" s="91"/>
      <c r="PHE79" s="91"/>
      <c r="PHF79" s="91"/>
      <c r="PHG79" s="91"/>
      <c r="PHH79" s="91"/>
      <c r="PHI79" s="91"/>
      <c r="PHJ79" s="91"/>
      <c r="PHK79" s="91"/>
      <c r="PHL79" s="91"/>
      <c r="PHM79" s="91"/>
      <c r="PHN79" s="91"/>
      <c r="PHO79" s="91"/>
      <c r="PHP79" s="91"/>
      <c r="PHQ79" s="91"/>
      <c r="PHR79" s="91"/>
      <c r="PHS79" s="91"/>
      <c r="PHT79" s="91"/>
      <c r="PHU79" s="91"/>
      <c r="PHV79" s="91"/>
      <c r="PHW79" s="91"/>
      <c r="PHX79" s="91"/>
      <c r="PHY79" s="91"/>
      <c r="PHZ79" s="91"/>
      <c r="PIA79" s="91"/>
      <c r="PIB79" s="91"/>
      <c r="PIC79" s="91"/>
      <c r="PID79" s="91"/>
      <c r="PIE79" s="91"/>
      <c r="PIF79" s="91"/>
      <c r="PIG79" s="91"/>
      <c r="PIH79" s="91"/>
      <c r="PII79" s="91"/>
      <c r="PIJ79" s="91"/>
      <c r="PIK79" s="91"/>
      <c r="PIL79" s="91"/>
      <c r="PIM79" s="91"/>
      <c r="PIN79" s="91"/>
      <c r="PIO79" s="91"/>
      <c r="PIP79" s="91"/>
      <c r="PIQ79" s="91"/>
      <c r="PIR79" s="91"/>
      <c r="PIS79" s="91"/>
      <c r="PIT79" s="91"/>
      <c r="PIU79" s="91"/>
      <c r="PIV79" s="91"/>
      <c r="PIW79" s="91"/>
      <c r="PIX79" s="91"/>
      <c r="PIY79" s="91"/>
      <c r="PIZ79" s="91"/>
      <c r="PJA79" s="91"/>
      <c r="PJB79" s="91"/>
      <c r="PJC79" s="91"/>
      <c r="PJD79" s="91"/>
      <c r="PJE79" s="91"/>
      <c r="PJF79" s="91"/>
      <c r="PJG79" s="91"/>
      <c r="PJH79" s="91"/>
      <c r="PJI79" s="91"/>
      <c r="PJJ79" s="91"/>
      <c r="PJK79" s="91"/>
      <c r="PJL79" s="91"/>
      <c r="PJM79" s="91"/>
      <c r="PJN79" s="91"/>
      <c r="PJO79" s="91"/>
      <c r="PJP79" s="91"/>
      <c r="PJQ79" s="91"/>
      <c r="PJR79" s="91"/>
      <c r="PJS79" s="91"/>
      <c r="PJT79" s="91"/>
      <c r="PJU79" s="91"/>
      <c r="PJV79" s="91"/>
      <c r="PJW79" s="91"/>
      <c r="PJX79" s="91"/>
      <c r="PJY79" s="91"/>
      <c r="PJZ79" s="91"/>
      <c r="PKA79" s="91"/>
      <c r="PKB79" s="91"/>
      <c r="PKC79" s="91"/>
      <c r="PKD79" s="91"/>
      <c r="PKE79" s="91"/>
      <c r="PKF79" s="91"/>
      <c r="PKG79" s="91"/>
      <c r="PKH79" s="91"/>
      <c r="PKI79" s="91"/>
      <c r="PKJ79" s="91"/>
      <c r="PKK79" s="91"/>
      <c r="PKL79" s="91"/>
      <c r="PKM79" s="91"/>
      <c r="PKN79" s="91"/>
      <c r="PKO79" s="91"/>
      <c r="PKP79" s="91"/>
      <c r="PKQ79" s="91"/>
      <c r="PKR79" s="91"/>
      <c r="PKS79" s="91"/>
      <c r="PKT79" s="91"/>
      <c r="PKU79" s="91"/>
      <c r="PKV79" s="91"/>
      <c r="PKW79" s="91"/>
      <c r="PKX79" s="91"/>
      <c r="PKY79" s="91"/>
      <c r="PKZ79" s="91"/>
      <c r="PLA79" s="91"/>
      <c r="PLB79" s="91"/>
      <c r="PLC79" s="91"/>
      <c r="PLD79" s="91"/>
      <c r="PLE79" s="91"/>
      <c r="PLF79" s="91"/>
      <c r="PLG79" s="91"/>
      <c r="PLH79" s="91"/>
      <c r="PLI79" s="91"/>
      <c r="PLJ79" s="91"/>
      <c r="PLK79" s="91"/>
      <c r="PLL79" s="91"/>
      <c r="PLM79" s="91"/>
      <c r="PLN79" s="91"/>
      <c r="PLO79" s="91"/>
      <c r="PLP79" s="91"/>
      <c r="PLQ79" s="91"/>
      <c r="PLR79" s="91"/>
      <c r="PLS79" s="91"/>
      <c r="PLT79" s="91"/>
      <c r="PLU79" s="91"/>
      <c r="PLV79" s="91"/>
      <c r="PLW79" s="91"/>
      <c r="PLX79" s="91"/>
      <c r="PLY79" s="91"/>
      <c r="PLZ79" s="91"/>
      <c r="PMA79" s="91"/>
      <c r="PMB79" s="91"/>
      <c r="PMC79" s="91"/>
      <c r="PMD79" s="91"/>
      <c r="PME79" s="91"/>
      <c r="PMF79" s="91"/>
      <c r="PMG79" s="91"/>
      <c r="PMH79" s="91"/>
      <c r="PMI79" s="91"/>
      <c r="PMJ79" s="91"/>
      <c r="PMK79" s="91"/>
      <c r="PML79" s="91"/>
      <c r="PMM79" s="91"/>
      <c r="PMN79" s="91"/>
      <c r="PMO79" s="91"/>
      <c r="PMP79" s="91"/>
      <c r="PMQ79" s="91"/>
      <c r="PMR79" s="91"/>
      <c r="PMS79" s="91"/>
      <c r="PMT79" s="91"/>
      <c r="PMU79" s="91"/>
      <c r="PMV79" s="91"/>
      <c r="PMW79" s="91"/>
      <c r="PMX79" s="91"/>
      <c r="PMY79" s="91"/>
      <c r="PMZ79" s="91"/>
      <c r="PNA79" s="91"/>
      <c r="PNB79" s="91"/>
      <c r="PNC79" s="91"/>
      <c r="PND79" s="91"/>
      <c r="PNE79" s="91"/>
      <c r="PNF79" s="91"/>
      <c r="PNG79" s="91"/>
      <c r="PNH79" s="91"/>
      <c r="PNI79" s="91"/>
      <c r="PNJ79" s="91"/>
      <c r="PNK79" s="91"/>
      <c r="PNL79" s="91"/>
      <c r="PNM79" s="91"/>
      <c r="PNN79" s="91"/>
      <c r="PNO79" s="91"/>
      <c r="PNP79" s="91"/>
      <c r="PNQ79" s="91"/>
      <c r="PNR79" s="91"/>
      <c r="PNS79" s="91"/>
      <c r="PNT79" s="91"/>
      <c r="PNU79" s="91"/>
      <c r="PNV79" s="91"/>
      <c r="PNW79" s="91"/>
      <c r="PNX79" s="91"/>
      <c r="PNY79" s="91"/>
      <c r="PNZ79" s="91"/>
      <c r="POA79" s="91"/>
      <c r="POB79" s="91"/>
      <c r="POC79" s="91"/>
      <c r="POD79" s="91"/>
      <c r="POE79" s="91"/>
      <c r="POF79" s="91"/>
      <c r="POG79" s="91"/>
      <c r="POH79" s="91"/>
      <c r="POI79" s="91"/>
      <c r="POJ79" s="91"/>
      <c r="POK79" s="91"/>
      <c r="POL79" s="91"/>
      <c r="POM79" s="91"/>
      <c r="PON79" s="91"/>
      <c r="POO79" s="91"/>
      <c r="POP79" s="91"/>
      <c r="POQ79" s="91"/>
      <c r="POR79" s="91"/>
      <c r="POS79" s="91"/>
      <c r="POT79" s="91"/>
      <c r="POU79" s="91"/>
      <c r="POV79" s="91"/>
      <c r="POW79" s="91"/>
      <c r="POX79" s="91"/>
      <c r="POY79" s="91"/>
      <c r="POZ79" s="91"/>
      <c r="PPA79" s="91"/>
      <c r="PPB79" s="91"/>
      <c r="PPC79" s="91"/>
      <c r="PPD79" s="91"/>
      <c r="PPE79" s="91"/>
      <c r="PPF79" s="91"/>
      <c r="PPG79" s="91"/>
      <c r="PPH79" s="91"/>
      <c r="PPI79" s="91"/>
      <c r="PPJ79" s="91"/>
      <c r="PPK79" s="91"/>
      <c r="PPL79" s="91"/>
      <c r="PPM79" s="91"/>
      <c r="PPN79" s="91"/>
      <c r="PPO79" s="91"/>
      <c r="PPP79" s="91"/>
      <c r="PPQ79" s="91"/>
      <c r="PPR79" s="91"/>
      <c r="PPS79" s="91"/>
      <c r="PPT79" s="91"/>
      <c r="PPU79" s="91"/>
      <c r="PPV79" s="91"/>
      <c r="PPW79" s="91"/>
      <c r="PPX79" s="91"/>
      <c r="PPY79" s="91"/>
      <c r="PPZ79" s="91"/>
      <c r="PQA79" s="91"/>
      <c r="PQB79" s="91"/>
      <c r="PQC79" s="91"/>
      <c r="PQD79" s="91"/>
      <c r="PQE79" s="91"/>
      <c r="PQF79" s="91"/>
      <c r="PQG79" s="91"/>
      <c r="PQH79" s="91"/>
      <c r="PQI79" s="91"/>
      <c r="PQJ79" s="91"/>
      <c r="PQK79" s="91"/>
      <c r="PQL79" s="91"/>
      <c r="PQM79" s="91"/>
      <c r="PQN79" s="91"/>
      <c r="PQO79" s="91"/>
      <c r="PQP79" s="91"/>
      <c r="PQQ79" s="91"/>
      <c r="PQR79" s="91"/>
      <c r="PQS79" s="91"/>
      <c r="PQT79" s="91"/>
      <c r="PQU79" s="91"/>
      <c r="PQV79" s="91"/>
      <c r="PQW79" s="91"/>
      <c r="PQX79" s="91"/>
      <c r="PQY79" s="91"/>
      <c r="PQZ79" s="91"/>
      <c r="PRA79" s="91"/>
      <c r="PRB79" s="91"/>
      <c r="PRC79" s="91"/>
      <c r="PRD79" s="91"/>
      <c r="PRE79" s="91"/>
      <c r="PRF79" s="91"/>
      <c r="PRG79" s="91"/>
      <c r="PRH79" s="91"/>
      <c r="PRI79" s="91"/>
      <c r="PRJ79" s="91"/>
      <c r="PRK79" s="91"/>
      <c r="PRL79" s="91"/>
      <c r="PRM79" s="91"/>
      <c r="PRN79" s="91"/>
      <c r="PRO79" s="91"/>
      <c r="PRP79" s="91"/>
      <c r="PRQ79" s="91"/>
      <c r="PRR79" s="91"/>
      <c r="PRS79" s="91"/>
      <c r="PRT79" s="91"/>
      <c r="PRU79" s="91"/>
      <c r="PRV79" s="91"/>
      <c r="PRW79" s="91"/>
      <c r="PRX79" s="91"/>
      <c r="PRY79" s="91"/>
      <c r="PRZ79" s="91"/>
      <c r="PSA79" s="91"/>
      <c r="PSB79" s="91"/>
      <c r="PSC79" s="91"/>
      <c r="PSD79" s="91"/>
      <c r="PSE79" s="91"/>
      <c r="PSF79" s="91"/>
      <c r="PSG79" s="91"/>
      <c r="PSH79" s="91"/>
      <c r="PSI79" s="91"/>
      <c r="PSJ79" s="91"/>
      <c r="PSK79" s="91"/>
      <c r="PSL79" s="91"/>
      <c r="PSM79" s="91"/>
      <c r="PSN79" s="91"/>
      <c r="PSO79" s="91"/>
      <c r="PSP79" s="91"/>
      <c r="PSQ79" s="91"/>
      <c r="PSR79" s="91"/>
      <c r="PSS79" s="91"/>
      <c r="PST79" s="91"/>
      <c r="PSU79" s="91"/>
      <c r="PSV79" s="91"/>
      <c r="PSW79" s="91"/>
      <c r="PSX79" s="91"/>
      <c r="PSY79" s="91"/>
      <c r="PSZ79" s="91"/>
      <c r="PTA79" s="91"/>
      <c r="PTB79" s="91"/>
      <c r="PTC79" s="91"/>
      <c r="PTD79" s="91"/>
      <c r="PTE79" s="91"/>
      <c r="PTF79" s="91"/>
      <c r="PTG79" s="91"/>
      <c r="PTH79" s="91"/>
      <c r="PTI79" s="91"/>
      <c r="PTJ79" s="91"/>
      <c r="PTK79" s="91"/>
      <c r="PTL79" s="91"/>
      <c r="PTM79" s="91"/>
      <c r="PTN79" s="91"/>
      <c r="PTO79" s="91"/>
      <c r="PTP79" s="91"/>
      <c r="PTQ79" s="91"/>
      <c r="PTR79" s="91"/>
      <c r="PTS79" s="91"/>
      <c r="PTT79" s="91"/>
      <c r="PTU79" s="91"/>
      <c r="PTV79" s="91"/>
      <c r="PTW79" s="91"/>
      <c r="PTX79" s="91"/>
      <c r="PTY79" s="91"/>
      <c r="PTZ79" s="91"/>
      <c r="PUA79" s="91"/>
      <c r="PUB79" s="91"/>
      <c r="PUC79" s="91"/>
      <c r="PUD79" s="91"/>
      <c r="PUE79" s="91"/>
      <c r="PUF79" s="91"/>
      <c r="PUG79" s="91"/>
      <c r="PUH79" s="91"/>
      <c r="PUI79" s="91"/>
      <c r="PUJ79" s="91"/>
      <c r="PUK79" s="91"/>
      <c r="PUL79" s="91"/>
      <c r="PUM79" s="91"/>
      <c r="PUN79" s="91"/>
      <c r="PUO79" s="91"/>
      <c r="PUP79" s="91"/>
      <c r="PUQ79" s="91"/>
      <c r="PUR79" s="91"/>
      <c r="PUS79" s="91"/>
      <c r="PUT79" s="91"/>
      <c r="PUU79" s="91"/>
      <c r="PUV79" s="91"/>
      <c r="PUW79" s="91"/>
      <c r="PUX79" s="91"/>
      <c r="PUY79" s="91"/>
      <c r="PUZ79" s="91"/>
      <c r="PVA79" s="91"/>
      <c r="PVB79" s="91"/>
      <c r="PVC79" s="91"/>
      <c r="PVD79" s="91"/>
      <c r="PVE79" s="91"/>
      <c r="PVF79" s="91"/>
      <c r="PVG79" s="91"/>
      <c r="PVH79" s="91"/>
      <c r="PVI79" s="91"/>
      <c r="PVJ79" s="91"/>
      <c r="PVK79" s="91"/>
      <c r="PVL79" s="91"/>
      <c r="PVM79" s="91"/>
      <c r="PVN79" s="91"/>
      <c r="PVO79" s="91"/>
      <c r="PVP79" s="91"/>
      <c r="PVQ79" s="91"/>
      <c r="PVR79" s="91"/>
      <c r="PVS79" s="91"/>
      <c r="PVT79" s="91"/>
      <c r="PVU79" s="91"/>
      <c r="PVV79" s="91"/>
      <c r="PVW79" s="91"/>
      <c r="PVX79" s="91"/>
      <c r="PVY79" s="91"/>
      <c r="PVZ79" s="91"/>
      <c r="PWA79" s="91"/>
      <c r="PWB79" s="91"/>
      <c r="PWC79" s="91"/>
      <c r="PWD79" s="91"/>
      <c r="PWE79" s="91"/>
      <c r="PWF79" s="91"/>
      <c r="PWG79" s="91"/>
      <c r="PWH79" s="91"/>
      <c r="PWI79" s="91"/>
      <c r="PWJ79" s="91"/>
      <c r="PWK79" s="91"/>
      <c r="PWL79" s="91"/>
      <c r="PWM79" s="91"/>
      <c r="PWN79" s="91"/>
      <c r="PWO79" s="91"/>
      <c r="PWP79" s="91"/>
      <c r="PWQ79" s="91"/>
      <c r="PWR79" s="91"/>
      <c r="PWS79" s="91"/>
      <c r="PWT79" s="91"/>
      <c r="PWU79" s="91"/>
      <c r="PWV79" s="91"/>
      <c r="PWW79" s="91"/>
      <c r="PWX79" s="91"/>
      <c r="PWY79" s="91"/>
      <c r="PWZ79" s="91"/>
      <c r="PXA79" s="91"/>
      <c r="PXB79" s="91"/>
      <c r="PXC79" s="91"/>
      <c r="PXD79" s="91"/>
      <c r="PXE79" s="91"/>
      <c r="PXF79" s="91"/>
      <c r="PXG79" s="91"/>
      <c r="PXH79" s="91"/>
      <c r="PXI79" s="91"/>
      <c r="PXJ79" s="91"/>
      <c r="PXK79" s="91"/>
      <c r="PXL79" s="91"/>
      <c r="PXM79" s="91"/>
      <c r="PXN79" s="91"/>
      <c r="PXO79" s="91"/>
      <c r="PXP79" s="91"/>
      <c r="PXQ79" s="91"/>
      <c r="PXR79" s="91"/>
      <c r="PXS79" s="91"/>
      <c r="PXT79" s="91"/>
      <c r="PXU79" s="91"/>
      <c r="PXV79" s="91"/>
      <c r="PXW79" s="91"/>
      <c r="PXX79" s="91"/>
      <c r="PXY79" s="91"/>
      <c r="PXZ79" s="91"/>
      <c r="PYA79" s="91"/>
      <c r="PYB79" s="91"/>
      <c r="PYC79" s="91"/>
      <c r="PYD79" s="91"/>
      <c r="PYE79" s="91"/>
      <c r="PYF79" s="91"/>
      <c r="PYG79" s="91"/>
      <c r="PYH79" s="91"/>
      <c r="PYI79" s="91"/>
      <c r="PYJ79" s="91"/>
      <c r="PYK79" s="91"/>
      <c r="PYL79" s="91"/>
      <c r="PYM79" s="91"/>
      <c r="PYN79" s="91"/>
      <c r="PYO79" s="91"/>
      <c r="PYP79" s="91"/>
      <c r="PYQ79" s="91"/>
      <c r="PYR79" s="91"/>
      <c r="PYS79" s="91"/>
      <c r="PYT79" s="91"/>
      <c r="PYU79" s="91"/>
      <c r="PYV79" s="91"/>
      <c r="PYW79" s="91"/>
      <c r="PYX79" s="91"/>
      <c r="PYY79" s="91"/>
      <c r="PYZ79" s="91"/>
      <c r="PZA79" s="91"/>
      <c r="PZB79" s="91"/>
      <c r="PZC79" s="91"/>
      <c r="PZD79" s="91"/>
      <c r="PZE79" s="91"/>
      <c r="PZF79" s="91"/>
      <c r="PZG79" s="91"/>
      <c r="PZH79" s="91"/>
      <c r="PZI79" s="91"/>
      <c r="PZJ79" s="91"/>
      <c r="PZK79" s="91"/>
      <c r="PZL79" s="91"/>
      <c r="PZM79" s="91"/>
      <c r="PZN79" s="91"/>
      <c r="PZO79" s="91"/>
      <c r="PZP79" s="91"/>
      <c r="PZQ79" s="91"/>
      <c r="PZR79" s="91"/>
      <c r="PZS79" s="91"/>
      <c r="PZT79" s="91"/>
      <c r="PZU79" s="91"/>
      <c r="PZV79" s="91"/>
      <c r="PZW79" s="91"/>
      <c r="PZX79" s="91"/>
      <c r="PZY79" s="91"/>
      <c r="PZZ79" s="91"/>
      <c r="QAA79" s="91"/>
      <c r="QAB79" s="91"/>
      <c r="QAC79" s="91"/>
      <c r="QAD79" s="91"/>
      <c r="QAE79" s="91"/>
      <c r="QAF79" s="91"/>
      <c r="QAG79" s="91"/>
      <c r="QAH79" s="91"/>
      <c r="QAI79" s="91"/>
      <c r="QAJ79" s="91"/>
      <c r="QAK79" s="91"/>
      <c r="QAL79" s="91"/>
      <c r="QAM79" s="91"/>
      <c r="QAN79" s="91"/>
      <c r="QAO79" s="91"/>
      <c r="QAP79" s="91"/>
      <c r="QAQ79" s="91"/>
      <c r="QAR79" s="91"/>
      <c r="QAS79" s="91"/>
      <c r="QAT79" s="91"/>
      <c r="QAU79" s="91"/>
      <c r="QAV79" s="91"/>
      <c r="QAW79" s="91"/>
      <c r="QAX79" s="91"/>
      <c r="QAY79" s="91"/>
      <c r="QAZ79" s="91"/>
      <c r="QBA79" s="91"/>
      <c r="QBB79" s="91"/>
      <c r="QBC79" s="91"/>
      <c r="QBD79" s="91"/>
      <c r="QBE79" s="91"/>
      <c r="QBF79" s="91"/>
      <c r="QBG79" s="91"/>
      <c r="QBH79" s="91"/>
      <c r="QBI79" s="91"/>
      <c r="QBJ79" s="91"/>
      <c r="QBK79" s="91"/>
      <c r="QBL79" s="91"/>
      <c r="QBM79" s="91"/>
      <c r="QBN79" s="91"/>
      <c r="QBO79" s="91"/>
      <c r="QBP79" s="91"/>
      <c r="QBQ79" s="91"/>
      <c r="QBR79" s="91"/>
      <c r="QBS79" s="91"/>
      <c r="QBT79" s="91"/>
      <c r="QBU79" s="91"/>
      <c r="QBV79" s="91"/>
      <c r="QBW79" s="91"/>
      <c r="QBX79" s="91"/>
      <c r="QBY79" s="91"/>
      <c r="QBZ79" s="91"/>
      <c r="QCA79" s="91"/>
      <c r="QCB79" s="91"/>
      <c r="QCC79" s="91"/>
      <c r="QCD79" s="91"/>
      <c r="QCE79" s="91"/>
      <c r="QCF79" s="91"/>
      <c r="QCG79" s="91"/>
      <c r="QCH79" s="91"/>
      <c r="QCI79" s="91"/>
      <c r="QCJ79" s="91"/>
      <c r="QCK79" s="91"/>
      <c r="QCL79" s="91"/>
      <c r="QCM79" s="91"/>
      <c r="QCN79" s="91"/>
      <c r="QCO79" s="91"/>
      <c r="QCP79" s="91"/>
      <c r="QCQ79" s="91"/>
      <c r="QCR79" s="91"/>
      <c r="QCS79" s="91"/>
      <c r="QCT79" s="91"/>
      <c r="QCU79" s="91"/>
      <c r="QCV79" s="91"/>
      <c r="QCW79" s="91"/>
      <c r="QCX79" s="91"/>
      <c r="QCY79" s="91"/>
      <c r="QCZ79" s="91"/>
      <c r="QDA79" s="91"/>
      <c r="QDB79" s="91"/>
      <c r="QDC79" s="91"/>
      <c r="QDD79" s="91"/>
      <c r="QDE79" s="91"/>
      <c r="QDF79" s="91"/>
      <c r="QDG79" s="91"/>
      <c r="QDH79" s="91"/>
      <c r="QDI79" s="91"/>
      <c r="QDJ79" s="91"/>
      <c r="QDK79" s="91"/>
      <c r="QDL79" s="91"/>
      <c r="QDM79" s="91"/>
      <c r="QDN79" s="91"/>
      <c r="QDO79" s="91"/>
      <c r="QDP79" s="91"/>
      <c r="QDQ79" s="91"/>
      <c r="QDR79" s="91"/>
      <c r="QDS79" s="91"/>
      <c r="QDT79" s="91"/>
      <c r="QDU79" s="91"/>
      <c r="QDV79" s="91"/>
      <c r="QDW79" s="91"/>
      <c r="QDX79" s="91"/>
      <c r="QDY79" s="91"/>
      <c r="QDZ79" s="91"/>
      <c r="QEA79" s="91"/>
      <c r="QEB79" s="91"/>
      <c r="QEC79" s="91"/>
      <c r="QED79" s="91"/>
      <c r="QEE79" s="91"/>
      <c r="QEF79" s="91"/>
      <c r="QEG79" s="91"/>
      <c r="QEH79" s="91"/>
      <c r="QEI79" s="91"/>
      <c r="QEJ79" s="91"/>
      <c r="QEK79" s="91"/>
      <c r="QEL79" s="91"/>
      <c r="QEM79" s="91"/>
      <c r="QEN79" s="91"/>
      <c r="QEO79" s="91"/>
      <c r="QEP79" s="91"/>
      <c r="QEQ79" s="91"/>
      <c r="QER79" s="91"/>
      <c r="QES79" s="91"/>
      <c r="QET79" s="91"/>
      <c r="QEU79" s="91"/>
      <c r="QEV79" s="91"/>
      <c r="QEW79" s="91"/>
      <c r="QEX79" s="91"/>
      <c r="QEY79" s="91"/>
      <c r="QEZ79" s="91"/>
      <c r="QFA79" s="91"/>
      <c r="QFB79" s="91"/>
      <c r="QFC79" s="91"/>
      <c r="QFD79" s="91"/>
      <c r="QFE79" s="91"/>
      <c r="QFF79" s="91"/>
      <c r="QFG79" s="91"/>
      <c r="QFH79" s="91"/>
      <c r="QFI79" s="91"/>
      <c r="QFJ79" s="91"/>
      <c r="QFK79" s="91"/>
      <c r="QFL79" s="91"/>
      <c r="QFM79" s="91"/>
      <c r="QFN79" s="91"/>
      <c r="QFO79" s="91"/>
      <c r="QFP79" s="91"/>
      <c r="QFQ79" s="91"/>
      <c r="QFR79" s="91"/>
      <c r="QFS79" s="91"/>
      <c r="QFT79" s="91"/>
      <c r="QFU79" s="91"/>
      <c r="QFV79" s="91"/>
      <c r="QFW79" s="91"/>
      <c r="QFX79" s="91"/>
      <c r="QFY79" s="91"/>
      <c r="QFZ79" s="91"/>
      <c r="QGA79" s="91"/>
      <c r="QGB79" s="91"/>
      <c r="QGC79" s="91"/>
      <c r="QGD79" s="91"/>
      <c r="QGE79" s="91"/>
      <c r="QGF79" s="91"/>
      <c r="QGG79" s="91"/>
      <c r="QGH79" s="91"/>
      <c r="QGI79" s="91"/>
      <c r="QGJ79" s="91"/>
      <c r="QGK79" s="91"/>
      <c r="QGL79" s="91"/>
      <c r="QGM79" s="91"/>
      <c r="QGN79" s="91"/>
      <c r="QGO79" s="91"/>
      <c r="QGP79" s="91"/>
      <c r="QGQ79" s="91"/>
      <c r="QGR79" s="91"/>
      <c r="QGS79" s="91"/>
      <c r="QGT79" s="91"/>
      <c r="QGU79" s="91"/>
      <c r="QGV79" s="91"/>
      <c r="QGW79" s="91"/>
      <c r="QGX79" s="91"/>
      <c r="QGY79" s="91"/>
      <c r="QGZ79" s="91"/>
      <c r="QHA79" s="91"/>
      <c r="QHB79" s="91"/>
      <c r="QHC79" s="91"/>
      <c r="QHD79" s="91"/>
      <c r="QHE79" s="91"/>
      <c r="QHF79" s="91"/>
      <c r="QHG79" s="91"/>
      <c r="QHH79" s="91"/>
      <c r="QHI79" s="91"/>
      <c r="QHJ79" s="91"/>
      <c r="QHK79" s="91"/>
      <c r="QHL79" s="91"/>
      <c r="QHM79" s="91"/>
      <c r="QHN79" s="91"/>
      <c r="QHO79" s="91"/>
      <c r="QHP79" s="91"/>
      <c r="QHQ79" s="91"/>
      <c r="QHR79" s="91"/>
      <c r="QHS79" s="91"/>
      <c r="QHT79" s="91"/>
      <c r="QHU79" s="91"/>
      <c r="QHV79" s="91"/>
      <c r="QHW79" s="91"/>
      <c r="QHX79" s="91"/>
      <c r="QHY79" s="91"/>
      <c r="QHZ79" s="91"/>
      <c r="QIA79" s="91"/>
      <c r="QIB79" s="91"/>
      <c r="QIC79" s="91"/>
      <c r="QID79" s="91"/>
      <c r="QIE79" s="91"/>
      <c r="QIF79" s="91"/>
      <c r="QIG79" s="91"/>
      <c r="QIH79" s="91"/>
      <c r="QII79" s="91"/>
      <c r="QIJ79" s="91"/>
      <c r="QIK79" s="91"/>
      <c r="QIL79" s="91"/>
      <c r="QIM79" s="91"/>
      <c r="QIN79" s="91"/>
      <c r="QIO79" s="91"/>
      <c r="QIP79" s="91"/>
      <c r="QIQ79" s="91"/>
      <c r="QIR79" s="91"/>
      <c r="QIS79" s="91"/>
      <c r="QIT79" s="91"/>
      <c r="QIU79" s="91"/>
      <c r="QIV79" s="91"/>
      <c r="QIW79" s="91"/>
      <c r="QIX79" s="91"/>
      <c r="QIY79" s="91"/>
      <c r="QIZ79" s="91"/>
      <c r="QJA79" s="91"/>
      <c r="QJB79" s="91"/>
      <c r="QJC79" s="91"/>
      <c r="QJD79" s="91"/>
      <c r="QJE79" s="91"/>
      <c r="QJF79" s="91"/>
      <c r="QJG79" s="91"/>
      <c r="QJH79" s="91"/>
      <c r="QJI79" s="91"/>
      <c r="QJJ79" s="91"/>
      <c r="QJK79" s="91"/>
      <c r="QJL79" s="91"/>
      <c r="QJM79" s="91"/>
      <c r="QJN79" s="91"/>
      <c r="QJO79" s="91"/>
      <c r="QJP79" s="91"/>
      <c r="QJQ79" s="91"/>
      <c r="QJR79" s="91"/>
      <c r="QJS79" s="91"/>
      <c r="QJT79" s="91"/>
      <c r="QJU79" s="91"/>
      <c r="QJV79" s="91"/>
      <c r="QJW79" s="91"/>
      <c r="QJX79" s="91"/>
      <c r="QJY79" s="91"/>
      <c r="QJZ79" s="91"/>
      <c r="QKA79" s="91"/>
      <c r="QKB79" s="91"/>
      <c r="QKC79" s="91"/>
      <c r="QKD79" s="91"/>
      <c r="QKE79" s="91"/>
      <c r="QKF79" s="91"/>
      <c r="QKG79" s="91"/>
      <c r="QKH79" s="91"/>
      <c r="QKI79" s="91"/>
      <c r="QKJ79" s="91"/>
      <c r="QKK79" s="91"/>
      <c r="QKL79" s="91"/>
      <c r="QKM79" s="91"/>
      <c r="QKN79" s="91"/>
      <c r="QKO79" s="91"/>
      <c r="QKP79" s="91"/>
      <c r="QKQ79" s="91"/>
      <c r="QKR79" s="91"/>
      <c r="QKS79" s="91"/>
      <c r="QKT79" s="91"/>
      <c r="QKU79" s="91"/>
      <c r="QKV79" s="91"/>
      <c r="QKW79" s="91"/>
      <c r="QKX79" s="91"/>
      <c r="QKY79" s="91"/>
      <c r="QKZ79" s="91"/>
      <c r="QLA79" s="91"/>
      <c r="QLB79" s="91"/>
      <c r="QLC79" s="91"/>
      <c r="QLD79" s="91"/>
      <c r="QLE79" s="91"/>
      <c r="QLF79" s="91"/>
      <c r="QLG79" s="91"/>
      <c r="QLH79" s="91"/>
      <c r="QLI79" s="91"/>
      <c r="QLJ79" s="91"/>
      <c r="QLK79" s="91"/>
      <c r="QLL79" s="91"/>
      <c r="QLM79" s="91"/>
      <c r="QLN79" s="91"/>
      <c r="QLO79" s="91"/>
      <c r="QLP79" s="91"/>
      <c r="QLQ79" s="91"/>
      <c r="QLR79" s="91"/>
      <c r="QLS79" s="91"/>
      <c r="QLT79" s="91"/>
      <c r="QLU79" s="91"/>
      <c r="QLV79" s="91"/>
      <c r="QLW79" s="91"/>
      <c r="QLX79" s="91"/>
      <c r="QLY79" s="91"/>
      <c r="QLZ79" s="91"/>
      <c r="QMA79" s="91"/>
      <c r="QMB79" s="91"/>
      <c r="QMC79" s="91"/>
      <c r="QMD79" s="91"/>
      <c r="QME79" s="91"/>
      <c r="QMF79" s="91"/>
      <c r="QMG79" s="91"/>
      <c r="QMH79" s="91"/>
      <c r="QMI79" s="91"/>
      <c r="QMJ79" s="91"/>
      <c r="QMK79" s="91"/>
      <c r="QML79" s="91"/>
      <c r="QMM79" s="91"/>
      <c r="QMN79" s="91"/>
      <c r="QMO79" s="91"/>
      <c r="QMP79" s="91"/>
      <c r="QMQ79" s="91"/>
      <c r="QMR79" s="91"/>
      <c r="QMS79" s="91"/>
      <c r="QMT79" s="91"/>
      <c r="QMU79" s="91"/>
      <c r="QMV79" s="91"/>
      <c r="QMW79" s="91"/>
      <c r="QMX79" s="91"/>
      <c r="QMY79" s="91"/>
      <c r="QMZ79" s="91"/>
      <c r="QNA79" s="91"/>
      <c r="QNB79" s="91"/>
      <c r="QNC79" s="91"/>
      <c r="QND79" s="91"/>
      <c r="QNE79" s="91"/>
      <c r="QNF79" s="91"/>
      <c r="QNG79" s="91"/>
      <c r="QNH79" s="91"/>
      <c r="QNI79" s="91"/>
      <c r="QNJ79" s="91"/>
      <c r="QNK79" s="91"/>
      <c r="QNL79" s="91"/>
      <c r="QNM79" s="91"/>
      <c r="QNN79" s="91"/>
      <c r="QNO79" s="91"/>
      <c r="QNP79" s="91"/>
      <c r="QNQ79" s="91"/>
      <c r="QNR79" s="91"/>
      <c r="QNS79" s="91"/>
      <c r="QNT79" s="91"/>
      <c r="QNU79" s="91"/>
      <c r="QNV79" s="91"/>
      <c r="QNW79" s="91"/>
      <c r="QNX79" s="91"/>
      <c r="QNY79" s="91"/>
      <c r="QNZ79" s="91"/>
      <c r="QOA79" s="91"/>
      <c r="QOB79" s="91"/>
      <c r="QOC79" s="91"/>
      <c r="QOD79" s="91"/>
      <c r="QOE79" s="91"/>
      <c r="QOF79" s="91"/>
      <c r="QOG79" s="91"/>
      <c r="QOH79" s="91"/>
      <c r="QOI79" s="91"/>
      <c r="QOJ79" s="91"/>
      <c r="QOK79" s="91"/>
      <c r="QOL79" s="91"/>
      <c r="QOM79" s="91"/>
      <c r="QON79" s="91"/>
      <c r="QOO79" s="91"/>
      <c r="QOP79" s="91"/>
      <c r="QOQ79" s="91"/>
      <c r="QOR79" s="91"/>
      <c r="QOS79" s="91"/>
      <c r="QOT79" s="91"/>
      <c r="QOU79" s="91"/>
      <c r="QOV79" s="91"/>
      <c r="QOW79" s="91"/>
      <c r="QOX79" s="91"/>
      <c r="QOY79" s="91"/>
      <c r="QOZ79" s="91"/>
      <c r="QPA79" s="91"/>
      <c r="QPB79" s="91"/>
      <c r="QPC79" s="91"/>
      <c r="QPD79" s="91"/>
      <c r="QPE79" s="91"/>
      <c r="QPF79" s="91"/>
      <c r="QPG79" s="91"/>
      <c r="QPH79" s="91"/>
      <c r="QPI79" s="91"/>
      <c r="QPJ79" s="91"/>
      <c r="QPK79" s="91"/>
      <c r="QPL79" s="91"/>
      <c r="QPM79" s="91"/>
      <c r="QPN79" s="91"/>
      <c r="QPO79" s="91"/>
      <c r="QPP79" s="91"/>
      <c r="QPQ79" s="91"/>
      <c r="QPR79" s="91"/>
      <c r="QPS79" s="91"/>
      <c r="QPT79" s="91"/>
      <c r="QPU79" s="91"/>
      <c r="QPV79" s="91"/>
      <c r="QPW79" s="91"/>
      <c r="QPX79" s="91"/>
      <c r="QPY79" s="91"/>
      <c r="QPZ79" s="91"/>
      <c r="QQA79" s="91"/>
      <c r="QQB79" s="91"/>
      <c r="QQC79" s="91"/>
      <c r="QQD79" s="91"/>
      <c r="QQE79" s="91"/>
      <c r="QQF79" s="91"/>
      <c r="QQG79" s="91"/>
      <c r="QQH79" s="91"/>
      <c r="QQI79" s="91"/>
      <c r="QQJ79" s="91"/>
      <c r="QQK79" s="91"/>
      <c r="QQL79" s="91"/>
      <c r="QQM79" s="91"/>
      <c r="QQN79" s="91"/>
      <c r="QQO79" s="91"/>
      <c r="QQP79" s="91"/>
      <c r="QQQ79" s="91"/>
      <c r="QQR79" s="91"/>
      <c r="QQS79" s="91"/>
      <c r="QQT79" s="91"/>
      <c r="QQU79" s="91"/>
      <c r="QQV79" s="91"/>
      <c r="QQW79" s="91"/>
      <c r="QQX79" s="91"/>
      <c r="QQY79" s="91"/>
      <c r="QQZ79" s="91"/>
      <c r="QRA79" s="91"/>
      <c r="QRB79" s="91"/>
      <c r="QRC79" s="91"/>
      <c r="QRD79" s="91"/>
      <c r="QRE79" s="91"/>
      <c r="QRF79" s="91"/>
      <c r="QRG79" s="91"/>
      <c r="QRH79" s="91"/>
      <c r="QRI79" s="91"/>
      <c r="QRJ79" s="91"/>
      <c r="QRK79" s="91"/>
      <c r="QRL79" s="91"/>
      <c r="QRM79" s="91"/>
      <c r="QRN79" s="91"/>
      <c r="QRO79" s="91"/>
      <c r="QRP79" s="91"/>
      <c r="QRQ79" s="91"/>
      <c r="QRR79" s="91"/>
      <c r="QRS79" s="91"/>
      <c r="QRT79" s="91"/>
      <c r="QRU79" s="91"/>
      <c r="QRV79" s="91"/>
      <c r="QRW79" s="91"/>
      <c r="QRX79" s="91"/>
      <c r="QRY79" s="91"/>
      <c r="QRZ79" s="91"/>
      <c r="QSA79" s="91"/>
      <c r="QSB79" s="91"/>
      <c r="QSC79" s="91"/>
      <c r="QSD79" s="91"/>
      <c r="QSE79" s="91"/>
      <c r="QSF79" s="91"/>
      <c r="QSG79" s="91"/>
      <c r="QSH79" s="91"/>
      <c r="QSI79" s="91"/>
      <c r="QSJ79" s="91"/>
      <c r="QSK79" s="91"/>
      <c r="QSL79" s="91"/>
      <c r="QSM79" s="91"/>
      <c r="QSN79" s="91"/>
      <c r="QSO79" s="91"/>
      <c r="QSP79" s="91"/>
      <c r="QSQ79" s="91"/>
      <c r="QSR79" s="91"/>
      <c r="QSS79" s="91"/>
      <c r="QST79" s="91"/>
      <c r="QSU79" s="91"/>
      <c r="QSV79" s="91"/>
      <c r="QSW79" s="91"/>
      <c r="QSX79" s="91"/>
      <c r="QSY79" s="91"/>
      <c r="QSZ79" s="91"/>
      <c r="QTA79" s="91"/>
      <c r="QTB79" s="91"/>
      <c r="QTC79" s="91"/>
      <c r="QTD79" s="91"/>
      <c r="QTE79" s="91"/>
      <c r="QTF79" s="91"/>
      <c r="QTG79" s="91"/>
      <c r="QTH79" s="91"/>
      <c r="QTI79" s="91"/>
      <c r="QTJ79" s="91"/>
      <c r="QTK79" s="91"/>
      <c r="QTL79" s="91"/>
      <c r="QTM79" s="91"/>
      <c r="QTN79" s="91"/>
      <c r="QTO79" s="91"/>
      <c r="QTP79" s="91"/>
      <c r="QTQ79" s="91"/>
      <c r="QTR79" s="91"/>
      <c r="QTS79" s="91"/>
      <c r="QTT79" s="91"/>
      <c r="QTU79" s="91"/>
      <c r="QTV79" s="91"/>
      <c r="QTW79" s="91"/>
      <c r="QTX79" s="91"/>
      <c r="QTY79" s="91"/>
      <c r="QTZ79" s="91"/>
      <c r="QUA79" s="91"/>
      <c r="QUB79" s="91"/>
      <c r="QUC79" s="91"/>
      <c r="QUD79" s="91"/>
      <c r="QUE79" s="91"/>
      <c r="QUF79" s="91"/>
      <c r="QUG79" s="91"/>
      <c r="QUH79" s="91"/>
      <c r="QUI79" s="91"/>
      <c r="QUJ79" s="91"/>
      <c r="QUK79" s="91"/>
      <c r="QUL79" s="91"/>
      <c r="QUM79" s="91"/>
      <c r="QUN79" s="91"/>
      <c r="QUO79" s="91"/>
      <c r="QUP79" s="91"/>
      <c r="QUQ79" s="91"/>
      <c r="QUR79" s="91"/>
      <c r="QUS79" s="91"/>
      <c r="QUT79" s="91"/>
      <c r="QUU79" s="91"/>
      <c r="QUV79" s="91"/>
      <c r="QUW79" s="91"/>
      <c r="QUX79" s="91"/>
      <c r="QUY79" s="91"/>
      <c r="QUZ79" s="91"/>
      <c r="QVA79" s="91"/>
      <c r="QVB79" s="91"/>
      <c r="QVC79" s="91"/>
      <c r="QVD79" s="91"/>
      <c r="QVE79" s="91"/>
      <c r="QVF79" s="91"/>
      <c r="QVG79" s="91"/>
      <c r="QVH79" s="91"/>
      <c r="QVI79" s="91"/>
      <c r="QVJ79" s="91"/>
      <c r="QVK79" s="91"/>
      <c r="QVL79" s="91"/>
      <c r="QVM79" s="91"/>
      <c r="QVN79" s="91"/>
      <c r="QVO79" s="91"/>
      <c r="QVP79" s="91"/>
      <c r="QVQ79" s="91"/>
      <c r="QVR79" s="91"/>
      <c r="QVS79" s="91"/>
      <c r="QVT79" s="91"/>
      <c r="QVU79" s="91"/>
      <c r="QVV79" s="91"/>
      <c r="QVW79" s="91"/>
      <c r="QVX79" s="91"/>
      <c r="QVY79" s="91"/>
      <c r="QVZ79" s="91"/>
      <c r="QWA79" s="91"/>
      <c r="QWB79" s="91"/>
      <c r="QWC79" s="91"/>
      <c r="QWD79" s="91"/>
      <c r="QWE79" s="91"/>
      <c r="QWF79" s="91"/>
      <c r="QWG79" s="91"/>
      <c r="QWH79" s="91"/>
      <c r="QWI79" s="91"/>
      <c r="QWJ79" s="91"/>
      <c r="QWK79" s="91"/>
      <c r="QWL79" s="91"/>
      <c r="QWM79" s="91"/>
      <c r="QWN79" s="91"/>
      <c r="QWO79" s="91"/>
      <c r="QWP79" s="91"/>
      <c r="QWQ79" s="91"/>
      <c r="QWR79" s="91"/>
      <c r="QWS79" s="91"/>
      <c r="QWT79" s="91"/>
      <c r="QWU79" s="91"/>
      <c r="QWV79" s="91"/>
      <c r="QWW79" s="91"/>
      <c r="QWX79" s="91"/>
      <c r="QWY79" s="91"/>
      <c r="QWZ79" s="91"/>
      <c r="QXA79" s="91"/>
      <c r="QXB79" s="91"/>
      <c r="QXC79" s="91"/>
      <c r="QXD79" s="91"/>
      <c r="QXE79" s="91"/>
      <c r="QXF79" s="91"/>
      <c r="QXG79" s="91"/>
      <c r="QXH79" s="91"/>
      <c r="QXI79" s="91"/>
      <c r="QXJ79" s="91"/>
      <c r="QXK79" s="91"/>
      <c r="QXL79" s="91"/>
      <c r="QXM79" s="91"/>
      <c r="QXN79" s="91"/>
      <c r="QXO79" s="91"/>
      <c r="QXP79" s="91"/>
      <c r="QXQ79" s="91"/>
      <c r="QXR79" s="91"/>
      <c r="QXS79" s="91"/>
      <c r="QXT79" s="91"/>
      <c r="QXU79" s="91"/>
      <c r="QXV79" s="91"/>
      <c r="QXW79" s="91"/>
      <c r="QXX79" s="91"/>
      <c r="QXY79" s="91"/>
      <c r="QXZ79" s="91"/>
      <c r="QYA79" s="91"/>
      <c r="QYB79" s="91"/>
      <c r="QYC79" s="91"/>
      <c r="QYD79" s="91"/>
      <c r="QYE79" s="91"/>
      <c r="QYF79" s="91"/>
      <c r="QYG79" s="91"/>
      <c r="QYH79" s="91"/>
      <c r="QYI79" s="91"/>
      <c r="QYJ79" s="91"/>
      <c r="QYK79" s="91"/>
      <c r="QYL79" s="91"/>
      <c r="QYM79" s="91"/>
      <c r="QYN79" s="91"/>
      <c r="QYO79" s="91"/>
      <c r="QYP79" s="91"/>
      <c r="QYQ79" s="91"/>
      <c r="QYR79" s="91"/>
      <c r="QYS79" s="91"/>
      <c r="QYT79" s="91"/>
      <c r="QYU79" s="91"/>
      <c r="QYV79" s="91"/>
      <c r="QYW79" s="91"/>
      <c r="QYX79" s="91"/>
      <c r="QYY79" s="91"/>
      <c r="QYZ79" s="91"/>
      <c r="QZA79" s="91"/>
      <c r="QZB79" s="91"/>
      <c r="QZC79" s="91"/>
      <c r="QZD79" s="91"/>
      <c r="QZE79" s="91"/>
      <c r="QZF79" s="91"/>
      <c r="QZG79" s="91"/>
      <c r="QZH79" s="91"/>
      <c r="QZI79" s="91"/>
      <c r="QZJ79" s="91"/>
      <c r="QZK79" s="91"/>
      <c r="QZL79" s="91"/>
      <c r="QZM79" s="91"/>
      <c r="QZN79" s="91"/>
      <c r="QZO79" s="91"/>
      <c r="QZP79" s="91"/>
      <c r="QZQ79" s="91"/>
      <c r="QZR79" s="91"/>
      <c r="QZS79" s="91"/>
      <c r="QZT79" s="91"/>
      <c r="QZU79" s="91"/>
      <c r="QZV79" s="91"/>
      <c r="QZW79" s="91"/>
      <c r="QZX79" s="91"/>
      <c r="QZY79" s="91"/>
      <c r="QZZ79" s="91"/>
      <c r="RAA79" s="91"/>
      <c r="RAB79" s="91"/>
      <c r="RAC79" s="91"/>
      <c r="RAD79" s="91"/>
      <c r="RAE79" s="91"/>
      <c r="RAF79" s="91"/>
      <c r="RAG79" s="91"/>
      <c r="RAH79" s="91"/>
      <c r="RAI79" s="91"/>
      <c r="RAJ79" s="91"/>
      <c r="RAK79" s="91"/>
      <c r="RAL79" s="91"/>
      <c r="RAM79" s="91"/>
      <c r="RAN79" s="91"/>
      <c r="RAO79" s="91"/>
      <c r="RAP79" s="91"/>
      <c r="RAQ79" s="91"/>
      <c r="RAR79" s="91"/>
      <c r="RAS79" s="91"/>
      <c r="RAT79" s="91"/>
      <c r="RAU79" s="91"/>
      <c r="RAV79" s="91"/>
      <c r="RAW79" s="91"/>
      <c r="RAX79" s="91"/>
      <c r="RAY79" s="91"/>
      <c r="RAZ79" s="91"/>
      <c r="RBA79" s="91"/>
      <c r="RBB79" s="91"/>
      <c r="RBC79" s="91"/>
      <c r="RBD79" s="91"/>
      <c r="RBE79" s="91"/>
      <c r="RBF79" s="91"/>
      <c r="RBG79" s="91"/>
      <c r="RBH79" s="91"/>
      <c r="RBI79" s="91"/>
      <c r="RBJ79" s="91"/>
      <c r="RBK79" s="91"/>
      <c r="RBL79" s="91"/>
      <c r="RBM79" s="91"/>
      <c r="RBN79" s="91"/>
      <c r="RBO79" s="91"/>
      <c r="RBP79" s="91"/>
      <c r="RBQ79" s="91"/>
      <c r="RBR79" s="91"/>
      <c r="RBS79" s="91"/>
      <c r="RBT79" s="91"/>
      <c r="RBU79" s="91"/>
      <c r="RBV79" s="91"/>
      <c r="RBW79" s="91"/>
      <c r="RBX79" s="91"/>
      <c r="RBY79" s="91"/>
      <c r="RBZ79" s="91"/>
      <c r="RCA79" s="91"/>
      <c r="RCB79" s="91"/>
      <c r="RCC79" s="91"/>
      <c r="RCD79" s="91"/>
      <c r="RCE79" s="91"/>
      <c r="RCF79" s="91"/>
      <c r="RCG79" s="91"/>
      <c r="RCH79" s="91"/>
      <c r="RCI79" s="91"/>
      <c r="RCJ79" s="91"/>
      <c r="RCK79" s="91"/>
      <c r="RCL79" s="91"/>
      <c r="RCM79" s="91"/>
      <c r="RCN79" s="91"/>
      <c r="RCO79" s="91"/>
      <c r="RCP79" s="91"/>
      <c r="RCQ79" s="91"/>
      <c r="RCR79" s="91"/>
      <c r="RCS79" s="91"/>
      <c r="RCT79" s="91"/>
      <c r="RCU79" s="91"/>
      <c r="RCV79" s="91"/>
      <c r="RCW79" s="91"/>
      <c r="RCX79" s="91"/>
      <c r="RCY79" s="91"/>
      <c r="RCZ79" s="91"/>
      <c r="RDA79" s="91"/>
      <c r="RDB79" s="91"/>
      <c r="RDC79" s="91"/>
      <c r="RDD79" s="91"/>
      <c r="RDE79" s="91"/>
      <c r="RDF79" s="91"/>
      <c r="RDG79" s="91"/>
      <c r="RDH79" s="91"/>
      <c r="RDI79" s="91"/>
      <c r="RDJ79" s="91"/>
      <c r="RDK79" s="91"/>
      <c r="RDL79" s="91"/>
      <c r="RDM79" s="91"/>
      <c r="RDN79" s="91"/>
      <c r="RDO79" s="91"/>
      <c r="RDP79" s="91"/>
      <c r="RDQ79" s="91"/>
      <c r="RDR79" s="91"/>
      <c r="RDS79" s="91"/>
      <c r="RDT79" s="91"/>
      <c r="RDU79" s="91"/>
      <c r="RDV79" s="91"/>
      <c r="RDW79" s="91"/>
      <c r="RDX79" s="91"/>
      <c r="RDY79" s="91"/>
      <c r="RDZ79" s="91"/>
      <c r="REA79" s="91"/>
      <c r="REB79" s="91"/>
      <c r="REC79" s="91"/>
      <c r="RED79" s="91"/>
      <c r="REE79" s="91"/>
      <c r="REF79" s="91"/>
      <c r="REG79" s="91"/>
      <c r="REH79" s="91"/>
      <c r="REI79" s="91"/>
      <c r="REJ79" s="91"/>
      <c r="REK79" s="91"/>
      <c r="REL79" s="91"/>
      <c r="REM79" s="91"/>
      <c r="REN79" s="91"/>
      <c r="REO79" s="91"/>
      <c r="REP79" s="91"/>
      <c r="REQ79" s="91"/>
      <c r="RER79" s="91"/>
      <c r="RES79" s="91"/>
      <c r="RET79" s="91"/>
      <c r="REU79" s="91"/>
      <c r="REV79" s="91"/>
      <c r="REW79" s="91"/>
      <c r="REX79" s="91"/>
      <c r="REY79" s="91"/>
      <c r="REZ79" s="91"/>
      <c r="RFA79" s="91"/>
      <c r="RFB79" s="91"/>
      <c r="RFC79" s="91"/>
      <c r="RFD79" s="91"/>
      <c r="RFE79" s="91"/>
      <c r="RFF79" s="91"/>
      <c r="RFG79" s="91"/>
      <c r="RFH79" s="91"/>
      <c r="RFI79" s="91"/>
      <c r="RFJ79" s="91"/>
      <c r="RFK79" s="91"/>
      <c r="RFL79" s="91"/>
      <c r="RFM79" s="91"/>
      <c r="RFN79" s="91"/>
      <c r="RFO79" s="91"/>
      <c r="RFP79" s="91"/>
      <c r="RFQ79" s="91"/>
      <c r="RFR79" s="91"/>
      <c r="RFS79" s="91"/>
      <c r="RFT79" s="91"/>
      <c r="RFU79" s="91"/>
      <c r="RFV79" s="91"/>
      <c r="RFW79" s="91"/>
      <c r="RFX79" s="91"/>
      <c r="RFY79" s="91"/>
      <c r="RFZ79" s="91"/>
      <c r="RGA79" s="91"/>
      <c r="RGB79" s="91"/>
      <c r="RGC79" s="91"/>
      <c r="RGD79" s="91"/>
      <c r="RGE79" s="91"/>
      <c r="RGF79" s="91"/>
      <c r="RGG79" s="91"/>
      <c r="RGH79" s="91"/>
      <c r="RGI79" s="91"/>
      <c r="RGJ79" s="91"/>
      <c r="RGK79" s="91"/>
      <c r="RGL79" s="91"/>
      <c r="RGM79" s="91"/>
      <c r="RGN79" s="91"/>
      <c r="RGO79" s="91"/>
      <c r="RGP79" s="91"/>
      <c r="RGQ79" s="91"/>
      <c r="RGR79" s="91"/>
      <c r="RGS79" s="91"/>
      <c r="RGT79" s="91"/>
      <c r="RGU79" s="91"/>
      <c r="RGV79" s="91"/>
      <c r="RGW79" s="91"/>
      <c r="RGX79" s="91"/>
      <c r="RGY79" s="91"/>
      <c r="RGZ79" s="91"/>
      <c r="RHA79" s="91"/>
      <c r="RHB79" s="91"/>
      <c r="RHC79" s="91"/>
      <c r="RHD79" s="91"/>
      <c r="RHE79" s="91"/>
      <c r="RHF79" s="91"/>
      <c r="RHG79" s="91"/>
      <c r="RHH79" s="91"/>
      <c r="RHI79" s="91"/>
      <c r="RHJ79" s="91"/>
      <c r="RHK79" s="91"/>
      <c r="RHL79" s="91"/>
      <c r="RHM79" s="91"/>
      <c r="RHN79" s="91"/>
      <c r="RHO79" s="91"/>
      <c r="RHP79" s="91"/>
      <c r="RHQ79" s="91"/>
      <c r="RHR79" s="91"/>
      <c r="RHS79" s="91"/>
      <c r="RHT79" s="91"/>
      <c r="RHU79" s="91"/>
      <c r="RHV79" s="91"/>
      <c r="RHW79" s="91"/>
      <c r="RHX79" s="91"/>
      <c r="RHY79" s="91"/>
      <c r="RHZ79" s="91"/>
      <c r="RIA79" s="91"/>
      <c r="RIB79" s="91"/>
      <c r="RIC79" s="91"/>
      <c r="RID79" s="91"/>
      <c r="RIE79" s="91"/>
      <c r="RIF79" s="91"/>
      <c r="RIG79" s="91"/>
      <c r="RIH79" s="91"/>
      <c r="RII79" s="91"/>
      <c r="RIJ79" s="91"/>
      <c r="RIK79" s="91"/>
      <c r="RIL79" s="91"/>
      <c r="RIM79" s="91"/>
      <c r="RIN79" s="91"/>
      <c r="RIO79" s="91"/>
      <c r="RIP79" s="91"/>
      <c r="RIQ79" s="91"/>
      <c r="RIR79" s="91"/>
      <c r="RIS79" s="91"/>
      <c r="RIT79" s="91"/>
      <c r="RIU79" s="91"/>
      <c r="RIV79" s="91"/>
      <c r="RIW79" s="91"/>
      <c r="RIX79" s="91"/>
      <c r="RIY79" s="91"/>
      <c r="RIZ79" s="91"/>
      <c r="RJA79" s="91"/>
      <c r="RJB79" s="91"/>
      <c r="RJC79" s="91"/>
      <c r="RJD79" s="91"/>
      <c r="RJE79" s="91"/>
      <c r="RJF79" s="91"/>
      <c r="RJG79" s="91"/>
      <c r="RJH79" s="91"/>
      <c r="RJI79" s="91"/>
      <c r="RJJ79" s="91"/>
      <c r="RJK79" s="91"/>
      <c r="RJL79" s="91"/>
      <c r="RJM79" s="91"/>
      <c r="RJN79" s="91"/>
      <c r="RJO79" s="91"/>
      <c r="RJP79" s="91"/>
      <c r="RJQ79" s="91"/>
      <c r="RJR79" s="91"/>
      <c r="RJS79" s="91"/>
      <c r="RJT79" s="91"/>
      <c r="RJU79" s="91"/>
      <c r="RJV79" s="91"/>
      <c r="RJW79" s="91"/>
      <c r="RJX79" s="91"/>
      <c r="RJY79" s="91"/>
      <c r="RJZ79" s="91"/>
      <c r="RKA79" s="91"/>
      <c r="RKB79" s="91"/>
      <c r="RKC79" s="91"/>
      <c r="RKD79" s="91"/>
      <c r="RKE79" s="91"/>
      <c r="RKF79" s="91"/>
      <c r="RKG79" s="91"/>
      <c r="RKH79" s="91"/>
      <c r="RKI79" s="91"/>
      <c r="RKJ79" s="91"/>
      <c r="RKK79" s="91"/>
      <c r="RKL79" s="91"/>
      <c r="RKM79" s="91"/>
      <c r="RKN79" s="91"/>
      <c r="RKO79" s="91"/>
      <c r="RKP79" s="91"/>
      <c r="RKQ79" s="91"/>
      <c r="RKR79" s="91"/>
      <c r="RKS79" s="91"/>
      <c r="RKT79" s="91"/>
      <c r="RKU79" s="91"/>
      <c r="RKV79" s="91"/>
      <c r="RKW79" s="91"/>
      <c r="RKX79" s="91"/>
      <c r="RKY79" s="91"/>
      <c r="RKZ79" s="91"/>
      <c r="RLA79" s="91"/>
      <c r="RLB79" s="91"/>
      <c r="RLC79" s="91"/>
      <c r="RLD79" s="91"/>
      <c r="RLE79" s="91"/>
      <c r="RLF79" s="91"/>
      <c r="RLG79" s="91"/>
      <c r="RLH79" s="91"/>
      <c r="RLI79" s="91"/>
      <c r="RLJ79" s="91"/>
      <c r="RLK79" s="91"/>
      <c r="RLL79" s="91"/>
      <c r="RLM79" s="91"/>
      <c r="RLN79" s="91"/>
      <c r="RLO79" s="91"/>
      <c r="RLP79" s="91"/>
      <c r="RLQ79" s="91"/>
      <c r="RLR79" s="91"/>
      <c r="RLS79" s="91"/>
      <c r="RLT79" s="91"/>
      <c r="RLU79" s="91"/>
      <c r="RLV79" s="91"/>
      <c r="RLW79" s="91"/>
      <c r="RLX79" s="91"/>
      <c r="RLY79" s="91"/>
      <c r="RLZ79" s="91"/>
      <c r="RMA79" s="91"/>
      <c r="RMB79" s="91"/>
      <c r="RMC79" s="91"/>
      <c r="RMD79" s="91"/>
      <c r="RME79" s="91"/>
      <c r="RMF79" s="91"/>
      <c r="RMG79" s="91"/>
      <c r="RMH79" s="91"/>
      <c r="RMI79" s="91"/>
      <c r="RMJ79" s="91"/>
      <c r="RMK79" s="91"/>
      <c r="RML79" s="91"/>
      <c r="RMM79" s="91"/>
      <c r="RMN79" s="91"/>
      <c r="RMO79" s="91"/>
      <c r="RMP79" s="91"/>
      <c r="RMQ79" s="91"/>
      <c r="RMR79" s="91"/>
      <c r="RMS79" s="91"/>
      <c r="RMT79" s="91"/>
      <c r="RMU79" s="91"/>
      <c r="RMV79" s="91"/>
      <c r="RMW79" s="91"/>
      <c r="RMX79" s="91"/>
      <c r="RMY79" s="91"/>
      <c r="RMZ79" s="91"/>
      <c r="RNA79" s="91"/>
      <c r="RNB79" s="91"/>
      <c r="RNC79" s="91"/>
      <c r="RND79" s="91"/>
      <c r="RNE79" s="91"/>
      <c r="RNF79" s="91"/>
      <c r="RNG79" s="91"/>
      <c r="RNH79" s="91"/>
      <c r="RNI79" s="91"/>
      <c r="RNJ79" s="91"/>
      <c r="RNK79" s="91"/>
      <c r="RNL79" s="91"/>
      <c r="RNM79" s="91"/>
      <c r="RNN79" s="91"/>
      <c r="RNO79" s="91"/>
      <c r="RNP79" s="91"/>
      <c r="RNQ79" s="91"/>
      <c r="RNR79" s="91"/>
      <c r="RNS79" s="91"/>
      <c r="RNT79" s="91"/>
      <c r="RNU79" s="91"/>
      <c r="RNV79" s="91"/>
      <c r="RNW79" s="91"/>
      <c r="RNX79" s="91"/>
      <c r="RNY79" s="91"/>
      <c r="RNZ79" s="91"/>
      <c r="ROA79" s="91"/>
      <c r="ROB79" s="91"/>
      <c r="ROC79" s="91"/>
      <c r="ROD79" s="91"/>
      <c r="ROE79" s="91"/>
      <c r="ROF79" s="91"/>
      <c r="ROG79" s="91"/>
      <c r="ROH79" s="91"/>
      <c r="ROI79" s="91"/>
      <c r="ROJ79" s="91"/>
      <c r="ROK79" s="91"/>
      <c r="ROL79" s="91"/>
      <c r="ROM79" s="91"/>
      <c r="RON79" s="91"/>
      <c r="ROO79" s="91"/>
      <c r="ROP79" s="91"/>
      <c r="ROQ79" s="91"/>
      <c r="ROR79" s="91"/>
      <c r="ROS79" s="91"/>
      <c r="ROT79" s="91"/>
      <c r="ROU79" s="91"/>
      <c r="ROV79" s="91"/>
      <c r="ROW79" s="91"/>
      <c r="ROX79" s="91"/>
      <c r="ROY79" s="91"/>
      <c r="ROZ79" s="91"/>
      <c r="RPA79" s="91"/>
      <c r="RPB79" s="91"/>
      <c r="RPC79" s="91"/>
      <c r="RPD79" s="91"/>
      <c r="RPE79" s="91"/>
      <c r="RPF79" s="91"/>
      <c r="RPG79" s="91"/>
      <c r="RPH79" s="91"/>
      <c r="RPI79" s="91"/>
      <c r="RPJ79" s="91"/>
      <c r="RPK79" s="91"/>
      <c r="RPL79" s="91"/>
      <c r="RPM79" s="91"/>
      <c r="RPN79" s="91"/>
      <c r="RPO79" s="91"/>
      <c r="RPP79" s="91"/>
      <c r="RPQ79" s="91"/>
      <c r="RPR79" s="91"/>
      <c r="RPS79" s="91"/>
      <c r="RPT79" s="91"/>
      <c r="RPU79" s="91"/>
      <c r="RPV79" s="91"/>
      <c r="RPW79" s="91"/>
      <c r="RPX79" s="91"/>
      <c r="RPY79" s="91"/>
      <c r="RPZ79" s="91"/>
      <c r="RQA79" s="91"/>
      <c r="RQB79" s="91"/>
      <c r="RQC79" s="91"/>
      <c r="RQD79" s="91"/>
      <c r="RQE79" s="91"/>
      <c r="RQF79" s="91"/>
      <c r="RQG79" s="91"/>
      <c r="RQH79" s="91"/>
      <c r="RQI79" s="91"/>
      <c r="RQJ79" s="91"/>
      <c r="RQK79" s="91"/>
      <c r="RQL79" s="91"/>
      <c r="RQM79" s="91"/>
      <c r="RQN79" s="91"/>
      <c r="RQO79" s="91"/>
      <c r="RQP79" s="91"/>
      <c r="RQQ79" s="91"/>
      <c r="RQR79" s="91"/>
      <c r="RQS79" s="91"/>
      <c r="RQT79" s="91"/>
      <c r="RQU79" s="91"/>
      <c r="RQV79" s="91"/>
      <c r="RQW79" s="91"/>
      <c r="RQX79" s="91"/>
      <c r="RQY79" s="91"/>
      <c r="RQZ79" s="91"/>
      <c r="RRA79" s="91"/>
      <c r="RRB79" s="91"/>
      <c r="RRC79" s="91"/>
      <c r="RRD79" s="91"/>
      <c r="RRE79" s="91"/>
      <c r="RRF79" s="91"/>
      <c r="RRG79" s="91"/>
      <c r="RRH79" s="91"/>
      <c r="RRI79" s="91"/>
      <c r="RRJ79" s="91"/>
      <c r="RRK79" s="91"/>
      <c r="RRL79" s="91"/>
      <c r="RRM79" s="91"/>
      <c r="RRN79" s="91"/>
      <c r="RRO79" s="91"/>
      <c r="RRP79" s="91"/>
      <c r="RRQ79" s="91"/>
      <c r="RRR79" s="91"/>
      <c r="RRS79" s="91"/>
      <c r="RRT79" s="91"/>
      <c r="RRU79" s="91"/>
      <c r="RRV79" s="91"/>
      <c r="RRW79" s="91"/>
      <c r="RRX79" s="91"/>
      <c r="RRY79" s="91"/>
      <c r="RRZ79" s="91"/>
      <c r="RSA79" s="91"/>
      <c r="RSB79" s="91"/>
      <c r="RSC79" s="91"/>
      <c r="RSD79" s="91"/>
      <c r="RSE79" s="91"/>
      <c r="RSF79" s="91"/>
      <c r="RSG79" s="91"/>
      <c r="RSH79" s="91"/>
      <c r="RSI79" s="91"/>
      <c r="RSJ79" s="91"/>
      <c r="RSK79" s="91"/>
      <c r="RSL79" s="91"/>
      <c r="RSM79" s="91"/>
      <c r="RSN79" s="91"/>
      <c r="RSO79" s="91"/>
      <c r="RSP79" s="91"/>
      <c r="RSQ79" s="91"/>
      <c r="RSR79" s="91"/>
      <c r="RSS79" s="91"/>
      <c r="RST79" s="91"/>
      <c r="RSU79" s="91"/>
      <c r="RSV79" s="91"/>
      <c r="RSW79" s="91"/>
      <c r="RSX79" s="91"/>
      <c r="RSY79" s="91"/>
      <c r="RSZ79" s="91"/>
      <c r="RTA79" s="91"/>
      <c r="RTB79" s="91"/>
      <c r="RTC79" s="91"/>
      <c r="RTD79" s="91"/>
      <c r="RTE79" s="91"/>
      <c r="RTF79" s="91"/>
      <c r="RTG79" s="91"/>
      <c r="RTH79" s="91"/>
      <c r="RTI79" s="91"/>
      <c r="RTJ79" s="91"/>
      <c r="RTK79" s="91"/>
      <c r="RTL79" s="91"/>
      <c r="RTM79" s="91"/>
      <c r="RTN79" s="91"/>
      <c r="RTO79" s="91"/>
      <c r="RTP79" s="91"/>
      <c r="RTQ79" s="91"/>
      <c r="RTR79" s="91"/>
      <c r="RTS79" s="91"/>
      <c r="RTT79" s="91"/>
      <c r="RTU79" s="91"/>
      <c r="RTV79" s="91"/>
      <c r="RTW79" s="91"/>
      <c r="RTX79" s="91"/>
      <c r="RTY79" s="91"/>
      <c r="RTZ79" s="91"/>
      <c r="RUA79" s="91"/>
      <c r="RUB79" s="91"/>
      <c r="RUC79" s="91"/>
      <c r="RUD79" s="91"/>
      <c r="RUE79" s="91"/>
      <c r="RUF79" s="91"/>
      <c r="RUG79" s="91"/>
      <c r="RUH79" s="91"/>
      <c r="RUI79" s="91"/>
      <c r="RUJ79" s="91"/>
      <c r="RUK79" s="91"/>
      <c r="RUL79" s="91"/>
      <c r="RUM79" s="91"/>
      <c r="RUN79" s="91"/>
      <c r="RUO79" s="91"/>
      <c r="RUP79" s="91"/>
      <c r="RUQ79" s="91"/>
      <c r="RUR79" s="91"/>
      <c r="RUS79" s="91"/>
      <c r="RUT79" s="91"/>
      <c r="RUU79" s="91"/>
      <c r="RUV79" s="91"/>
      <c r="RUW79" s="91"/>
      <c r="RUX79" s="91"/>
      <c r="RUY79" s="91"/>
      <c r="RUZ79" s="91"/>
      <c r="RVA79" s="91"/>
      <c r="RVB79" s="91"/>
      <c r="RVC79" s="91"/>
      <c r="RVD79" s="91"/>
      <c r="RVE79" s="91"/>
      <c r="RVF79" s="91"/>
      <c r="RVG79" s="91"/>
      <c r="RVH79" s="91"/>
      <c r="RVI79" s="91"/>
      <c r="RVJ79" s="91"/>
      <c r="RVK79" s="91"/>
      <c r="RVL79" s="91"/>
      <c r="RVM79" s="91"/>
      <c r="RVN79" s="91"/>
      <c r="RVO79" s="91"/>
      <c r="RVP79" s="91"/>
      <c r="RVQ79" s="91"/>
      <c r="RVR79" s="91"/>
      <c r="RVS79" s="91"/>
      <c r="RVT79" s="91"/>
      <c r="RVU79" s="91"/>
      <c r="RVV79" s="91"/>
      <c r="RVW79" s="91"/>
      <c r="RVX79" s="91"/>
      <c r="RVY79" s="91"/>
      <c r="RVZ79" s="91"/>
      <c r="RWA79" s="91"/>
      <c r="RWB79" s="91"/>
      <c r="RWC79" s="91"/>
      <c r="RWD79" s="91"/>
      <c r="RWE79" s="91"/>
      <c r="RWF79" s="91"/>
      <c r="RWG79" s="91"/>
      <c r="RWH79" s="91"/>
      <c r="RWI79" s="91"/>
      <c r="RWJ79" s="91"/>
      <c r="RWK79" s="91"/>
      <c r="RWL79" s="91"/>
      <c r="RWM79" s="91"/>
      <c r="RWN79" s="91"/>
      <c r="RWO79" s="91"/>
      <c r="RWP79" s="91"/>
      <c r="RWQ79" s="91"/>
      <c r="RWR79" s="91"/>
      <c r="RWS79" s="91"/>
      <c r="RWT79" s="91"/>
      <c r="RWU79" s="91"/>
      <c r="RWV79" s="91"/>
      <c r="RWW79" s="91"/>
      <c r="RWX79" s="91"/>
      <c r="RWY79" s="91"/>
      <c r="RWZ79" s="91"/>
      <c r="RXA79" s="91"/>
      <c r="RXB79" s="91"/>
      <c r="RXC79" s="91"/>
      <c r="RXD79" s="91"/>
      <c r="RXE79" s="91"/>
      <c r="RXF79" s="91"/>
      <c r="RXG79" s="91"/>
      <c r="RXH79" s="91"/>
      <c r="RXI79" s="91"/>
      <c r="RXJ79" s="91"/>
      <c r="RXK79" s="91"/>
      <c r="RXL79" s="91"/>
      <c r="RXM79" s="91"/>
      <c r="RXN79" s="91"/>
      <c r="RXO79" s="91"/>
      <c r="RXP79" s="91"/>
      <c r="RXQ79" s="91"/>
      <c r="RXR79" s="91"/>
      <c r="RXS79" s="91"/>
      <c r="RXT79" s="91"/>
      <c r="RXU79" s="91"/>
      <c r="RXV79" s="91"/>
      <c r="RXW79" s="91"/>
      <c r="RXX79" s="91"/>
      <c r="RXY79" s="91"/>
      <c r="RXZ79" s="91"/>
      <c r="RYA79" s="91"/>
      <c r="RYB79" s="91"/>
      <c r="RYC79" s="91"/>
      <c r="RYD79" s="91"/>
      <c r="RYE79" s="91"/>
      <c r="RYF79" s="91"/>
      <c r="RYG79" s="91"/>
      <c r="RYH79" s="91"/>
      <c r="RYI79" s="91"/>
      <c r="RYJ79" s="91"/>
      <c r="RYK79" s="91"/>
      <c r="RYL79" s="91"/>
      <c r="RYM79" s="91"/>
      <c r="RYN79" s="91"/>
      <c r="RYO79" s="91"/>
      <c r="RYP79" s="91"/>
      <c r="RYQ79" s="91"/>
      <c r="RYR79" s="91"/>
      <c r="RYS79" s="91"/>
      <c r="RYT79" s="91"/>
      <c r="RYU79" s="91"/>
      <c r="RYV79" s="91"/>
      <c r="RYW79" s="91"/>
      <c r="RYX79" s="91"/>
      <c r="RYY79" s="91"/>
      <c r="RYZ79" s="91"/>
      <c r="RZA79" s="91"/>
      <c r="RZB79" s="91"/>
      <c r="RZC79" s="91"/>
      <c r="RZD79" s="91"/>
      <c r="RZE79" s="91"/>
      <c r="RZF79" s="91"/>
      <c r="RZG79" s="91"/>
      <c r="RZH79" s="91"/>
      <c r="RZI79" s="91"/>
      <c r="RZJ79" s="91"/>
      <c r="RZK79" s="91"/>
      <c r="RZL79" s="91"/>
      <c r="RZM79" s="91"/>
      <c r="RZN79" s="91"/>
      <c r="RZO79" s="91"/>
      <c r="RZP79" s="91"/>
      <c r="RZQ79" s="91"/>
      <c r="RZR79" s="91"/>
      <c r="RZS79" s="91"/>
      <c r="RZT79" s="91"/>
      <c r="RZU79" s="91"/>
      <c r="RZV79" s="91"/>
      <c r="RZW79" s="91"/>
      <c r="RZX79" s="91"/>
      <c r="RZY79" s="91"/>
      <c r="RZZ79" s="91"/>
      <c r="SAA79" s="91"/>
      <c r="SAB79" s="91"/>
      <c r="SAC79" s="91"/>
      <c r="SAD79" s="91"/>
      <c r="SAE79" s="91"/>
      <c r="SAF79" s="91"/>
      <c r="SAG79" s="91"/>
      <c r="SAH79" s="91"/>
      <c r="SAI79" s="91"/>
      <c r="SAJ79" s="91"/>
      <c r="SAK79" s="91"/>
      <c r="SAL79" s="91"/>
      <c r="SAM79" s="91"/>
      <c r="SAN79" s="91"/>
      <c r="SAO79" s="91"/>
      <c r="SAP79" s="91"/>
      <c r="SAQ79" s="91"/>
      <c r="SAR79" s="91"/>
      <c r="SAS79" s="91"/>
      <c r="SAT79" s="91"/>
      <c r="SAU79" s="91"/>
      <c r="SAV79" s="91"/>
      <c r="SAW79" s="91"/>
      <c r="SAX79" s="91"/>
      <c r="SAY79" s="91"/>
      <c r="SAZ79" s="91"/>
      <c r="SBA79" s="91"/>
      <c r="SBB79" s="91"/>
      <c r="SBC79" s="91"/>
      <c r="SBD79" s="91"/>
      <c r="SBE79" s="91"/>
      <c r="SBF79" s="91"/>
      <c r="SBG79" s="91"/>
      <c r="SBH79" s="91"/>
      <c r="SBI79" s="91"/>
      <c r="SBJ79" s="91"/>
      <c r="SBK79" s="91"/>
      <c r="SBL79" s="91"/>
      <c r="SBM79" s="91"/>
      <c r="SBN79" s="91"/>
      <c r="SBO79" s="91"/>
      <c r="SBP79" s="91"/>
      <c r="SBQ79" s="91"/>
      <c r="SBR79" s="91"/>
      <c r="SBS79" s="91"/>
      <c r="SBT79" s="91"/>
      <c r="SBU79" s="91"/>
      <c r="SBV79" s="91"/>
      <c r="SBW79" s="91"/>
      <c r="SBX79" s="91"/>
      <c r="SBY79" s="91"/>
      <c r="SBZ79" s="91"/>
      <c r="SCA79" s="91"/>
      <c r="SCB79" s="91"/>
      <c r="SCC79" s="91"/>
      <c r="SCD79" s="91"/>
      <c r="SCE79" s="91"/>
      <c r="SCF79" s="91"/>
      <c r="SCG79" s="91"/>
      <c r="SCH79" s="91"/>
      <c r="SCI79" s="91"/>
      <c r="SCJ79" s="91"/>
      <c r="SCK79" s="91"/>
      <c r="SCL79" s="91"/>
      <c r="SCM79" s="91"/>
      <c r="SCN79" s="91"/>
      <c r="SCO79" s="91"/>
      <c r="SCP79" s="91"/>
      <c r="SCQ79" s="91"/>
      <c r="SCR79" s="91"/>
      <c r="SCS79" s="91"/>
      <c r="SCT79" s="91"/>
      <c r="SCU79" s="91"/>
      <c r="SCV79" s="91"/>
      <c r="SCW79" s="91"/>
      <c r="SCX79" s="91"/>
      <c r="SCY79" s="91"/>
      <c r="SCZ79" s="91"/>
      <c r="SDA79" s="91"/>
      <c r="SDB79" s="91"/>
      <c r="SDC79" s="91"/>
      <c r="SDD79" s="91"/>
      <c r="SDE79" s="91"/>
      <c r="SDF79" s="91"/>
      <c r="SDG79" s="91"/>
      <c r="SDH79" s="91"/>
      <c r="SDI79" s="91"/>
      <c r="SDJ79" s="91"/>
      <c r="SDK79" s="91"/>
      <c r="SDL79" s="91"/>
      <c r="SDM79" s="91"/>
      <c r="SDN79" s="91"/>
      <c r="SDO79" s="91"/>
      <c r="SDP79" s="91"/>
      <c r="SDQ79" s="91"/>
      <c r="SDR79" s="91"/>
      <c r="SDS79" s="91"/>
      <c r="SDT79" s="91"/>
      <c r="SDU79" s="91"/>
      <c r="SDV79" s="91"/>
      <c r="SDW79" s="91"/>
      <c r="SDX79" s="91"/>
      <c r="SDY79" s="91"/>
      <c r="SDZ79" s="91"/>
      <c r="SEA79" s="91"/>
      <c r="SEB79" s="91"/>
      <c r="SEC79" s="91"/>
      <c r="SED79" s="91"/>
      <c r="SEE79" s="91"/>
      <c r="SEF79" s="91"/>
      <c r="SEG79" s="91"/>
      <c r="SEH79" s="91"/>
      <c r="SEI79" s="91"/>
      <c r="SEJ79" s="91"/>
      <c r="SEK79" s="91"/>
      <c r="SEL79" s="91"/>
      <c r="SEM79" s="91"/>
      <c r="SEN79" s="91"/>
      <c r="SEO79" s="91"/>
      <c r="SEP79" s="91"/>
      <c r="SEQ79" s="91"/>
      <c r="SER79" s="91"/>
      <c r="SES79" s="91"/>
      <c r="SET79" s="91"/>
      <c r="SEU79" s="91"/>
      <c r="SEV79" s="91"/>
      <c r="SEW79" s="91"/>
      <c r="SEX79" s="91"/>
      <c r="SEY79" s="91"/>
      <c r="SEZ79" s="91"/>
      <c r="SFA79" s="91"/>
      <c r="SFB79" s="91"/>
      <c r="SFC79" s="91"/>
      <c r="SFD79" s="91"/>
      <c r="SFE79" s="91"/>
      <c r="SFF79" s="91"/>
      <c r="SFG79" s="91"/>
      <c r="SFH79" s="91"/>
      <c r="SFI79" s="91"/>
      <c r="SFJ79" s="91"/>
      <c r="SFK79" s="91"/>
      <c r="SFL79" s="91"/>
      <c r="SFM79" s="91"/>
      <c r="SFN79" s="91"/>
      <c r="SFO79" s="91"/>
      <c r="SFP79" s="91"/>
      <c r="SFQ79" s="91"/>
      <c r="SFR79" s="91"/>
      <c r="SFS79" s="91"/>
      <c r="SFT79" s="91"/>
      <c r="SFU79" s="91"/>
      <c r="SFV79" s="91"/>
      <c r="SFW79" s="91"/>
      <c r="SFX79" s="91"/>
      <c r="SFY79" s="91"/>
      <c r="SFZ79" s="91"/>
      <c r="SGA79" s="91"/>
      <c r="SGB79" s="91"/>
      <c r="SGC79" s="91"/>
      <c r="SGD79" s="91"/>
      <c r="SGE79" s="91"/>
      <c r="SGF79" s="91"/>
      <c r="SGG79" s="91"/>
      <c r="SGH79" s="91"/>
      <c r="SGI79" s="91"/>
      <c r="SGJ79" s="91"/>
      <c r="SGK79" s="91"/>
      <c r="SGL79" s="91"/>
      <c r="SGM79" s="91"/>
      <c r="SGN79" s="91"/>
      <c r="SGO79" s="91"/>
      <c r="SGP79" s="91"/>
      <c r="SGQ79" s="91"/>
      <c r="SGR79" s="91"/>
      <c r="SGS79" s="91"/>
      <c r="SGT79" s="91"/>
      <c r="SGU79" s="91"/>
      <c r="SGV79" s="91"/>
      <c r="SGW79" s="91"/>
      <c r="SGX79" s="91"/>
      <c r="SGY79" s="91"/>
      <c r="SGZ79" s="91"/>
      <c r="SHA79" s="91"/>
      <c r="SHB79" s="91"/>
      <c r="SHC79" s="91"/>
      <c r="SHD79" s="91"/>
      <c r="SHE79" s="91"/>
      <c r="SHF79" s="91"/>
      <c r="SHG79" s="91"/>
      <c r="SHH79" s="91"/>
      <c r="SHI79" s="91"/>
      <c r="SHJ79" s="91"/>
      <c r="SHK79" s="91"/>
      <c r="SHL79" s="91"/>
      <c r="SHM79" s="91"/>
      <c r="SHN79" s="91"/>
      <c r="SHO79" s="91"/>
      <c r="SHP79" s="91"/>
      <c r="SHQ79" s="91"/>
      <c r="SHR79" s="91"/>
      <c r="SHS79" s="91"/>
      <c r="SHT79" s="91"/>
      <c r="SHU79" s="91"/>
      <c r="SHV79" s="91"/>
      <c r="SHW79" s="91"/>
      <c r="SHX79" s="91"/>
      <c r="SHY79" s="91"/>
      <c r="SHZ79" s="91"/>
      <c r="SIA79" s="91"/>
      <c r="SIB79" s="91"/>
      <c r="SIC79" s="91"/>
      <c r="SID79" s="91"/>
      <c r="SIE79" s="91"/>
      <c r="SIF79" s="91"/>
      <c r="SIG79" s="91"/>
      <c r="SIH79" s="91"/>
      <c r="SII79" s="91"/>
      <c r="SIJ79" s="91"/>
      <c r="SIK79" s="91"/>
      <c r="SIL79" s="91"/>
      <c r="SIM79" s="91"/>
      <c r="SIN79" s="91"/>
      <c r="SIO79" s="91"/>
      <c r="SIP79" s="91"/>
      <c r="SIQ79" s="91"/>
      <c r="SIR79" s="91"/>
      <c r="SIS79" s="91"/>
      <c r="SIT79" s="91"/>
      <c r="SIU79" s="91"/>
      <c r="SIV79" s="91"/>
      <c r="SIW79" s="91"/>
      <c r="SIX79" s="91"/>
      <c r="SIY79" s="91"/>
      <c r="SIZ79" s="91"/>
      <c r="SJA79" s="91"/>
      <c r="SJB79" s="91"/>
      <c r="SJC79" s="91"/>
      <c r="SJD79" s="91"/>
      <c r="SJE79" s="91"/>
      <c r="SJF79" s="91"/>
      <c r="SJG79" s="91"/>
      <c r="SJH79" s="91"/>
      <c r="SJI79" s="91"/>
      <c r="SJJ79" s="91"/>
      <c r="SJK79" s="91"/>
      <c r="SJL79" s="91"/>
      <c r="SJM79" s="91"/>
      <c r="SJN79" s="91"/>
      <c r="SJO79" s="91"/>
      <c r="SJP79" s="91"/>
      <c r="SJQ79" s="91"/>
      <c r="SJR79" s="91"/>
      <c r="SJS79" s="91"/>
      <c r="SJT79" s="91"/>
      <c r="SJU79" s="91"/>
      <c r="SJV79" s="91"/>
      <c r="SJW79" s="91"/>
      <c r="SJX79" s="91"/>
      <c r="SJY79" s="91"/>
      <c r="SJZ79" s="91"/>
      <c r="SKA79" s="91"/>
      <c r="SKB79" s="91"/>
      <c r="SKC79" s="91"/>
      <c r="SKD79" s="91"/>
      <c r="SKE79" s="91"/>
      <c r="SKF79" s="91"/>
      <c r="SKG79" s="91"/>
      <c r="SKH79" s="91"/>
      <c r="SKI79" s="91"/>
      <c r="SKJ79" s="91"/>
      <c r="SKK79" s="91"/>
      <c r="SKL79" s="91"/>
      <c r="SKM79" s="91"/>
      <c r="SKN79" s="91"/>
      <c r="SKO79" s="91"/>
      <c r="SKP79" s="91"/>
      <c r="SKQ79" s="91"/>
      <c r="SKR79" s="91"/>
      <c r="SKS79" s="91"/>
      <c r="SKT79" s="91"/>
      <c r="SKU79" s="91"/>
      <c r="SKV79" s="91"/>
      <c r="SKW79" s="91"/>
      <c r="SKX79" s="91"/>
      <c r="SKY79" s="91"/>
      <c r="SKZ79" s="91"/>
      <c r="SLA79" s="91"/>
      <c r="SLB79" s="91"/>
      <c r="SLC79" s="91"/>
      <c r="SLD79" s="91"/>
      <c r="SLE79" s="91"/>
      <c r="SLF79" s="91"/>
      <c r="SLG79" s="91"/>
      <c r="SLH79" s="91"/>
      <c r="SLI79" s="91"/>
      <c r="SLJ79" s="91"/>
      <c r="SLK79" s="91"/>
      <c r="SLL79" s="91"/>
      <c r="SLM79" s="91"/>
      <c r="SLN79" s="91"/>
      <c r="SLO79" s="91"/>
      <c r="SLP79" s="91"/>
      <c r="SLQ79" s="91"/>
      <c r="SLR79" s="91"/>
      <c r="SLS79" s="91"/>
      <c r="SLT79" s="91"/>
      <c r="SLU79" s="91"/>
      <c r="SLV79" s="91"/>
      <c r="SLW79" s="91"/>
      <c r="SLX79" s="91"/>
      <c r="SLY79" s="91"/>
      <c r="SLZ79" s="91"/>
      <c r="SMA79" s="91"/>
      <c r="SMB79" s="91"/>
      <c r="SMC79" s="91"/>
      <c r="SMD79" s="91"/>
      <c r="SME79" s="91"/>
      <c r="SMF79" s="91"/>
      <c r="SMG79" s="91"/>
      <c r="SMH79" s="91"/>
      <c r="SMI79" s="91"/>
      <c r="SMJ79" s="91"/>
      <c r="SMK79" s="91"/>
      <c r="SML79" s="91"/>
      <c r="SMM79" s="91"/>
      <c r="SMN79" s="91"/>
      <c r="SMO79" s="91"/>
      <c r="SMP79" s="91"/>
      <c r="SMQ79" s="91"/>
      <c r="SMR79" s="91"/>
      <c r="SMS79" s="91"/>
      <c r="SMT79" s="91"/>
      <c r="SMU79" s="91"/>
      <c r="SMV79" s="91"/>
      <c r="SMW79" s="91"/>
      <c r="SMX79" s="91"/>
      <c r="SMY79" s="91"/>
      <c r="SMZ79" s="91"/>
      <c r="SNA79" s="91"/>
      <c r="SNB79" s="91"/>
      <c r="SNC79" s="91"/>
      <c r="SND79" s="91"/>
      <c r="SNE79" s="91"/>
      <c r="SNF79" s="91"/>
      <c r="SNG79" s="91"/>
      <c r="SNH79" s="91"/>
      <c r="SNI79" s="91"/>
      <c r="SNJ79" s="91"/>
      <c r="SNK79" s="91"/>
      <c r="SNL79" s="91"/>
      <c r="SNM79" s="91"/>
      <c r="SNN79" s="91"/>
      <c r="SNO79" s="91"/>
      <c r="SNP79" s="91"/>
      <c r="SNQ79" s="91"/>
      <c r="SNR79" s="91"/>
      <c r="SNS79" s="91"/>
      <c r="SNT79" s="91"/>
      <c r="SNU79" s="91"/>
      <c r="SNV79" s="91"/>
      <c r="SNW79" s="91"/>
      <c r="SNX79" s="91"/>
      <c r="SNY79" s="91"/>
      <c r="SNZ79" s="91"/>
      <c r="SOA79" s="91"/>
      <c r="SOB79" s="91"/>
      <c r="SOC79" s="91"/>
      <c r="SOD79" s="91"/>
      <c r="SOE79" s="91"/>
      <c r="SOF79" s="91"/>
      <c r="SOG79" s="91"/>
      <c r="SOH79" s="91"/>
      <c r="SOI79" s="91"/>
      <c r="SOJ79" s="91"/>
      <c r="SOK79" s="91"/>
      <c r="SOL79" s="91"/>
      <c r="SOM79" s="91"/>
      <c r="SON79" s="91"/>
      <c r="SOO79" s="91"/>
      <c r="SOP79" s="91"/>
      <c r="SOQ79" s="91"/>
      <c r="SOR79" s="91"/>
      <c r="SOS79" s="91"/>
      <c r="SOT79" s="91"/>
      <c r="SOU79" s="91"/>
      <c r="SOV79" s="91"/>
      <c r="SOW79" s="91"/>
      <c r="SOX79" s="91"/>
      <c r="SOY79" s="91"/>
      <c r="SOZ79" s="91"/>
      <c r="SPA79" s="91"/>
      <c r="SPB79" s="91"/>
      <c r="SPC79" s="91"/>
      <c r="SPD79" s="91"/>
      <c r="SPE79" s="91"/>
      <c r="SPF79" s="91"/>
      <c r="SPG79" s="91"/>
      <c r="SPH79" s="91"/>
      <c r="SPI79" s="91"/>
      <c r="SPJ79" s="91"/>
      <c r="SPK79" s="91"/>
      <c r="SPL79" s="91"/>
      <c r="SPM79" s="91"/>
      <c r="SPN79" s="91"/>
      <c r="SPO79" s="91"/>
      <c r="SPP79" s="91"/>
      <c r="SPQ79" s="91"/>
      <c r="SPR79" s="91"/>
      <c r="SPS79" s="91"/>
      <c r="SPT79" s="91"/>
      <c r="SPU79" s="91"/>
      <c r="SPV79" s="91"/>
      <c r="SPW79" s="91"/>
      <c r="SPX79" s="91"/>
      <c r="SPY79" s="91"/>
      <c r="SPZ79" s="91"/>
      <c r="SQA79" s="91"/>
      <c r="SQB79" s="91"/>
      <c r="SQC79" s="91"/>
      <c r="SQD79" s="91"/>
      <c r="SQE79" s="91"/>
      <c r="SQF79" s="91"/>
      <c r="SQG79" s="91"/>
      <c r="SQH79" s="91"/>
      <c r="SQI79" s="91"/>
      <c r="SQJ79" s="91"/>
      <c r="SQK79" s="91"/>
      <c r="SQL79" s="91"/>
      <c r="SQM79" s="91"/>
      <c r="SQN79" s="91"/>
      <c r="SQO79" s="91"/>
      <c r="SQP79" s="91"/>
      <c r="SQQ79" s="91"/>
      <c r="SQR79" s="91"/>
      <c r="SQS79" s="91"/>
      <c r="SQT79" s="91"/>
      <c r="SQU79" s="91"/>
      <c r="SQV79" s="91"/>
      <c r="SQW79" s="91"/>
      <c r="SQX79" s="91"/>
      <c r="SQY79" s="91"/>
      <c r="SQZ79" s="91"/>
      <c r="SRA79" s="91"/>
      <c r="SRB79" s="91"/>
      <c r="SRC79" s="91"/>
      <c r="SRD79" s="91"/>
      <c r="SRE79" s="91"/>
      <c r="SRF79" s="91"/>
      <c r="SRG79" s="91"/>
      <c r="SRH79" s="91"/>
      <c r="SRI79" s="91"/>
      <c r="SRJ79" s="91"/>
      <c r="SRK79" s="91"/>
      <c r="SRL79" s="91"/>
      <c r="SRM79" s="91"/>
      <c r="SRN79" s="91"/>
      <c r="SRO79" s="91"/>
      <c r="SRP79" s="91"/>
      <c r="SRQ79" s="91"/>
      <c r="SRR79" s="91"/>
      <c r="SRS79" s="91"/>
      <c r="SRT79" s="91"/>
      <c r="SRU79" s="91"/>
      <c r="SRV79" s="91"/>
      <c r="SRW79" s="91"/>
      <c r="SRX79" s="91"/>
      <c r="SRY79" s="91"/>
      <c r="SRZ79" s="91"/>
      <c r="SSA79" s="91"/>
      <c r="SSB79" s="91"/>
      <c r="SSC79" s="91"/>
      <c r="SSD79" s="91"/>
      <c r="SSE79" s="91"/>
      <c r="SSF79" s="91"/>
      <c r="SSG79" s="91"/>
      <c r="SSH79" s="91"/>
      <c r="SSI79" s="91"/>
      <c r="SSJ79" s="91"/>
      <c r="SSK79" s="91"/>
      <c r="SSL79" s="91"/>
      <c r="SSM79" s="91"/>
      <c r="SSN79" s="91"/>
      <c r="SSO79" s="91"/>
      <c r="SSP79" s="91"/>
      <c r="SSQ79" s="91"/>
      <c r="SSR79" s="91"/>
      <c r="SSS79" s="91"/>
      <c r="SST79" s="91"/>
      <c r="SSU79" s="91"/>
      <c r="SSV79" s="91"/>
      <c r="SSW79" s="91"/>
      <c r="SSX79" s="91"/>
      <c r="SSY79" s="91"/>
      <c r="SSZ79" s="91"/>
      <c r="STA79" s="91"/>
      <c r="STB79" s="91"/>
      <c r="STC79" s="91"/>
      <c r="STD79" s="91"/>
      <c r="STE79" s="91"/>
      <c r="STF79" s="91"/>
      <c r="STG79" s="91"/>
      <c r="STH79" s="91"/>
      <c r="STI79" s="91"/>
      <c r="STJ79" s="91"/>
      <c r="STK79" s="91"/>
      <c r="STL79" s="91"/>
      <c r="STM79" s="91"/>
      <c r="STN79" s="91"/>
      <c r="STO79" s="91"/>
      <c r="STP79" s="91"/>
      <c r="STQ79" s="91"/>
      <c r="STR79" s="91"/>
      <c r="STS79" s="91"/>
      <c r="STT79" s="91"/>
      <c r="STU79" s="91"/>
      <c r="STV79" s="91"/>
      <c r="STW79" s="91"/>
      <c r="STX79" s="91"/>
      <c r="STY79" s="91"/>
      <c r="STZ79" s="91"/>
      <c r="SUA79" s="91"/>
      <c r="SUB79" s="91"/>
      <c r="SUC79" s="91"/>
      <c r="SUD79" s="91"/>
      <c r="SUE79" s="91"/>
      <c r="SUF79" s="91"/>
      <c r="SUG79" s="91"/>
      <c r="SUH79" s="91"/>
      <c r="SUI79" s="91"/>
      <c r="SUJ79" s="91"/>
      <c r="SUK79" s="91"/>
      <c r="SUL79" s="91"/>
      <c r="SUM79" s="91"/>
      <c r="SUN79" s="91"/>
      <c r="SUO79" s="91"/>
      <c r="SUP79" s="91"/>
      <c r="SUQ79" s="91"/>
      <c r="SUR79" s="91"/>
      <c r="SUS79" s="91"/>
      <c r="SUT79" s="91"/>
      <c r="SUU79" s="91"/>
      <c r="SUV79" s="91"/>
      <c r="SUW79" s="91"/>
      <c r="SUX79" s="91"/>
      <c r="SUY79" s="91"/>
      <c r="SUZ79" s="91"/>
      <c r="SVA79" s="91"/>
      <c r="SVB79" s="91"/>
      <c r="SVC79" s="91"/>
      <c r="SVD79" s="91"/>
      <c r="SVE79" s="91"/>
      <c r="SVF79" s="91"/>
      <c r="SVG79" s="91"/>
      <c r="SVH79" s="91"/>
      <c r="SVI79" s="91"/>
      <c r="SVJ79" s="91"/>
      <c r="SVK79" s="91"/>
      <c r="SVL79" s="91"/>
      <c r="SVM79" s="91"/>
      <c r="SVN79" s="91"/>
      <c r="SVO79" s="91"/>
      <c r="SVP79" s="91"/>
      <c r="SVQ79" s="91"/>
      <c r="SVR79" s="91"/>
      <c r="SVS79" s="91"/>
      <c r="SVT79" s="91"/>
      <c r="SVU79" s="91"/>
      <c r="SVV79" s="91"/>
      <c r="SVW79" s="91"/>
      <c r="SVX79" s="91"/>
      <c r="SVY79" s="91"/>
      <c r="SVZ79" s="91"/>
      <c r="SWA79" s="91"/>
      <c r="SWB79" s="91"/>
      <c r="SWC79" s="91"/>
      <c r="SWD79" s="91"/>
      <c r="SWE79" s="91"/>
      <c r="SWF79" s="91"/>
      <c r="SWG79" s="91"/>
      <c r="SWH79" s="91"/>
      <c r="SWI79" s="91"/>
      <c r="SWJ79" s="91"/>
      <c r="SWK79" s="91"/>
      <c r="SWL79" s="91"/>
      <c r="SWM79" s="91"/>
      <c r="SWN79" s="91"/>
      <c r="SWO79" s="91"/>
      <c r="SWP79" s="91"/>
      <c r="SWQ79" s="91"/>
      <c r="SWR79" s="91"/>
      <c r="SWS79" s="91"/>
      <c r="SWT79" s="91"/>
      <c r="SWU79" s="91"/>
      <c r="SWV79" s="91"/>
      <c r="SWW79" s="91"/>
      <c r="SWX79" s="91"/>
      <c r="SWY79" s="91"/>
      <c r="SWZ79" s="91"/>
      <c r="SXA79" s="91"/>
      <c r="SXB79" s="91"/>
      <c r="SXC79" s="91"/>
      <c r="SXD79" s="91"/>
      <c r="SXE79" s="91"/>
      <c r="SXF79" s="91"/>
      <c r="SXG79" s="91"/>
      <c r="SXH79" s="91"/>
      <c r="SXI79" s="91"/>
      <c r="SXJ79" s="91"/>
      <c r="SXK79" s="91"/>
      <c r="SXL79" s="91"/>
      <c r="SXM79" s="91"/>
      <c r="SXN79" s="91"/>
      <c r="SXO79" s="91"/>
      <c r="SXP79" s="91"/>
      <c r="SXQ79" s="91"/>
      <c r="SXR79" s="91"/>
      <c r="SXS79" s="91"/>
      <c r="SXT79" s="91"/>
      <c r="SXU79" s="91"/>
      <c r="SXV79" s="91"/>
      <c r="SXW79" s="91"/>
      <c r="SXX79" s="91"/>
      <c r="SXY79" s="91"/>
      <c r="SXZ79" s="91"/>
      <c r="SYA79" s="91"/>
      <c r="SYB79" s="91"/>
      <c r="SYC79" s="91"/>
      <c r="SYD79" s="91"/>
      <c r="SYE79" s="91"/>
      <c r="SYF79" s="91"/>
      <c r="SYG79" s="91"/>
      <c r="SYH79" s="91"/>
      <c r="SYI79" s="91"/>
      <c r="SYJ79" s="91"/>
      <c r="SYK79" s="91"/>
      <c r="SYL79" s="91"/>
      <c r="SYM79" s="91"/>
      <c r="SYN79" s="91"/>
      <c r="SYO79" s="91"/>
      <c r="SYP79" s="91"/>
      <c r="SYQ79" s="91"/>
      <c r="SYR79" s="91"/>
      <c r="SYS79" s="91"/>
      <c r="SYT79" s="91"/>
      <c r="SYU79" s="91"/>
      <c r="SYV79" s="91"/>
      <c r="SYW79" s="91"/>
      <c r="SYX79" s="91"/>
      <c r="SYY79" s="91"/>
      <c r="SYZ79" s="91"/>
      <c r="SZA79" s="91"/>
      <c r="SZB79" s="91"/>
      <c r="SZC79" s="91"/>
      <c r="SZD79" s="91"/>
      <c r="SZE79" s="91"/>
      <c r="SZF79" s="91"/>
      <c r="SZG79" s="91"/>
      <c r="SZH79" s="91"/>
      <c r="SZI79" s="91"/>
      <c r="SZJ79" s="91"/>
      <c r="SZK79" s="91"/>
      <c r="SZL79" s="91"/>
      <c r="SZM79" s="91"/>
      <c r="SZN79" s="91"/>
      <c r="SZO79" s="91"/>
      <c r="SZP79" s="91"/>
      <c r="SZQ79" s="91"/>
      <c r="SZR79" s="91"/>
      <c r="SZS79" s="91"/>
      <c r="SZT79" s="91"/>
      <c r="SZU79" s="91"/>
      <c r="SZV79" s="91"/>
      <c r="SZW79" s="91"/>
      <c r="SZX79" s="91"/>
      <c r="SZY79" s="91"/>
      <c r="SZZ79" s="91"/>
      <c r="TAA79" s="91"/>
      <c r="TAB79" s="91"/>
      <c r="TAC79" s="91"/>
      <c r="TAD79" s="91"/>
      <c r="TAE79" s="91"/>
      <c r="TAF79" s="91"/>
      <c r="TAG79" s="91"/>
      <c r="TAH79" s="91"/>
      <c r="TAI79" s="91"/>
      <c r="TAJ79" s="91"/>
      <c r="TAK79" s="91"/>
      <c r="TAL79" s="91"/>
      <c r="TAM79" s="91"/>
      <c r="TAN79" s="91"/>
      <c r="TAO79" s="91"/>
      <c r="TAP79" s="91"/>
      <c r="TAQ79" s="91"/>
      <c r="TAR79" s="91"/>
      <c r="TAS79" s="91"/>
      <c r="TAT79" s="91"/>
      <c r="TAU79" s="91"/>
      <c r="TAV79" s="91"/>
      <c r="TAW79" s="91"/>
      <c r="TAX79" s="91"/>
      <c r="TAY79" s="91"/>
      <c r="TAZ79" s="91"/>
      <c r="TBA79" s="91"/>
      <c r="TBB79" s="91"/>
      <c r="TBC79" s="91"/>
      <c r="TBD79" s="91"/>
      <c r="TBE79" s="91"/>
      <c r="TBF79" s="91"/>
      <c r="TBG79" s="91"/>
      <c r="TBH79" s="91"/>
      <c r="TBI79" s="91"/>
      <c r="TBJ79" s="91"/>
      <c r="TBK79" s="91"/>
      <c r="TBL79" s="91"/>
      <c r="TBM79" s="91"/>
      <c r="TBN79" s="91"/>
      <c r="TBO79" s="91"/>
      <c r="TBP79" s="91"/>
      <c r="TBQ79" s="91"/>
      <c r="TBR79" s="91"/>
      <c r="TBS79" s="91"/>
      <c r="TBT79" s="91"/>
      <c r="TBU79" s="91"/>
      <c r="TBV79" s="91"/>
      <c r="TBW79" s="91"/>
      <c r="TBX79" s="91"/>
      <c r="TBY79" s="91"/>
      <c r="TBZ79" s="91"/>
      <c r="TCA79" s="91"/>
      <c r="TCB79" s="91"/>
      <c r="TCC79" s="91"/>
      <c r="TCD79" s="91"/>
      <c r="TCE79" s="91"/>
      <c r="TCF79" s="91"/>
      <c r="TCG79" s="91"/>
      <c r="TCH79" s="91"/>
      <c r="TCI79" s="91"/>
      <c r="TCJ79" s="91"/>
      <c r="TCK79" s="91"/>
      <c r="TCL79" s="91"/>
      <c r="TCM79" s="91"/>
      <c r="TCN79" s="91"/>
      <c r="TCO79" s="91"/>
      <c r="TCP79" s="91"/>
      <c r="TCQ79" s="91"/>
      <c r="TCR79" s="91"/>
      <c r="TCS79" s="91"/>
      <c r="TCT79" s="91"/>
      <c r="TCU79" s="91"/>
      <c r="TCV79" s="91"/>
      <c r="TCW79" s="91"/>
      <c r="TCX79" s="91"/>
      <c r="TCY79" s="91"/>
      <c r="TCZ79" s="91"/>
      <c r="TDA79" s="91"/>
      <c r="TDB79" s="91"/>
      <c r="TDC79" s="91"/>
      <c r="TDD79" s="91"/>
      <c r="TDE79" s="91"/>
      <c r="TDF79" s="91"/>
      <c r="TDG79" s="91"/>
      <c r="TDH79" s="91"/>
      <c r="TDI79" s="91"/>
      <c r="TDJ79" s="91"/>
      <c r="TDK79" s="91"/>
      <c r="TDL79" s="91"/>
      <c r="TDM79" s="91"/>
      <c r="TDN79" s="91"/>
      <c r="TDO79" s="91"/>
      <c r="TDP79" s="91"/>
      <c r="TDQ79" s="91"/>
      <c r="TDR79" s="91"/>
      <c r="TDS79" s="91"/>
      <c r="TDT79" s="91"/>
      <c r="TDU79" s="91"/>
      <c r="TDV79" s="91"/>
      <c r="TDW79" s="91"/>
      <c r="TDX79" s="91"/>
      <c r="TDY79" s="91"/>
      <c r="TDZ79" s="91"/>
      <c r="TEA79" s="91"/>
      <c r="TEB79" s="91"/>
      <c r="TEC79" s="91"/>
      <c r="TED79" s="91"/>
      <c r="TEE79" s="91"/>
      <c r="TEF79" s="91"/>
      <c r="TEG79" s="91"/>
      <c r="TEH79" s="91"/>
      <c r="TEI79" s="91"/>
      <c r="TEJ79" s="91"/>
      <c r="TEK79" s="91"/>
      <c r="TEL79" s="91"/>
      <c r="TEM79" s="91"/>
      <c r="TEN79" s="91"/>
      <c r="TEO79" s="91"/>
      <c r="TEP79" s="91"/>
      <c r="TEQ79" s="91"/>
      <c r="TER79" s="91"/>
      <c r="TES79" s="91"/>
      <c r="TET79" s="91"/>
      <c r="TEU79" s="91"/>
      <c r="TEV79" s="91"/>
      <c r="TEW79" s="91"/>
      <c r="TEX79" s="91"/>
      <c r="TEY79" s="91"/>
      <c r="TEZ79" s="91"/>
      <c r="TFA79" s="91"/>
      <c r="TFB79" s="91"/>
      <c r="TFC79" s="91"/>
      <c r="TFD79" s="91"/>
      <c r="TFE79" s="91"/>
      <c r="TFF79" s="91"/>
      <c r="TFG79" s="91"/>
      <c r="TFH79" s="91"/>
      <c r="TFI79" s="91"/>
      <c r="TFJ79" s="91"/>
      <c r="TFK79" s="91"/>
      <c r="TFL79" s="91"/>
      <c r="TFM79" s="91"/>
      <c r="TFN79" s="91"/>
      <c r="TFO79" s="91"/>
      <c r="TFP79" s="91"/>
      <c r="TFQ79" s="91"/>
      <c r="TFR79" s="91"/>
      <c r="TFS79" s="91"/>
      <c r="TFT79" s="91"/>
      <c r="TFU79" s="91"/>
      <c r="TFV79" s="91"/>
      <c r="TFW79" s="91"/>
      <c r="TFX79" s="91"/>
      <c r="TFY79" s="91"/>
      <c r="TFZ79" s="91"/>
      <c r="TGA79" s="91"/>
      <c r="TGB79" s="91"/>
      <c r="TGC79" s="91"/>
      <c r="TGD79" s="91"/>
      <c r="TGE79" s="91"/>
      <c r="TGF79" s="91"/>
      <c r="TGG79" s="91"/>
      <c r="TGH79" s="91"/>
      <c r="TGI79" s="91"/>
      <c r="TGJ79" s="91"/>
      <c r="TGK79" s="91"/>
      <c r="TGL79" s="91"/>
      <c r="TGM79" s="91"/>
      <c r="TGN79" s="91"/>
      <c r="TGO79" s="91"/>
      <c r="TGP79" s="91"/>
      <c r="TGQ79" s="91"/>
      <c r="TGR79" s="91"/>
      <c r="TGS79" s="91"/>
      <c r="TGT79" s="91"/>
      <c r="TGU79" s="91"/>
      <c r="TGV79" s="91"/>
      <c r="TGW79" s="91"/>
      <c r="TGX79" s="91"/>
      <c r="TGY79" s="91"/>
      <c r="TGZ79" s="91"/>
      <c r="THA79" s="91"/>
      <c r="THB79" s="91"/>
      <c r="THC79" s="91"/>
      <c r="THD79" s="91"/>
      <c r="THE79" s="91"/>
      <c r="THF79" s="91"/>
      <c r="THG79" s="91"/>
      <c r="THH79" s="91"/>
      <c r="THI79" s="91"/>
      <c r="THJ79" s="91"/>
      <c r="THK79" s="91"/>
      <c r="THL79" s="91"/>
      <c r="THM79" s="91"/>
      <c r="THN79" s="91"/>
      <c r="THO79" s="91"/>
      <c r="THP79" s="91"/>
      <c r="THQ79" s="91"/>
      <c r="THR79" s="91"/>
      <c r="THS79" s="91"/>
      <c r="THT79" s="91"/>
      <c r="THU79" s="91"/>
      <c r="THV79" s="91"/>
      <c r="THW79" s="91"/>
      <c r="THX79" s="91"/>
      <c r="THY79" s="91"/>
      <c r="THZ79" s="91"/>
      <c r="TIA79" s="91"/>
      <c r="TIB79" s="91"/>
      <c r="TIC79" s="91"/>
      <c r="TID79" s="91"/>
      <c r="TIE79" s="91"/>
      <c r="TIF79" s="91"/>
      <c r="TIG79" s="91"/>
      <c r="TIH79" s="91"/>
      <c r="TII79" s="91"/>
      <c r="TIJ79" s="91"/>
      <c r="TIK79" s="91"/>
      <c r="TIL79" s="91"/>
      <c r="TIM79" s="91"/>
      <c r="TIN79" s="91"/>
      <c r="TIO79" s="91"/>
      <c r="TIP79" s="91"/>
      <c r="TIQ79" s="91"/>
      <c r="TIR79" s="91"/>
      <c r="TIS79" s="91"/>
      <c r="TIT79" s="91"/>
      <c r="TIU79" s="91"/>
      <c r="TIV79" s="91"/>
      <c r="TIW79" s="91"/>
      <c r="TIX79" s="91"/>
      <c r="TIY79" s="91"/>
      <c r="TIZ79" s="91"/>
      <c r="TJA79" s="91"/>
      <c r="TJB79" s="91"/>
      <c r="TJC79" s="91"/>
      <c r="TJD79" s="91"/>
      <c r="TJE79" s="91"/>
      <c r="TJF79" s="91"/>
      <c r="TJG79" s="91"/>
      <c r="TJH79" s="91"/>
      <c r="TJI79" s="91"/>
      <c r="TJJ79" s="91"/>
      <c r="TJK79" s="91"/>
      <c r="TJL79" s="91"/>
      <c r="TJM79" s="91"/>
      <c r="TJN79" s="91"/>
      <c r="TJO79" s="91"/>
      <c r="TJP79" s="91"/>
      <c r="TJQ79" s="91"/>
      <c r="TJR79" s="91"/>
      <c r="TJS79" s="91"/>
      <c r="TJT79" s="91"/>
      <c r="TJU79" s="91"/>
      <c r="TJV79" s="91"/>
      <c r="TJW79" s="91"/>
      <c r="TJX79" s="91"/>
      <c r="TJY79" s="91"/>
      <c r="TJZ79" s="91"/>
      <c r="TKA79" s="91"/>
      <c r="TKB79" s="91"/>
      <c r="TKC79" s="91"/>
      <c r="TKD79" s="91"/>
      <c r="TKE79" s="91"/>
      <c r="TKF79" s="91"/>
      <c r="TKG79" s="91"/>
      <c r="TKH79" s="91"/>
      <c r="TKI79" s="91"/>
      <c r="TKJ79" s="91"/>
      <c r="TKK79" s="91"/>
      <c r="TKL79" s="91"/>
      <c r="TKM79" s="91"/>
      <c r="TKN79" s="91"/>
      <c r="TKO79" s="91"/>
      <c r="TKP79" s="91"/>
      <c r="TKQ79" s="91"/>
      <c r="TKR79" s="91"/>
      <c r="TKS79" s="91"/>
      <c r="TKT79" s="91"/>
      <c r="TKU79" s="91"/>
      <c r="TKV79" s="91"/>
      <c r="TKW79" s="91"/>
      <c r="TKX79" s="91"/>
      <c r="TKY79" s="91"/>
      <c r="TKZ79" s="91"/>
      <c r="TLA79" s="91"/>
      <c r="TLB79" s="91"/>
      <c r="TLC79" s="91"/>
      <c r="TLD79" s="91"/>
      <c r="TLE79" s="91"/>
      <c r="TLF79" s="91"/>
      <c r="TLG79" s="91"/>
      <c r="TLH79" s="91"/>
      <c r="TLI79" s="91"/>
      <c r="TLJ79" s="91"/>
      <c r="TLK79" s="91"/>
      <c r="TLL79" s="91"/>
      <c r="TLM79" s="91"/>
      <c r="TLN79" s="91"/>
      <c r="TLO79" s="91"/>
      <c r="TLP79" s="91"/>
      <c r="TLQ79" s="91"/>
      <c r="TLR79" s="91"/>
      <c r="TLS79" s="91"/>
      <c r="TLT79" s="91"/>
      <c r="TLU79" s="91"/>
      <c r="TLV79" s="91"/>
      <c r="TLW79" s="91"/>
      <c r="TLX79" s="91"/>
      <c r="TLY79" s="91"/>
      <c r="TLZ79" s="91"/>
      <c r="TMA79" s="91"/>
      <c r="TMB79" s="91"/>
      <c r="TMC79" s="91"/>
      <c r="TMD79" s="91"/>
      <c r="TME79" s="91"/>
      <c r="TMF79" s="91"/>
      <c r="TMG79" s="91"/>
      <c r="TMH79" s="91"/>
      <c r="TMI79" s="91"/>
      <c r="TMJ79" s="91"/>
      <c r="TMK79" s="91"/>
      <c r="TML79" s="91"/>
      <c r="TMM79" s="91"/>
      <c r="TMN79" s="91"/>
      <c r="TMO79" s="91"/>
      <c r="TMP79" s="91"/>
      <c r="TMQ79" s="91"/>
      <c r="TMR79" s="91"/>
      <c r="TMS79" s="91"/>
      <c r="TMT79" s="91"/>
      <c r="TMU79" s="91"/>
      <c r="TMV79" s="91"/>
      <c r="TMW79" s="91"/>
      <c r="TMX79" s="91"/>
      <c r="TMY79" s="91"/>
      <c r="TMZ79" s="91"/>
      <c r="TNA79" s="91"/>
      <c r="TNB79" s="91"/>
      <c r="TNC79" s="91"/>
      <c r="TND79" s="91"/>
      <c r="TNE79" s="91"/>
      <c r="TNF79" s="91"/>
      <c r="TNG79" s="91"/>
      <c r="TNH79" s="91"/>
      <c r="TNI79" s="91"/>
      <c r="TNJ79" s="91"/>
      <c r="TNK79" s="91"/>
      <c r="TNL79" s="91"/>
      <c r="TNM79" s="91"/>
      <c r="TNN79" s="91"/>
      <c r="TNO79" s="91"/>
      <c r="TNP79" s="91"/>
      <c r="TNQ79" s="91"/>
      <c r="TNR79" s="91"/>
      <c r="TNS79" s="91"/>
      <c r="TNT79" s="91"/>
      <c r="TNU79" s="91"/>
      <c r="TNV79" s="91"/>
      <c r="TNW79" s="91"/>
      <c r="TNX79" s="91"/>
      <c r="TNY79" s="91"/>
      <c r="TNZ79" s="91"/>
      <c r="TOA79" s="91"/>
      <c r="TOB79" s="91"/>
      <c r="TOC79" s="91"/>
      <c r="TOD79" s="91"/>
      <c r="TOE79" s="91"/>
      <c r="TOF79" s="91"/>
      <c r="TOG79" s="91"/>
      <c r="TOH79" s="91"/>
      <c r="TOI79" s="91"/>
      <c r="TOJ79" s="91"/>
      <c r="TOK79" s="91"/>
      <c r="TOL79" s="91"/>
      <c r="TOM79" s="91"/>
      <c r="TON79" s="91"/>
      <c r="TOO79" s="91"/>
      <c r="TOP79" s="91"/>
      <c r="TOQ79" s="91"/>
      <c r="TOR79" s="91"/>
      <c r="TOS79" s="91"/>
      <c r="TOT79" s="91"/>
      <c r="TOU79" s="91"/>
      <c r="TOV79" s="91"/>
      <c r="TOW79" s="91"/>
      <c r="TOX79" s="91"/>
      <c r="TOY79" s="91"/>
      <c r="TOZ79" s="91"/>
      <c r="TPA79" s="91"/>
      <c r="TPB79" s="91"/>
      <c r="TPC79" s="91"/>
      <c r="TPD79" s="91"/>
      <c r="TPE79" s="91"/>
      <c r="TPF79" s="91"/>
      <c r="TPG79" s="91"/>
      <c r="TPH79" s="91"/>
      <c r="TPI79" s="91"/>
      <c r="TPJ79" s="91"/>
      <c r="TPK79" s="91"/>
      <c r="TPL79" s="91"/>
      <c r="TPM79" s="91"/>
      <c r="TPN79" s="91"/>
      <c r="TPO79" s="91"/>
      <c r="TPP79" s="91"/>
      <c r="TPQ79" s="91"/>
      <c r="TPR79" s="91"/>
      <c r="TPS79" s="91"/>
      <c r="TPT79" s="91"/>
      <c r="TPU79" s="91"/>
      <c r="TPV79" s="91"/>
      <c r="TPW79" s="91"/>
      <c r="TPX79" s="91"/>
      <c r="TPY79" s="91"/>
      <c r="TPZ79" s="91"/>
      <c r="TQA79" s="91"/>
      <c r="TQB79" s="91"/>
      <c r="TQC79" s="91"/>
      <c r="TQD79" s="91"/>
      <c r="TQE79" s="91"/>
      <c r="TQF79" s="91"/>
      <c r="TQG79" s="91"/>
      <c r="TQH79" s="91"/>
      <c r="TQI79" s="91"/>
      <c r="TQJ79" s="91"/>
      <c r="TQK79" s="91"/>
      <c r="TQL79" s="91"/>
      <c r="TQM79" s="91"/>
      <c r="TQN79" s="91"/>
      <c r="TQO79" s="91"/>
      <c r="TQP79" s="91"/>
      <c r="TQQ79" s="91"/>
      <c r="TQR79" s="91"/>
      <c r="TQS79" s="91"/>
      <c r="TQT79" s="91"/>
      <c r="TQU79" s="91"/>
      <c r="TQV79" s="91"/>
      <c r="TQW79" s="91"/>
      <c r="TQX79" s="91"/>
      <c r="TQY79" s="91"/>
      <c r="TQZ79" s="91"/>
      <c r="TRA79" s="91"/>
      <c r="TRB79" s="91"/>
      <c r="TRC79" s="91"/>
      <c r="TRD79" s="91"/>
      <c r="TRE79" s="91"/>
      <c r="TRF79" s="91"/>
      <c r="TRG79" s="91"/>
      <c r="TRH79" s="91"/>
      <c r="TRI79" s="91"/>
      <c r="TRJ79" s="91"/>
      <c r="TRK79" s="91"/>
      <c r="TRL79" s="91"/>
      <c r="TRM79" s="91"/>
      <c r="TRN79" s="91"/>
      <c r="TRO79" s="91"/>
      <c r="TRP79" s="91"/>
      <c r="TRQ79" s="91"/>
      <c r="TRR79" s="91"/>
      <c r="TRS79" s="91"/>
      <c r="TRT79" s="91"/>
      <c r="TRU79" s="91"/>
      <c r="TRV79" s="91"/>
      <c r="TRW79" s="91"/>
      <c r="TRX79" s="91"/>
      <c r="TRY79" s="91"/>
      <c r="TRZ79" s="91"/>
      <c r="TSA79" s="91"/>
      <c r="TSB79" s="91"/>
      <c r="TSC79" s="91"/>
      <c r="TSD79" s="91"/>
      <c r="TSE79" s="91"/>
      <c r="TSF79" s="91"/>
      <c r="TSG79" s="91"/>
      <c r="TSH79" s="91"/>
      <c r="TSI79" s="91"/>
      <c r="TSJ79" s="91"/>
      <c r="TSK79" s="91"/>
      <c r="TSL79" s="91"/>
      <c r="TSM79" s="91"/>
      <c r="TSN79" s="91"/>
      <c r="TSO79" s="91"/>
      <c r="TSP79" s="91"/>
      <c r="TSQ79" s="91"/>
      <c r="TSR79" s="91"/>
      <c r="TSS79" s="91"/>
      <c r="TST79" s="91"/>
      <c r="TSU79" s="91"/>
      <c r="TSV79" s="91"/>
      <c r="TSW79" s="91"/>
      <c r="TSX79" s="91"/>
      <c r="TSY79" s="91"/>
      <c r="TSZ79" s="91"/>
      <c r="TTA79" s="91"/>
      <c r="TTB79" s="91"/>
      <c r="TTC79" s="91"/>
      <c r="TTD79" s="91"/>
      <c r="TTE79" s="91"/>
      <c r="TTF79" s="91"/>
      <c r="TTG79" s="91"/>
      <c r="TTH79" s="91"/>
      <c r="TTI79" s="91"/>
      <c r="TTJ79" s="91"/>
      <c r="TTK79" s="91"/>
      <c r="TTL79" s="91"/>
      <c r="TTM79" s="91"/>
      <c r="TTN79" s="91"/>
      <c r="TTO79" s="91"/>
      <c r="TTP79" s="91"/>
      <c r="TTQ79" s="91"/>
      <c r="TTR79" s="91"/>
      <c r="TTS79" s="91"/>
      <c r="TTT79" s="91"/>
      <c r="TTU79" s="91"/>
      <c r="TTV79" s="91"/>
      <c r="TTW79" s="91"/>
      <c r="TTX79" s="91"/>
      <c r="TTY79" s="91"/>
      <c r="TTZ79" s="91"/>
      <c r="TUA79" s="91"/>
      <c r="TUB79" s="91"/>
      <c r="TUC79" s="91"/>
      <c r="TUD79" s="91"/>
      <c r="TUE79" s="91"/>
      <c r="TUF79" s="91"/>
      <c r="TUG79" s="91"/>
      <c r="TUH79" s="91"/>
      <c r="TUI79" s="91"/>
      <c r="TUJ79" s="91"/>
      <c r="TUK79" s="91"/>
      <c r="TUL79" s="91"/>
      <c r="TUM79" s="91"/>
      <c r="TUN79" s="91"/>
      <c r="TUO79" s="91"/>
      <c r="TUP79" s="91"/>
      <c r="TUQ79" s="91"/>
      <c r="TUR79" s="91"/>
      <c r="TUS79" s="91"/>
      <c r="TUT79" s="91"/>
      <c r="TUU79" s="91"/>
      <c r="TUV79" s="91"/>
      <c r="TUW79" s="91"/>
      <c r="TUX79" s="91"/>
      <c r="TUY79" s="91"/>
      <c r="TUZ79" s="91"/>
      <c r="TVA79" s="91"/>
      <c r="TVB79" s="91"/>
      <c r="TVC79" s="91"/>
      <c r="TVD79" s="91"/>
      <c r="TVE79" s="91"/>
      <c r="TVF79" s="91"/>
      <c r="TVG79" s="91"/>
      <c r="TVH79" s="91"/>
      <c r="TVI79" s="91"/>
      <c r="TVJ79" s="91"/>
      <c r="TVK79" s="91"/>
      <c r="TVL79" s="91"/>
      <c r="TVM79" s="91"/>
      <c r="TVN79" s="91"/>
      <c r="TVO79" s="91"/>
      <c r="TVP79" s="91"/>
      <c r="TVQ79" s="91"/>
      <c r="TVR79" s="91"/>
      <c r="TVS79" s="91"/>
      <c r="TVT79" s="91"/>
      <c r="TVU79" s="91"/>
      <c r="TVV79" s="91"/>
      <c r="TVW79" s="91"/>
      <c r="TVX79" s="91"/>
      <c r="TVY79" s="91"/>
      <c r="TVZ79" s="91"/>
      <c r="TWA79" s="91"/>
      <c r="TWB79" s="91"/>
      <c r="TWC79" s="91"/>
      <c r="TWD79" s="91"/>
      <c r="TWE79" s="91"/>
      <c r="TWF79" s="91"/>
      <c r="TWG79" s="91"/>
      <c r="TWH79" s="91"/>
      <c r="TWI79" s="91"/>
      <c r="TWJ79" s="91"/>
      <c r="TWK79" s="91"/>
      <c r="TWL79" s="91"/>
      <c r="TWM79" s="91"/>
      <c r="TWN79" s="91"/>
      <c r="TWO79" s="91"/>
      <c r="TWP79" s="91"/>
      <c r="TWQ79" s="91"/>
      <c r="TWR79" s="91"/>
      <c r="TWS79" s="91"/>
      <c r="TWT79" s="91"/>
      <c r="TWU79" s="91"/>
      <c r="TWV79" s="91"/>
      <c r="TWW79" s="91"/>
      <c r="TWX79" s="91"/>
      <c r="TWY79" s="91"/>
      <c r="TWZ79" s="91"/>
      <c r="TXA79" s="91"/>
      <c r="TXB79" s="91"/>
      <c r="TXC79" s="91"/>
      <c r="TXD79" s="91"/>
      <c r="TXE79" s="91"/>
      <c r="TXF79" s="91"/>
      <c r="TXG79" s="91"/>
      <c r="TXH79" s="91"/>
      <c r="TXI79" s="91"/>
      <c r="TXJ79" s="91"/>
      <c r="TXK79" s="91"/>
      <c r="TXL79" s="91"/>
      <c r="TXM79" s="91"/>
      <c r="TXN79" s="91"/>
      <c r="TXO79" s="91"/>
      <c r="TXP79" s="91"/>
      <c r="TXQ79" s="91"/>
      <c r="TXR79" s="91"/>
      <c r="TXS79" s="91"/>
      <c r="TXT79" s="91"/>
      <c r="TXU79" s="91"/>
      <c r="TXV79" s="91"/>
      <c r="TXW79" s="91"/>
      <c r="TXX79" s="91"/>
      <c r="TXY79" s="91"/>
      <c r="TXZ79" s="91"/>
      <c r="TYA79" s="91"/>
      <c r="TYB79" s="91"/>
      <c r="TYC79" s="91"/>
      <c r="TYD79" s="91"/>
      <c r="TYE79" s="91"/>
      <c r="TYF79" s="91"/>
      <c r="TYG79" s="91"/>
      <c r="TYH79" s="91"/>
      <c r="TYI79" s="91"/>
      <c r="TYJ79" s="91"/>
      <c r="TYK79" s="91"/>
      <c r="TYL79" s="91"/>
      <c r="TYM79" s="91"/>
      <c r="TYN79" s="91"/>
      <c r="TYO79" s="91"/>
      <c r="TYP79" s="91"/>
      <c r="TYQ79" s="91"/>
      <c r="TYR79" s="91"/>
      <c r="TYS79" s="91"/>
      <c r="TYT79" s="91"/>
      <c r="TYU79" s="91"/>
      <c r="TYV79" s="91"/>
      <c r="TYW79" s="91"/>
      <c r="TYX79" s="91"/>
      <c r="TYY79" s="91"/>
      <c r="TYZ79" s="91"/>
      <c r="TZA79" s="91"/>
      <c r="TZB79" s="91"/>
      <c r="TZC79" s="91"/>
      <c r="TZD79" s="91"/>
      <c r="TZE79" s="91"/>
      <c r="TZF79" s="91"/>
      <c r="TZG79" s="91"/>
      <c r="TZH79" s="91"/>
      <c r="TZI79" s="91"/>
      <c r="TZJ79" s="91"/>
      <c r="TZK79" s="91"/>
      <c r="TZL79" s="91"/>
      <c r="TZM79" s="91"/>
      <c r="TZN79" s="91"/>
      <c r="TZO79" s="91"/>
      <c r="TZP79" s="91"/>
      <c r="TZQ79" s="91"/>
      <c r="TZR79" s="91"/>
      <c r="TZS79" s="91"/>
      <c r="TZT79" s="91"/>
      <c r="TZU79" s="91"/>
      <c r="TZV79" s="91"/>
      <c r="TZW79" s="91"/>
      <c r="TZX79" s="91"/>
      <c r="TZY79" s="91"/>
      <c r="TZZ79" s="91"/>
      <c r="UAA79" s="91"/>
      <c r="UAB79" s="91"/>
      <c r="UAC79" s="91"/>
      <c r="UAD79" s="91"/>
      <c r="UAE79" s="91"/>
      <c r="UAF79" s="91"/>
      <c r="UAG79" s="91"/>
      <c r="UAH79" s="91"/>
      <c r="UAI79" s="91"/>
      <c r="UAJ79" s="91"/>
      <c r="UAK79" s="91"/>
      <c r="UAL79" s="91"/>
      <c r="UAM79" s="91"/>
      <c r="UAN79" s="91"/>
      <c r="UAO79" s="91"/>
      <c r="UAP79" s="91"/>
      <c r="UAQ79" s="91"/>
      <c r="UAR79" s="91"/>
      <c r="UAS79" s="91"/>
      <c r="UAT79" s="91"/>
      <c r="UAU79" s="91"/>
      <c r="UAV79" s="91"/>
      <c r="UAW79" s="91"/>
      <c r="UAX79" s="91"/>
      <c r="UAY79" s="91"/>
      <c r="UAZ79" s="91"/>
      <c r="UBA79" s="91"/>
      <c r="UBB79" s="91"/>
      <c r="UBC79" s="91"/>
      <c r="UBD79" s="91"/>
      <c r="UBE79" s="91"/>
      <c r="UBF79" s="91"/>
      <c r="UBG79" s="91"/>
      <c r="UBH79" s="91"/>
      <c r="UBI79" s="91"/>
      <c r="UBJ79" s="91"/>
      <c r="UBK79" s="91"/>
      <c r="UBL79" s="91"/>
      <c r="UBM79" s="91"/>
      <c r="UBN79" s="91"/>
      <c r="UBO79" s="91"/>
      <c r="UBP79" s="91"/>
      <c r="UBQ79" s="91"/>
      <c r="UBR79" s="91"/>
      <c r="UBS79" s="91"/>
      <c r="UBT79" s="91"/>
      <c r="UBU79" s="91"/>
      <c r="UBV79" s="91"/>
      <c r="UBW79" s="91"/>
      <c r="UBX79" s="91"/>
      <c r="UBY79" s="91"/>
      <c r="UBZ79" s="91"/>
      <c r="UCA79" s="91"/>
      <c r="UCB79" s="91"/>
      <c r="UCC79" s="91"/>
      <c r="UCD79" s="91"/>
      <c r="UCE79" s="91"/>
      <c r="UCF79" s="91"/>
      <c r="UCG79" s="91"/>
      <c r="UCH79" s="91"/>
      <c r="UCI79" s="91"/>
      <c r="UCJ79" s="91"/>
      <c r="UCK79" s="91"/>
      <c r="UCL79" s="91"/>
      <c r="UCM79" s="91"/>
      <c r="UCN79" s="91"/>
      <c r="UCO79" s="91"/>
      <c r="UCP79" s="91"/>
      <c r="UCQ79" s="91"/>
      <c r="UCR79" s="91"/>
      <c r="UCS79" s="91"/>
      <c r="UCT79" s="91"/>
      <c r="UCU79" s="91"/>
      <c r="UCV79" s="91"/>
      <c r="UCW79" s="91"/>
      <c r="UCX79" s="91"/>
      <c r="UCY79" s="91"/>
      <c r="UCZ79" s="91"/>
      <c r="UDA79" s="91"/>
      <c r="UDB79" s="91"/>
      <c r="UDC79" s="91"/>
      <c r="UDD79" s="91"/>
      <c r="UDE79" s="91"/>
      <c r="UDF79" s="91"/>
      <c r="UDG79" s="91"/>
      <c r="UDH79" s="91"/>
      <c r="UDI79" s="91"/>
      <c r="UDJ79" s="91"/>
      <c r="UDK79" s="91"/>
      <c r="UDL79" s="91"/>
      <c r="UDM79" s="91"/>
      <c r="UDN79" s="91"/>
      <c r="UDO79" s="91"/>
      <c r="UDP79" s="91"/>
      <c r="UDQ79" s="91"/>
      <c r="UDR79" s="91"/>
      <c r="UDS79" s="91"/>
      <c r="UDT79" s="91"/>
      <c r="UDU79" s="91"/>
      <c r="UDV79" s="91"/>
      <c r="UDW79" s="91"/>
      <c r="UDX79" s="91"/>
      <c r="UDY79" s="91"/>
      <c r="UDZ79" s="91"/>
      <c r="UEA79" s="91"/>
      <c r="UEB79" s="91"/>
      <c r="UEC79" s="91"/>
      <c r="UED79" s="91"/>
      <c r="UEE79" s="91"/>
      <c r="UEF79" s="91"/>
      <c r="UEG79" s="91"/>
      <c r="UEH79" s="91"/>
      <c r="UEI79" s="91"/>
      <c r="UEJ79" s="91"/>
      <c r="UEK79" s="91"/>
      <c r="UEL79" s="91"/>
      <c r="UEM79" s="91"/>
      <c r="UEN79" s="91"/>
      <c r="UEO79" s="91"/>
      <c r="UEP79" s="91"/>
      <c r="UEQ79" s="91"/>
      <c r="UER79" s="91"/>
      <c r="UES79" s="91"/>
      <c r="UET79" s="91"/>
      <c r="UEU79" s="91"/>
      <c r="UEV79" s="91"/>
      <c r="UEW79" s="91"/>
      <c r="UEX79" s="91"/>
      <c r="UEY79" s="91"/>
      <c r="UEZ79" s="91"/>
      <c r="UFA79" s="91"/>
      <c r="UFB79" s="91"/>
      <c r="UFC79" s="91"/>
      <c r="UFD79" s="91"/>
      <c r="UFE79" s="91"/>
      <c r="UFF79" s="91"/>
      <c r="UFG79" s="91"/>
      <c r="UFH79" s="91"/>
      <c r="UFI79" s="91"/>
      <c r="UFJ79" s="91"/>
      <c r="UFK79" s="91"/>
      <c r="UFL79" s="91"/>
      <c r="UFM79" s="91"/>
      <c r="UFN79" s="91"/>
      <c r="UFO79" s="91"/>
      <c r="UFP79" s="91"/>
      <c r="UFQ79" s="91"/>
      <c r="UFR79" s="91"/>
      <c r="UFS79" s="91"/>
      <c r="UFT79" s="91"/>
      <c r="UFU79" s="91"/>
      <c r="UFV79" s="91"/>
      <c r="UFW79" s="91"/>
      <c r="UFX79" s="91"/>
      <c r="UFY79" s="91"/>
      <c r="UFZ79" s="91"/>
      <c r="UGA79" s="91"/>
      <c r="UGB79" s="91"/>
      <c r="UGC79" s="91"/>
      <c r="UGD79" s="91"/>
      <c r="UGE79" s="91"/>
      <c r="UGF79" s="91"/>
      <c r="UGG79" s="91"/>
      <c r="UGH79" s="91"/>
      <c r="UGI79" s="91"/>
      <c r="UGJ79" s="91"/>
      <c r="UGK79" s="91"/>
      <c r="UGL79" s="91"/>
      <c r="UGM79" s="91"/>
      <c r="UGN79" s="91"/>
      <c r="UGO79" s="91"/>
      <c r="UGP79" s="91"/>
      <c r="UGQ79" s="91"/>
      <c r="UGR79" s="91"/>
      <c r="UGS79" s="91"/>
      <c r="UGT79" s="91"/>
      <c r="UGU79" s="91"/>
      <c r="UGV79" s="91"/>
      <c r="UGW79" s="91"/>
      <c r="UGX79" s="91"/>
      <c r="UGY79" s="91"/>
      <c r="UGZ79" s="91"/>
      <c r="UHA79" s="91"/>
      <c r="UHB79" s="91"/>
      <c r="UHC79" s="91"/>
      <c r="UHD79" s="91"/>
      <c r="UHE79" s="91"/>
      <c r="UHF79" s="91"/>
      <c r="UHG79" s="91"/>
      <c r="UHH79" s="91"/>
      <c r="UHI79" s="91"/>
      <c r="UHJ79" s="91"/>
      <c r="UHK79" s="91"/>
      <c r="UHL79" s="91"/>
      <c r="UHM79" s="91"/>
      <c r="UHN79" s="91"/>
      <c r="UHO79" s="91"/>
      <c r="UHP79" s="91"/>
      <c r="UHQ79" s="91"/>
      <c r="UHR79" s="91"/>
      <c r="UHS79" s="91"/>
      <c r="UHT79" s="91"/>
      <c r="UHU79" s="91"/>
      <c r="UHV79" s="91"/>
      <c r="UHW79" s="91"/>
      <c r="UHX79" s="91"/>
      <c r="UHY79" s="91"/>
      <c r="UHZ79" s="91"/>
      <c r="UIA79" s="91"/>
      <c r="UIB79" s="91"/>
      <c r="UIC79" s="91"/>
      <c r="UID79" s="91"/>
      <c r="UIE79" s="91"/>
      <c r="UIF79" s="91"/>
      <c r="UIG79" s="91"/>
      <c r="UIH79" s="91"/>
      <c r="UII79" s="91"/>
      <c r="UIJ79" s="91"/>
      <c r="UIK79" s="91"/>
      <c r="UIL79" s="91"/>
      <c r="UIM79" s="91"/>
      <c r="UIN79" s="91"/>
      <c r="UIO79" s="91"/>
      <c r="UIP79" s="91"/>
      <c r="UIQ79" s="91"/>
      <c r="UIR79" s="91"/>
      <c r="UIS79" s="91"/>
      <c r="UIT79" s="91"/>
      <c r="UIU79" s="91"/>
      <c r="UIV79" s="91"/>
      <c r="UIW79" s="91"/>
      <c r="UIX79" s="91"/>
      <c r="UIY79" s="91"/>
      <c r="UIZ79" s="91"/>
      <c r="UJA79" s="91"/>
      <c r="UJB79" s="91"/>
      <c r="UJC79" s="91"/>
      <c r="UJD79" s="91"/>
      <c r="UJE79" s="91"/>
      <c r="UJF79" s="91"/>
      <c r="UJG79" s="91"/>
      <c r="UJH79" s="91"/>
      <c r="UJI79" s="91"/>
      <c r="UJJ79" s="91"/>
      <c r="UJK79" s="91"/>
      <c r="UJL79" s="91"/>
      <c r="UJM79" s="91"/>
      <c r="UJN79" s="91"/>
      <c r="UJO79" s="91"/>
      <c r="UJP79" s="91"/>
      <c r="UJQ79" s="91"/>
      <c r="UJR79" s="91"/>
      <c r="UJS79" s="91"/>
      <c r="UJT79" s="91"/>
      <c r="UJU79" s="91"/>
      <c r="UJV79" s="91"/>
      <c r="UJW79" s="91"/>
      <c r="UJX79" s="91"/>
      <c r="UJY79" s="91"/>
      <c r="UJZ79" s="91"/>
      <c r="UKA79" s="91"/>
      <c r="UKB79" s="91"/>
      <c r="UKC79" s="91"/>
      <c r="UKD79" s="91"/>
      <c r="UKE79" s="91"/>
      <c r="UKF79" s="91"/>
      <c r="UKG79" s="91"/>
      <c r="UKH79" s="91"/>
      <c r="UKI79" s="91"/>
      <c r="UKJ79" s="91"/>
      <c r="UKK79" s="91"/>
      <c r="UKL79" s="91"/>
      <c r="UKM79" s="91"/>
      <c r="UKN79" s="91"/>
      <c r="UKO79" s="91"/>
      <c r="UKP79" s="91"/>
      <c r="UKQ79" s="91"/>
      <c r="UKR79" s="91"/>
      <c r="UKS79" s="91"/>
      <c r="UKT79" s="91"/>
      <c r="UKU79" s="91"/>
      <c r="UKV79" s="91"/>
      <c r="UKW79" s="91"/>
      <c r="UKX79" s="91"/>
      <c r="UKY79" s="91"/>
      <c r="UKZ79" s="91"/>
      <c r="ULA79" s="91"/>
      <c r="ULB79" s="91"/>
      <c r="ULC79" s="91"/>
      <c r="ULD79" s="91"/>
      <c r="ULE79" s="91"/>
      <c r="ULF79" s="91"/>
      <c r="ULG79" s="91"/>
      <c r="ULH79" s="91"/>
      <c r="ULI79" s="91"/>
      <c r="ULJ79" s="91"/>
      <c r="ULK79" s="91"/>
      <c r="ULL79" s="91"/>
      <c r="ULM79" s="91"/>
      <c r="ULN79" s="91"/>
      <c r="ULO79" s="91"/>
      <c r="ULP79" s="91"/>
      <c r="ULQ79" s="91"/>
      <c r="ULR79" s="91"/>
      <c r="ULS79" s="91"/>
      <c r="ULT79" s="91"/>
      <c r="ULU79" s="91"/>
      <c r="ULV79" s="91"/>
      <c r="ULW79" s="91"/>
      <c r="ULX79" s="91"/>
      <c r="ULY79" s="91"/>
      <c r="ULZ79" s="91"/>
      <c r="UMA79" s="91"/>
      <c r="UMB79" s="91"/>
      <c r="UMC79" s="91"/>
      <c r="UMD79" s="91"/>
      <c r="UME79" s="91"/>
      <c r="UMF79" s="91"/>
      <c r="UMG79" s="91"/>
      <c r="UMH79" s="91"/>
      <c r="UMI79" s="91"/>
      <c r="UMJ79" s="91"/>
      <c r="UMK79" s="91"/>
      <c r="UML79" s="91"/>
      <c r="UMM79" s="91"/>
      <c r="UMN79" s="91"/>
      <c r="UMO79" s="91"/>
      <c r="UMP79" s="91"/>
      <c r="UMQ79" s="91"/>
      <c r="UMR79" s="91"/>
      <c r="UMS79" s="91"/>
      <c r="UMT79" s="91"/>
      <c r="UMU79" s="91"/>
      <c r="UMV79" s="91"/>
      <c r="UMW79" s="91"/>
      <c r="UMX79" s="91"/>
      <c r="UMY79" s="91"/>
      <c r="UMZ79" s="91"/>
      <c r="UNA79" s="91"/>
      <c r="UNB79" s="91"/>
      <c r="UNC79" s="91"/>
      <c r="UND79" s="91"/>
      <c r="UNE79" s="91"/>
      <c r="UNF79" s="91"/>
      <c r="UNG79" s="91"/>
      <c r="UNH79" s="91"/>
      <c r="UNI79" s="91"/>
      <c r="UNJ79" s="91"/>
      <c r="UNK79" s="91"/>
      <c r="UNL79" s="91"/>
      <c r="UNM79" s="91"/>
      <c r="UNN79" s="91"/>
      <c r="UNO79" s="91"/>
      <c r="UNP79" s="91"/>
      <c r="UNQ79" s="91"/>
      <c r="UNR79" s="91"/>
      <c r="UNS79" s="91"/>
      <c r="UNT79" s="91"/>
      <c r="UNU79" s="91"/>
      <c r="UNV79" s="91"/>
      <c r="UNW79" s="91"/>
      <c r="UNX79" s="91"/>
      <c r="UNY79" s="91"/>
      <c r="UNZ79" s="91"/>
      <c r="UOA79" s="91"/>
      <c r="UOB79" s="91"/>
      <c r="UOC79" s="91"/>
      <c r="UOD79" s="91"/>
      <c r="UOE79" s="91"/>
      <c r="UOF79" s="91"/>
      <c r="UOG79" s="91"/>
      <c r="UOH79" s="91"/>
      <c r="UOI79" s="91"/>
      <c r="UOJ79" s="91"/>
      <c r="UOK79" s="91"/>
      <c r="UOL79" s="91"/>
      <c r="UOM79" s="91"/>
      <c r="UON79" s="91"/>
      <c r="UOO79" s="91"/>
      <c r="UOP79" s="91"/>
      <c r="UOQ79" s="91"/>
      <c r="UOR79" s="91"/>
      <c r="UOS79" s="91"/>
      <c r="UOT79" s="91"/>
      <c r="UOU79" s="91"/>
      <c r="UOV79" s="91"/>
      <c r="UOW79" s="91"/>
      <c r="UOX79" s="91"/>
      <c r="UOY79" s="91"/>
      <c r="UOZ79" s="91"/>
      <c r="UPA79" s="91"/>
      <c r="UPB79" s="91"/>
      <c r="UPC79" s="91"/>
      <c r="UPD79" s="91"/>
      <c r="UPE79" s="91"/>
      <c r="UPF79" s="91"/>
      <c r="UPG79" s="91"/>
      <c r="UPH79" s="91"/>
      <c r="UPI79" s="91"/>
      <c r="UPJ79" s="91"/>
      <c r="UPK79" s="91"/>
      <c r="UPL79" s="91"/>
      <c r="UPM79" s="91"/>
      <c r="UPN79" s="91"/>
      <c r="UPO79" s="91"/>
      <c r="UPP79" s="91"/>
      <c r="UPQ79" s="91"/>
      <c r="UPR79" s="91"/>
      <c r="UPS79" s="91"/>
      <c r="UPT79" s="91"/>
      <c r="UPU79" s="91"/>
      <c r="UPV79" s="91"/>
      <c r="UPW79" s="91"/>
      <c r="UPX79" s="91"/>
      <c r="UPY79" s="91"/>
      <c r="UPZ79" s="91"/>
      <c r="UQA79" s="91"/>
      <c r="UQB79" s="91"/>
      <c r="UQC79" s="91"/>
      <c r="UQD79" s="91"/>
      <c r="UQE79" s="91"/>
      <c r="UQF79" s="91"/>
      <c r="UQG79" s="91"/>
      <c r="UQH79" s="91"/>
      <c r="UQI79" s="91"/>
      <c r="UQJ79" s="91"/>
      <c r="UQK79" s="91"/>
      <c r="UQL79" s="91"/>
      <c r="UQM79" s="91"/>
      <c r="UQN79" s="91"/>
      <c r="UQO79" s="91"/>
      <c r="UQP79" s="91"/>
      <c r="UQQ79" s="91"/>
      <c r="UQR79" s="91"/>
      <c r="UQS79" s="91"/>
      <c r="UQT79" s="91"/>
      <c r="UQU79" s="91"/>
      <c r="UQV79" s="91"/>
      <c r="UQW79" s="91"/>
      <c r="UQX79" s="91"/>
      <c r="UQY79" s="91"/>
      <c r="UQZ79" s="91"/>
      <c r="URA79" s="91"/>
      <c r="URB79" s="91"/>
      <c r="URC79" s="91"/>
      <c r="URD79" s="91"/>
      <c r="URE79" s="91"/>
      <c r="URF79" s="91"/>
      <c r="URG79" s="91"/>
      <c r="URH79" s="91"/>
      <c r="URI79" s="91"/>
      <c r="URJ79" s="91"/>
      <c r="URK79" s="91"/>
      <c r="URL79" s="91"/>
      <c r="URM79" s="91"/>
      <c r="URN79" s="91"/>
      <c r="URO79" s="91"/>
      <c r="URP79" s="91"/>
      <c r="URQ79" s="91"/>
      <c r="URR79" s="91"/>
      <c r="URS79" s="91"/>
      <c r="URT79" s="91"/>
      <c r="URU79" s="91"/>
      <c r="URV79" s="91"/>
      <c r="URW79" s="91"/>
      <c r="URX79" s="91"/>
      <c r="URY79" s="91"/>
      <c r="URZ79" s="91"/>
      <c r="USA79" s="91"/>
      <c r="USB79" s="91"/>
      <c r="USC79" s="91"/>
      <c r="USD79" s="91"/>
      <c r="USE79" s="91"/>
      <c r="USF79" s="91"/>
      <c r="USG79" s="91"/>
      <c r="USH79" s="91"/>
      <c r="USI79" s="91"/>
      <c r="USJ79" s="91"/>
      <c r="USK79" s="91"/>
      <c r="USL79" s="91"/>
      <c r="USM79" s="91"/>
      <c r="USN79" s="91"/>
      <c r="USO79" s="91"/>
      <c r="USP79" s="91"/>
      <c r="USQ79" s="91"/>
      <c r="USR79" s="91"/>
      <c r="USS79" s="91"/>
      <c r="UST79" s="91"/>
      <c r="USU79" s="91"/>
      <c r="USV79" s="91"/>
      <c r="USW79" s="91"/>
      <c r="USX79" s="91"/>
      <c r="USY79" s="91"/>
      <c r="USZ79" s="91"/>
      <c r="UTA79" s="91"/>
      <c r="UTB79" s="91"/>
      <c r="UTC79" s="91"/>
      <c r="UTD79" s="91"/>
      <c r="UTE79" s="91"/>
      <c r="UTF79" s="91"/>
      <c r="UTG79" s="91"/>
      <c r="UTH79" s="91"/>
      <c r="UTI79" s="91"/>
      <c r="UTJ79" s="91"/>
      <c r="UTK79" s="91"/>
      <c r="UTL79" s="91"/>
      <c r="UTM79" s="91"/>
      <c r="UTN79" s="91"/>
      <c r="UTO79" s="91"/>
      <c r="UTP79" s="91"/>
      <c r="UTQ79" s="91"/>
      <c r="UTR79" s="91"/>
      <c r="UTS79" s="91"/>
      <c r="UTT79" s="91"/>
      <c r="UTU79" s="91"/>
      <c r="UTV79" s="91"/>
      <c r="UTW79" s="91"/>
      <c r="UTX79" s="91"/>
      <c r="UTY79" s="91"/>
      <c r="UTZ79" s="91"/>
      <c r="UUA79" s="91"/>
      <c r="UUB79" s="91"/>
      <c r="UUC79" s="91"/>
      <c r="UUD79" s="91"/>
      <c r="UUE79" s="91"/>
      <c r="UUF79" s="91"/>
      <c r="UUG79" s="91"/>
      <c r="UUH79" s="91"/>
      <c r="UUI79" s="91"/>
      <c r="UUJ79" s="91"/>
      <c r="UUK79" s="91"/>
      <c r="UUL79" s="91"/>
      <c r="UUM79" s="91"/>
      <c r="UUN79" s="91"/>
      <c r="UUO79" s="91"/>
      <c r="UUP79" s="91"/>
      <c r="UUQ79" s="91"/>
      <c r="UUR79" s="91"/>
      <c r="UUS79" s="91"/>
      <c r="UUT79" s="91"/>
      <c r="UUU79" s="91"/>
      <c r="UUV79" s="91"/>
      <c r="UUW79" s="91"/>
      <c r="UUX79" s="91"/>
      <c r="UUY79" s="91"/>
      <c r="UUZ79" s="91"/>
      <c r="UVA79" s="91"/>
      <c r="UVB79" s="91"/>
      <c r="UVC79" s="91"/>
      <c r="UVD79" s="91"/>
      <c r="UVE79" s="91"/>
      <c r="UVF79" s="91"/>
      <c r="UVG79" s="91"/>
      <c r="UVH79" s="91"/>
      <c r="UVI79" s="91"/>
      <c r="UVJ79" s="91"/>
      <c r="UVK79" s="91"/>
      <c r="UVL79" s="91"/>
      <c r="UVM79" s="91"/>
      <c r="UVN79" s="91"/>
      <c r="UVO79" s="91"/>
      <c r="UVP79" s="91"/>
      <c r="UVQ79" s="91"/>
      <c r="UVR79" s="91"/>
      <c r="UVS79" s="91"/>
      <c r="UVT79" s="91"/>
      <c r="UVU79" s="91"/>
      <c r="UVV79" s="91"/>
      <c r="UVW79" s="91"/>
      <c r="UVX79" s="91"/>
      <c r="UVY79" s="91"/>
      <c r="UVZ79" s="91"/>
      <c r="UWA79" s="91"/>
      <c r="UWB79" s="91"/>
      <c r="UWC79" s="91"/>
      <c r="UWD79" s="91"/>
      <c r="UWE79" s="91"/>
      <c r="UWF79" s="91"/>
      <c r="UWG79" s="91"/>
      <c r="UWH79" s="91"/>
      <c r="UWI79" s="91"/>
      <c r="UWJ79" s="91"/>
      <c r="UWK79" s="91"/>
      <c r="UWL79" s="91"/>
      <c r="UWM79" s="91"/>
      <c r="UWN79" s="91"/>
      <c r="UWO79" s="91"/>
      <c r="UWP79" s="91"/>
      <c r="UWQ79" s="91"/>
      <c r="UWR79" s="91"/>
      <c r="UWS79" s="91"/>
      <c r="UWT79" s="91"/>
      <c r="UWU79" s="91"/>
      <c r="UWV79" s="91"/>
      <c r="UWW79" s="91"/>
      <c r="UWX79" s="91"/>
      <c r="UWY79" s="91"/>
      <c r="UWZ79" s="91"/>
      <c r="UXA79" s="91"/>
      <c r="UXB79" s="91"/>
      <c r="UXC79" s="91"/>
      <c r="UXD79" s="91"/>
      <c r="UXE79" s="91"/>
      <c r="UXF79" s="91"/>
      <c r="UXG79" s="91"/>
      <c r="UXH79" s="91"/>
      <c r="UXI79" s="91"/>
      <c r="UXJ79" s="91"/>
      <c r="UXK79" s="91"/>
      <c r="UXL79" s="91"/>
      <c r="UXM79" s="91"/>
      <c r="UXN79" s="91"/>
      <c r="UXO79" s="91"/>
      <c r="UXP79" s="91"/>
      <c r="UXQ79" s="91"/>
      <c r="UXR79" s="91"/>
      <c r="UXS79" s="91"/>
      <c r="UXT79" s="91"/>
      <c r="UXU79" s="91"/>
      <c r="UXV79" s="91"/>
      <c r="UXW79" s="91"/>
      <c r="UXX79" s="91"/>
      <c r="UXY79" s="91"/>
      <c r="UXZ79" s="91"/>
      <c r="UYA79" s="91"/>
      <c r="UYB79" s="91"/>
      <c r="UYC79" s="91"/>
      <c r="UYD79" s="91"/>
      <c r="UYE79" s="91"/>
      <c r="UYF79" s="91"/>
      <c r="UYG79" s="91"/>
      <c r="UYH79" s="91"/>
      <c r="UYI79" s="91"/>
      <c r="UYJ79" s="91"/>
      <c r="UYK79" s="91"/>
      <c r="UYL79" s="91"/>
      <c r="UYM79" s="91"/>
      <c r="UYN79" s="91"/>
      <c r="UYO79" s="91"/>
      <c r="UYP79" s="91"/>
      <c r="UYQ79" s="91"/>
      <c r="UYR79" s="91"/>
      <c r="UYS79" s="91"/>
      <c r="UYT79" s="91"/>
      <c r="UYU79" s="91"/>
      <c r="UYV79" s="91"/>
      <c r="UYW79" s="91"/>
      <c r="UYX79" s="91"/>
      <c r="UYY79" s="91"/>
      <c r="UYZ79" s="91"/>
      <c r="UZA79" s="91"/>
      <c r="UZB79" s="91"/>
      <c r="UZC79" s="91"/>
      <c r="UZD79" s="91"/>
      <c r="UZE79" s="91"/>
      <c r="UZF79" s="91"/>
      <c r="UZG79" s="91"/>
      <c r="UZH79" s="91"/>
      <c r="UZI79" s="91"/>
      <c r="UZJ79" s="91"/>
      <c r="UZK79" s="91"/>
      <c r="UZL79" s="91"/>
      <c r="UZM79" s="91"/>
      <c r="UZN79" s="91"/>
      <c r="UZO79" s="91"/>
      <c r="UZP79" s="91"/>
      <c r="UZQ79" s="91"/>
      <c r="UZR79" s="91"/>
      <c r="UZS79" s="91"/>
      <c r="UZT79" s="91"/>
      <c r="UZU79" s="91"/>
      <c r="UZV79" s="91"/>
      <c r="UZW79" s="91"/>
      <c r="UZX79" s="91"/>
      <c r="UZY79" s="91"/>
      <c r="UZZ79" s="91"/>
      <c r="VAA79" s="91"/>
      <c r="VAB79" s="91"/>
      <c r="VAC79" s="91"/>
      <c r="VAD79" s="91"/>
      <c r="VAE79" s="91"/>
      <c r="VAF79" s="91"/>
      <c r="VAG79" s="91"/>
      <c r="VAH79" s="91"/>
      <c r="VAI79" s="91"/>
      <c r="VAJ79" s="91"/>
      <c r="VAK79" s="91"/>
      <c r="VAL79" s="91"/>
      <c r="VAM79" s="91"/>
      <c r="VAN79" s="91"/>
      <c r="VAO79" s="91"/>
      <c r="VAP79" s="91"/>
      <c r="VAQ79" s="91"/>
      <c r="VAR79" s="91"/>
      <c r="VAS79" s="91"/>
      <c r="VAT79" s="91"/>
      <c r="VAU79" s="91"/>
      <c r="VAV79" s="91"/>
      <c r="VAW79" s="91"/>
      <c r="VAX79" s="91"/>
      <c r="VAY79" s="91"/>
      <c r="VAZ79" s="91"/>
      <c r="VBA79" s="91"/>
      <c r="VBB79" s="91"/>
      <c r="VBC79" s="91"/>
      <c r="VBD79" s="91"/>
      <c r="VBE79" s="91"/>
      <c r="VBF79" s="91"/>
      <c r="VBG79" s="91"/>
      <c r="VBH79" s="91"/>
      <c r="VBI79" s="91"/>
      <c r="VBJ79" s="91"/>
      <c r="VBK79" s="91"/>
      <c r="VBL79" s="91"/>
      <c r="VBM79" s="91"/>
      <c r="VBN79" s="91"/>
      <c r="VBO79" s="91"/>
      <c r="VBP79" s="91"/>
      <c r="VBQ79" s="91"/>
      <c r="VBR79" s="91"/>
      <c r="VBS79" s="91"/>
      <c r="VBT79" s="91"/>
      <c r="VBU79" s="91"/>
      <c r="VBV79" s="91"/>
      <c r="VBW79" s="91"/>
      <c r="VBX79" s="91"/>
      <c r="VBY79" s="91"/>
      <c r="VBZ79" s="91"/>
      <c r="VCA79" s="91"/>
      <c r="VCB79" s="91"/>
      <c r="VCC79" s="91"/>
      <c r="VCD79" s="91"/>
      <c r="VCE79" s="91"/>
      <c r="VCF79" s="91"/>
      <c r="VCG79" s="91"/>
      <c r="VCH79" s="91"/>
      <c r="VCI79" s="91"/>
      <c r="VCJ79" s="91"/>
      <c r="VCK79" s="91"/>
      <c r="VCL79" s="91"/>
      <c r="VCM79" s="91"/>
      <c r="VCN79" s="91"/>
      <c r="VCO79" s="91"/>
      <c r="VCP79" s="91"/>
      <c r="VCQ79" s="91"/>
      <c r="VCR79" s="91"/>
      <c r="VCS79" s="91"/>
      <c r="VCT79" s="91"/>
      <c r="VCU79" s="91"/>
      <c r="VCV79" s="91"/>
      <c r="VCW79" s="91"/>
      <c r="VCX79" s="91"/>
      <c r="VCY79" s="91"/>
      <c r="VCZ79" s="91"/>
      <c r="VDA79" s="91"/>
      <c r="VDB79" s="91"/>
      <c r="VDC79" s="91"/>
      <c r="VDD79" s="91"/>
      <c r="VDE79" s="91"/>
      <c r="VDF79" s="91"/>
      <c r="VDG79" s="91"/>
      <c r="VDH79" s="91"/>
      <c r="VDI79" s="91"/>
      <c r="VDJ79" s="91"/>
      <c r="VDK79" s="91"/>
      <c r="VDL79" s="91"/>
      <c r="VDM79" s="91"/>
      <c r="VDN79" s="91"/>
      <c r="VDO79" s="91"/>
      <c r="VDP79" s="91"/>
      <c r="VDQ79" s="91"/>
      <c r="VDR79" s="91"/>
      <c r="VDS79" s="91"/>
      <c r="VDT79" s="91"/>
      <c r="VDU79" s="91"/>
      <c r="VDV79" s="91"/>
      <c r="VDW79" s="91"/>
      <c r="VDX79" s="91"/>
      <c r="VDY79" s="91"/>
      <c r="VDZ79" s="91"/>
      <c r="VEA79" s="91"/>
      <c r="VEB79" s="91"/>
      <c r="VEC79" s="91"/>
      <c r="VED79" s="91"/>
      <c r="VEE79" s="91"/>
      <c r="VEF79" s="91"/>
      <c r="VEG79" s="91"/>
      <c r="VEH79" s="91"/>
      <c r="VEI79" s="91"/>
      <c r="VEJ79" s="91"/>
      <c r="VEK79" s="91"/>
      <c r="VEL79" s="91"/>
      <c r="VEM79" s="91"/>
      <c r="VEN79" s="91"/>
      <c r="VEO79" s="91"/>
      <c r="VEP79" s="91"/>
      <c r="VEQ79" s="91"/>
      <c r="VER79" s="91"/>
      <c r="VES79" s="91"/>
      <c r="VET79" s="91"/>
      <c r="VEU79" s="91"/>
      <c r="VEV79" s="91"/>
      <c r="VEW79" s="91"/>
      <c r="VEX79" s="91"/>
      <c r="VEY79" s="91"/>
      <c r="VEZ79" s="91"/>
      <c r="VFA79" s="91"/>
      <c r="VFB79" s="91"/>
      <c r="VFC79" s="91"/>
      <c r="VFD79" s="91"/>
      <c r="VFE79" s="91"/>
      <c r="VFF79" s="91"/>
      <c r="VFG79" s="91"/>
      <c r="VFH79" s="91"/>
      <c r="VFI79" s="91"/>
      <c r="VFJ79" s="91"/>
      <c r="VFK79" s="91"/>
      <c r="VFL79" s="91"/>
      <c r="VFM79" s="91"/>
      <c r="VFN79" s="91"/>
      <c r="VFO79" s="91"/>
      <c r="VFP79" s="91"/>
      <c r="VFQ79" s="91"/>
      <c r="VFR79" s="91"/>
      <c r="VFS79" s="91"/>
      <c r="VFT79" s="91"/>
      <c r="VFU79" s="91"/>
      <c r="VFV79" s="91"/>
      <c r="VFW79" s="91"/>
      <c r="VFX79" s="91"/>
      <c r="VFY79" s="91"/>
      <c r="VFZ79" s="91"/>
      <c r="VGA79" s="91"/>
      <c r="VGB79" s="91"/>
      <c r="VGC79" s="91"/>
      <c r="VGD79" s="91"/>
      <c r="VGE79" s="91"/>
      <c r="VGF79" s="91"/>
      <c r="VGG79" s="91"/>
      <c r="VGH79" s="91"/>
      <c r="VGI79" s="91"/>
      <c r="VGJ79" s="91"/>
      <c r="VGK79" s="91"/>
      <c r="VGL79" s="91"/>
      <c r="VGM79" s="91"/>
      <c r="VGN79" s="91"/>
      <c r="VGO79" s="91"/>
      <c r="VGP79" s="91"/>
      <c r="VGQ79" s="91"/>
      <c r="VGR79" s="91"/>
      <c r="VGS79" s="91"/>
      <c r="VGT79" s="91"/>
      <c r="VGU79" s="91"/>
      <c r="VGV79" s="91"/>
      <c r="VGW79" s="91"/>
      <c r="VGX79" s="91"/>
      <c r="VGY79" s="91"/>
      <c r="VGZ79" s="91"/>
      <c r="VHA79" s="91"/>
      <c r="VHB79" s="91"/>
      <c r="VHC79" s="91"/>
      <c r="VHD79" s="91"/>
      <c r="VHE79" s="91"/>
      <c r="VHF79" s="91"/>
      <c r="VHG79" s="91"/>
      <c r="VHH79" s="91"/>
      <c r="VHI79" s="91"/>
      <c r="VHJ79" s="91"/>
      <c r="VHK79" s="91"/>
      <c r="VHL79" s="91"/>
      <c r="VHM79" s="91"/>
      <c r="VHN79" s="91"/>
      <c r="VHO79" s="91"/>
      <c r="VHP79" s="91"/>
      <c r="VHQ79" s="91"/>
      <c r="VHR79" s="91"/>
      <c r="VHS79" s="91"/>
      <c r="VHT79" s="91"/>
      <c r="VHU79" s="91"/>
      <c r="VHV79" s="91"/>
      <c r="VHW79" s="91"/>
      <c r="VHX79" s="91"/>
      <c r="VHY79" s="91"/>
      <c r="VHZ79" s="91"/>
      <c r="VIA79" s="91"/>
      <c r="VIB79" s="91"/>
      <c r="VIC79" s="91"/>
      <c r="VID79" s="91"/>
      <c r="VIE79" s="91"/>
      <c r="VIF79" s="91"/>
      <c r="VIG79" s="91"/>
      <c r="VIH79" s="91"/>
      <c r="VII79" s="91"/>
      <c r="VIJ79" s="91"/>
      <c r="VIK79" s="91"/>
      <c r="VIL79" s="91"/>
      <c r="VIM79" s="91"/>
      <c r="VIN79" s="91"/>
      <c r="VIO79" s="91"/>
      <c r="VIP79" s="91"/>
      <c r="VIQ79" s="91"/>
      <c r="VIR79" s="91"/>
      <c r="VIS79" s="91"/>
      <c r="VIT79" s="91"/>
      <c r="VIU79" s="91"/>
      <c r="VIV79" s="91"/>
      <c r="VIW79" s="91"/>
      <c r="VIX79" s="91"/>
      <c r="VIY79" s="91"/>
      <c r="VIZ79" s="91"/>
      <c r="VJA79" s="91"/>
      <c r="VJB79" s="91"/>
      <c r="VJC79" s="91"/>
      <c r="VJD79" s="91"/>
      <c r="VJE79" s="91"/>
      <c r="VJF79" s="91"/>
      <c r="VJG79" s="91"/>
      <c r="VJH79" s="91"/>
      <c r="VJI79" s="91"/>
      <c r="VJJ79" s="91"/>
      <c r="VJK79" s="91"/>
      <c r="VJL79" s="91"/>
      <c r="VJM79" s="91"/>
      <c r="VJN79" s="91"/>
      <c r="VJO79" s="91"/>
      <c r="VJP79" s="91"/>
      <c r="VJQ79" s="91"/>
      <c r="VJR79" s="91"/>
      <c r="VJS79" s="91"/>
      <c r="VJT79" s="91"/>
      <c r="VJU79" s="91"/>
      <c r="VJV79" s="91"/>
      <c r="VJW79" s="91"/>
      <c r="VJX79" s="91"/>
      <c r="VJY79" s="91"/>
      <c r="VJZ79" s="91"/>
      <c r="VKA79" s="91"/>
      <c r="VKB79" s="91"/>
      <c r="VKC79" s="91"/>
      <c r="VKD79" s="91"/>
      <c r="VKE79" s="91"/>
      <c r="VKF79" s="91"/>
      <c r="VKG79" s="91"/>
      <c r="VKH79" s="91"/>
      <c r="VKI79" s="91"/>
      <c r="VKJ79" s="91"/>
      <c r="VKK79" s="91"/>
      <c r="VKL79" s="91"/>
      <c r="VKM79" s="91"/>
      <c r="VKN79" s="91"/>
      <c r="VKO79" s="91"/>
      <c r="VKP79" s="91"/>
      <c r="VKQ79" s="91"/>
      <c r="VKR79" s="91"/>
      <c r="VKS79" s="91"/>
      <c r="VKT79" s="91"/>
      <c r="VKU79" s="91"/>
      <c r="VKV79" s="91"/>
      <c r="VKW79" s="91"/>
      <c r="VKX79" s="91"/>
      <c r="VKY79" s="91"/>
      <c r="VKZ79" s="91"/>
      <c r="VLA79" s="91"/>
      <c r="VLB79" s="91"/>
      <c r="VLC79" s="91"/>
      <c r="VLD79" s="91"/>
      <c r="VLE79" s="91"/>
      <c r="VLF79" s="91"/>
      <c r="VLG79" s="91"/>
      <c r="VLH79" s="91"/>
      <c r="VLI79" s="91"/>
      <c r="VLJ79" s="91"/>
      <c r="VLK79" s="91"/>
      <c r="VLL79" s="91"/>
      <c r="VLM79" s="91"/>
      <c r="VLN79" s="91"/>
      <c r="VLO79" s="91"/>
      <c r="VLP79" s="91"/>
      <c r="VLQ79" s="91"/>
      <c r="VLR79" s="91"/>
      <c r="VLS79" s="91"/>
      <c r="VLT79" s="91"/>
      <c r="VLU79" s="91"/>
      <c r="VLV79" s="91"/>
      <c r="VLW79" s="91"/>
      <c r="VLX79" s="91"/>
      <c r="VLY79" s="91"/>
      <c r="VLZ79" s="91"/>
      <c r="VMA79" s="91"/>
      <c r="VMB79" s="91"/>
      <c r="VMC79" s="91"/>
      <c r="VMD79" s="91"/>
      <c r="VME79" s="91"/>
      <c r="VMF79" s="91"/>
      <c r="VMG79" s="91"/>
      <c r="VMH79" s="91"/>
      <c r="VMI79" s="91"/>
      <c r="VMJ79" s="91"/>
      <c r="VMK79" s="91"/>
      <c r="VML79" s="91"/>
      <c r="VMM79" s="91"/>
      <c r="VMN79" s="91"/>
      <c r="VMO79" s="91"/>
      <c r="VMP79" s="91"/>
      <c r="VMQ79" s="91"/>
      <c r="VMR79" s="91"/>
      <c r="VMS79" s="91"/>
      <c r="VMT79" s="91"/>
      <c r="VMU79" s="91"/>
      <c r="VMV79" s="91"/>
      <c r="VMW79" s="91"/>
      <c r="VMX79" s="91"/>
      <c r="VMY79" s="91"/>
      <c r="VMZ79" s="91"/>
      <c r="VNA79" s="91"/>
      <c r="VNB79" s="91"/>
      <c r="VNC79" s="91"/>
      <c r="VND79" s="91"/>
      <c r="VNE79" s="91"/>
      <c r="VNF79" s="91"/>
      <c r="VNG79" s="91"/>
      <c r="VNH79" s="91"/>
      <c r="VNI79" s="91"/>
      <c r="VNJ79" s="91"/>
      <c r="VNK79" s="91"/>
      <c r="VNL79" s="91"/>
      <c r="VNM79" s="91"/>
      <c r="VNN79" s="91"/>
      <c r="VNO79" s="91"/>
      <c r="VNP79" s="91"/>
      <c r="VNQ79" s="91"/>
      <c r="VNR79" s="91"/>
      <c r="VNS79" s="91"/>
      <c r="VNT79" s="91"/>
      <c r="VNU79" s="91"/>
      <c r="VNV79" s="91"/>
      <c r="VNW79" s="91"/>
      <c r="VNX79" s="91"/>
      <c r="VNY79" s="91"/>
      <c r="VNZ79" s="91"/>
      <c r="VOA79" s="91"/>
      <c r="VOB79" s="91"/>
      <c r="VOC79" s="91"/>
      <c r="VOD79" s="91"/>
      <c r="VOE79" s="91"/>
      <c r="VOF79" s="91"/>
      <c r="VOG79" s="91"/>
      <c r="VOH79" s="91"/>
      <c r="VOI79" s="91"/>
      <c r="VOJ79" s="91"/>
      <c r="VOK79" s="91"/>
      <c r="VOL79" s="91"/>
      <c r="VOM79" s="91"/>
      <c r="VON79" s="91"/>
      <c r="VOO79" s="91"/>
      <c r="VOP79" s="91"/>
      <c r="VOQ79" s="91"/>
      <c r="VOR79" s="91"/>
      <c r="VOS79" s="91"/>
      <c r="VOT79" s="91"/>
      <c r="VOU79" s="91"/>
      <c r="VOV79" s="91"/>
      <c r="VOW79" s="91"/>
      <c r="VOX79" s="91"/>
      <c r="VOY79" s="91"/>
      <c r="VOZ79" s="91"/>
      <c r="VPA79" s="91"/>
      <c r="VPB79" s="91"/>
      <c r="VPC79" s="91"/>
      <c r="VPD79" s="91"/>
      <c r="VPE79" s="91"/>
      <c r="VPF79" s="91"/>
      <c r="VPG79" s="91"/>
      <c r="VPH79" s="91"/>
      <c r="VPI79" s="91"/>
      <c r="VPJ79" s="91"/>
      <c r="VPK79" s="91"/>
      <c r="VPL79" s="91"/>
      <c r="VPM79" s="91"/>
      <c r="VPN79" s="91"/>
      <c r="VPO79" s="91"/>
      <c r="VPP79" s="91"/>
      <c r="VPQ79" s="91"/>
      <c r="VPR79" s="91"/>
      <c r="VPS79" s="91"/>
      <c r="VPT79" s="91"/>
      <c r="VPU79" s="91"/>
      <c r="VPV79" s="91"/>
      <c r="VPW79" s="91"/>
      <c r="VPX79" s="91"/>
      <c r="VPY79" s="91"/>
      <c r="VPZ79" s="91"/>
      <c r="VQA79" s="91"/>
      <c r="VQB79" s="91"/>
      <c r="VQC79" s="91"/>
      <c r="VQD79" s="91"/>
      <c r="VQE79" s="91"/>
      <c r="VQF79" s="91"/>
      <c r="VQG79" s="91"/>
      <c r="VQH79" s="91"/>
      <c r="VQI79" s="91"/>
      <c r="VQJ79" s="91"/>
      <c r="VQK79" s="91"/>
      <c r="VQL79" s="91"/>
      <c r="VQM79" s="91"/>
      <c r="VQN79" s="91"/>
      <c r="VQO79" s="91"/>
      <c r="VQP79" s="91"/>
      <c r="VQQ79" s="91"/>
      <c r="VQR79" s="91"/>
      <c r="VQS79" s="91"/>
      <c r="VQT79" s="91"/>
      <c r="VQU79" s="91"/>
      <c r="VQV79" s="91"/>
      <c r="VQW79" s="91"/>
      <c r="VQX79" s="91"/>
      <c r="VQY79" s="91"/>
      <c r="VQZ79" s="91"/>
      <c r="VRA79" s="91"/>
      <c r="VRB79" s="91"/>
      <c r="VRC79" s="91"/>
      <c r="VRD79" s="91"/>
      <c r="VRE79" s="91"/>
      <c r="VRF79" s="91"/>
      <c r="VRG79" s="91"/>
      <c r="VRH79" s="91"/>
      <c r="VRI79" s="91"/>
      <c r="VRJ79" s="91"/>
      <c r="VRK79" s="91"/>
      <c r="VRL79" s="91"/>
      <c r="VRM79" s="91"/>
      <c r="VRN79" s="91"/>
      <c r="VRO79" s="91"/>
      <c r="VRP79" s="91"/>
      <c r="VRQ79" s="91"/>
      <c r="VRR79" s="91"/>
      <c r="VRS79" s="91"/>
      <c r="VRT79" s="91"/>
      <c r="VRU79" s="91"/>
      <c r="VRV79" s="91"/>
      <c r="VRW79" s="91"/>
      <c r="VRX79" s="91"/>
      <c r="VRY79" s="91"/>
      <c r="VRZ79" s="91"/>
      <c r="VSA79" s="91"/>
      <c r="VSB79" s="91"/>
      <c r="VSC79" s="91"/>
      <c r="VSD79" s="91"/>
      <c r="VSE79" s="91"/>
      <c r="VSF79" s="91"/>
      <c r="VSG79" s="91"/>
      <c r="VSH79" s="91"/>
      <c r="VSI79" s="91"/>
      <c r="VSJ79" s="91"/>
      <c r="VSK79" s="91"/>
      <c r="VSL79" s="91"/>
      <c r="VSM79" s="91"/>
      <c r="VSN79" s="91"/>
      <c r="VSO79" s="91"/>
      <c r="VSP79" s="91"/>
      <c r="VSQ79" s="91"/>
      <c r="VSR79" s="91"/>
      <c r="VSS79" s="91"/>
      <c r="VST79" s="91"/>
      <c r="VSU79" s="91"/>
      <c r="VSV79" s="91"/>
      <c r="VSW79" s="91"/>
      <c r="VSX79" s="91"/>
      <c r="VSY79" s="91"/>
      <c r="VSZ79" s="91"/>
      <c r="VTA79" s="91"/>
      <c r="VTB79" s="91"/>
      <c r="VTC79" s="91"/>
      <c r="VTD79" s="91"/>
      <c r="VTE79" s="91"/>
      <c r="VTF79" s="91"/>
      <c r="VTG79" s="91"/>
      <c r="VTH79" s="91"/>
      <c r="VTI79" s="91"/>
      <c r="VTJ79" s="91"/>
      <c r="VTK79" s="91"/>
      <c r="VTL79" s="91"/>
      <c r="VTM79" s="91"/>
      <c r="VTN79" s="91"/>
      <c r="VTO79" s="91"/>
      <c r="VTP79" s="91"/>
      <c r="VTQ79" s="91"/>
      <c r="VTR79" s="91"/>
      <c r="VTS79" s="91"/>
      <c r="VTT79" s="91"/>
      <c r="VTU79" s="91"/>
      <c r="VTV79" s="91"/>
      <c r="VTW79" s="91"/>
      <c r="VTX79" s="91"/>
      <c r="VTY79" s="91"/>
      <c r="VTZ79" s="91"/>
      <c r="VUA79" s="91"/>
      <c r="VUB79" s="91"/>
      <c r="VUC79" s="91"/>
      <c r="VUD79" s="91"/>
      <c r="VUE79" s="91"/>
      <c r="VUF79" s="91"/>
      <c r="VUG79" s="91"/>
      <c r="VUH79" s="91"/>
      <c r="VUI79" s="91"/>
      <c r="VUJ79" s="91"/>
      <c r="VUK79" s="91"/>
      <c r="VUL79" s="91"/>
      <c r="VUM79" s="91"/>
      <c r="VUN79" s="91"/>
      <c r="VUO79" s="91"/>
      <c r="VUP79" s="91"/>
      <c r="VUQ79" s="91"/>
      <c r="VUR79" s="91"/>
      <c r="VUS79" s="91"/>
      <c r="VUT79" s="91"/>
      <c r="VUU79" s="91"/>
      <c r="VUV79" s="91"/>
      <c r="VUW79" s="91"/>
      <c r="VUX79" s="91"/>
      <c r="VUY79" s="91"/>
      <c r="VUZ79" s="91"/>
      <c r="VVA79" s="91"/>
      <c r="VVB79" s="91"/>
      <c r="VVC79" s="91"/>
      <c r="VVD79" s="91"/>
      <c r="VVE79" s="91"/>
      <c r="VVF79" s="91"/>
      <c r="VVG79" s="91"/>
      <c r="VVH79" s="91"/>
      <c r="VVI79" s="91"/>
      <c r="VVJ79" s="91"/>
      <c r="VVK79" s="91"/>
      <c r="VVL79" s="91"/>
      <c r="VVM79" s="91"/>
      <c r="VVN79" s="91"/>
      <c r="VVO79" s="91"/>
      <c r="VVP79" s="91"/>
      <c r="VVQ79" s="91"/>
      <c r="VVR79" s="91"/>
      <c r="VVS79" s="91"/>
      <c r="VVT79" s="91"/>
      <c r="VVU79" s="91"/>
      <c r="VVV79" s="91"/>
      <c r="VVW79" s="91"/>
      <c r="VVX79" s="91"/>
      <c r="VVY79" s="91"/>
      <c r="VVZ79" s="91"/>
      <c r="VWA79" s="91"/>
      <c r="VWB79" s="91"/>
      <c r="VWC79" s="91"/>
      <c r="VWD79" s="91"/>
      <c r="VWE79" s="91"/>
      <c r="VWF79" s="91"/>
      <c r="VWG79" s="91"/>
      <c r="VWH79" s="91"/>
      <c r="VWI79" s="91"/>
      <c r="VWJ79" s="91"/>
      <c r="VWK79" s="91"/>
      <c r="VWL79" s="91"/>
      <c r="VWM79" s="91"/>
      <c r="VWN79" s="91"/>
      <c r="VWO79" s="91"/>
      <c r="VWP79" s="91"/>
      <c r="VWQ79" s="91"/>
      <c r="VWR79" s="91"/>
      <c r="VWS79" s="91"/>
      <c r="VWT79" s="91"/>
      <c r="VWU79" s="91"/>
      <c r="VWV79" s="91"/>
      <c r="VWW79" s="91"/>
      <c r="VWX79" s="91"/>
      <c r="VWY79" s="91"/>
      <c r="VWZ79" s="91"/>
      <c r="VXA79" s="91"/>
      <c r="VXB79" s="91"/>
      <c r="VXC79" s="91"/>
      <c r="VXD79" s="91"/>
      <c r="VXE79" s="91"/>
      <c r="VXF79" s="91"/>
      <c r="VXG79" s="91"/>
      <c r="VXH79" s="91"/>
      <c r="VXI79" s="91"/>
      <c r="VXJ79" s="91"/>
      <c r="VXK79" s="91"/>
      <c r="VXL79" s="91"/>
      <c r="VXM79" s="91"/>
      <c r="VXN79" s="91"/>
      <c r="VXO79" s="91"/>
      <c r="VXP79" s="91"/>
      <c r="VXQ79" s="91"/>
      <c r="VXR79" s="91"/>
      <c r="VXS79" s="91"/>
      <c r="VXT79" s="91"/>
      <c r="VXU79" s="91"/>
      <c r="VXV79" s="91"/>
      <c r="VXW79" s="91"/>
      <c r="VXX79" s="91"/>
      <c r="VXY79" s="91"/>
      <c r="VXZ79" s="91"/>
      <c r="VYA79" s="91"/>
      <c r="VYB79" s="91"/>
      <c r="VYC79" s="91"/>
      <c r="VYD79" s="91"/>
      <c r="VYE79" s="91"/>
      <c r="VYF79" s="91"/>
      <c r="VYG79" s="91"/>
      <c r="VYH79" s="91"/>
      <c r="VYI79" s="91"/>
      <c r="VYJ79" s="91"/>
      <c r="VYK79" s="91"/>
      <c r="VYL79" s="91"/>
      <c r="VYM79" s="91"/>
      <c r="VYN79" s="91"/>
      <c r="VYO79" s="91"/>
      <c r="VYP79" s="91"/>
      <c r="VYQ79" s="91"/>
      <c r="VYR79" s="91"/>
      <c r="VYS79" s="91"/>
      <c r="VYT79" s="91"/>
      <c r="VYU79" s="91"/>
      <c r="VYV79" s="91"/>
      <c r="VYW79" s="91"/>
      <c r="VYX79" s="91"/>
      <c r="VYY79" s="91"/>
      <c r="VYZ79" s="91"/>
      <c r="VZA79" s="91"/>
      <c r="VZB79" s="91"/>
      <c r="VZC79" s="91"/>
      <c r="VZD79" s="91"/>
      <c r="VZE79" s="91"/>
      <c r="VZF79" s="91"/>
      <c r="VZG79" s="91"/>
      <c r="VZH79" s="91"/>
      <c r="VZI79" s="91"/>
      <c r="VZJ79" s="91"/>
      <c r="VZK79" s="91"/>
      <c r="VZL79" s="91"/>
      <c r="VZM79" s="91"/>
      <c r="VZN79" s="91"/>
      <c r="VZO79" s="91"/>
      <c r="VZP79" s="91"/>
      <c r="VZQ79" s="91"/>
      <c r="VZR79" s="91"/>
      <c r="VZS79" s="91"/>
      <c r="VZT79" s="91"/>
      <c r="VZU79" s="91"/>
      <c r="VZV79" s="91"/>
      <c r="VZW79" s="91"/>
      <c r="VZX79" s="91"/>
      <c r="VZY79" s="91"/>
      <c r="VZZ79" s="91"/>
      <c r="WAA79" s="91"/>
      <c r="WAB79" s="91"/>
      <c r="WAC79" s="91"/>
      <c r="WAD79" s="91"/>
      <c r="WAE79" s="91"/>
      <c r="WAF79" s="91"/>
      <c r="WAG79" s="91"/>
      <c r="WAH79" s="91"/>
      <c r="WAI79" s="91"/>
      <c r="WAJ79" s="91"/>
      <c r="WAK79" s="91"/>
      <c r="WAL79" s="91"/>
      <c r="WAM79" s="91"/>
      <c r="WAN79" s="91"/>
      <c r="WAO79" s="91"/>
      <c r="WAP79" s="91"/>
      <c r="WAQ79" s="91"/>
      <c r="WAR79" s="91"/>
      <c r="WAS79" s="91"/>
      <c r="WAT79" s="91"/>
      <c r="WAU79" s="91"/>
      <c r="WAV79" s="91"/>
      <c r="WAW79" s="91"/>
      <c r="WAX79" s="91"/>
      <c r="WAY79" s="91"/>
      <c r="WAZ79" s="91"/>
      <c r="WBA79" s="91"/>
      <c r="WBB79" s="91"/>
      <c r="WBC79" s="91"/>
      <c r="WBD79" s="91"/>
      <c r="WBE79" s="91"/>
      <c r="WBF79" s="91"/>
      <c r="WBG79" s="91"/>
      <c r="WBH79" s="91"/>
      <c r="WBI79" s="91"/>
      <c r="WBJ79" s="91"/>
      <c r="WBK79" s="91"/>
      <c r="WBL79" s="91"/>
      <c r="WBM79" s="91"/>
      <c r="WBN79" s="91"/>
      <c r="WBO79" s="91"/>
      <c r="WBP79" s="91"/>
      <c r="WBQ79" s="91"/>
      <c r="WBR79" s="91"/>
      <c r="WBS79" s="91"/>
      <c r="WBT79" s="91"/>
      <c r="WBU79" s="91"/>
      <c r="WBV79" s="91"/>
      <c r="WBW79" s="91"/>
      <c r="WBX79" s="91"/>
      <c r="WBY79" s="91"/>
      <c r="WBZ79" s="91"/>
      <c r="WCA79" s="91"/>
      <c r="WCB79" s="91"/>
      <c r="WCC79" s="91"/>
      <c r="WCD79" s="91"/>
      <c r="WCE79" s="91"/>
      <c r="WCF79" s="91"/>
      <c r="WCG79" s="91"/>
      <c r="WCH79" s="91"/>
      <c r="WCI79" s="91"/>
      <c r="WCJ79" s="91"/>
      <c r="WCK79" s="91"/>
      <c r="WCL79" s="91"/>
      <c r="WCM79" s="91"/>
      <c r="WCN79" s="91"/>
      <c r="WCO79" s="91"/>
      <c r="WCP79" s="91"/>
      <c r="WCQ79" s="91"/>
      <c r="WCR79" s="91"/>
      <c r="WCS79" s="91"/>
      <c r="WCT79" s="91"/>
      <c r="WCU79" s="91"/>
      <c r="WCV79" s="91"/>
      <c r="WCW79" s="91"/>
      <c r="WCX79" s="91"/>
      <c r="WCY79" s="91"/>
      <c r="WCZ79" s="91"/>
      <c r="WDA79" s="91"/>
      <c r="WDB79" s="91"/>
      <c r="WDC79" s="91"/>
      <c r="WDD79" s="91"/>
      <c r="WDE79" s="91"/>
      <c r="WDF79" s="91"/>
      <c r="WDG79" s="91"/>
      <c r="WDH79" s="91"/>
      <c r="WDI79" s="91"/>
      <c r="WDJ79" s="91"/>
      <c r="WDK79" s="91"/>
      <c r="WDL79" s="91"/>
      <c r="WDM79" s="91"/>
      <c r="WDN79" s="91"/>
      <c r="WDO79" s="91"/>
      <c r="WDP79" s="91"/>
      <c r="WDQ79" s="91"/>
      <c r="WDR79" s="91"/>
      <c r="WDS79" s="91"/>
      <c r="WDT79" s="91"/>
      <c r="WDU79" s="91"/>
      <c r="WDV79" s="91"/>
      <c r="WDW79" s="91"/>
      <c r="WDX79" s="91"/>
      <c r="WDY79" s="91"/>
      <c r="WDZ79" s="91"/>
      <c r="WEA79" s="91"/>
      <c r="WEB79" s="91"/>
      <c r="WEC79" s="91"/>
      <c r="WED79" s="91"/>
      <c r="WEE79" s="91"/>
      <c r="WEF79" s="91"/>
      <c r="WEG79" s="91"/>
      <c r="WEH79" s="91"/>
      <c r="WEI79" s="91"/>
      <c r="WEJ79" s="91"/>
      <c r="WEK79" s="91"/>
      <c r="WEL79" s="91"/>
      <c r="WEM79" s="91"/>
      <c r="WEN79" s="91"/>
      <c r="WEO79" s="91"/>
      <c r="WEP79" s="91"/>
      <c r="WEQ79" s="91"/>
      <c r="WER79" s="91"/>
      <c r="WES79" s="91"/>
      <c r="WET79" s="91"/>
      <c r="WEU79" s="91"/>
      <c r="WEV79" s="91"/>
      <c r="WEW79" s="91"/>
      <c r="WEX79" s="91"/>
      <c r="WEY79" s="91"/>
      <c r="WEZ79" s="91"/>
      <c r="WFA79" s="91"/>
      <c r="WFB79" s="91"/>
      <c r="WFC79" s="91"/>
      <c r="WFD79" s="91"/>
      <c r="WFE79" s="91"/>
      <c r="WFF79" s="91"/>
      <c r="WFG79" s="91"/>
      <c r="WFH79" s="91"/>
      <c r="WFI79" s="91"/>
      <c r="WFJ79" s="91"/>
      <c r="WFK79" s="91"/>
      <c r="WFL79" s="91"/>
      <c r="WFM79" s="91"/>
      <c r="WFN79" s="91"/>
      <c r="WFO79" s="91"/>
      <c r="WFP79" s="91"/>
      <c r="WFQ79" s="91"/>
      <c r="WFR79" s="91"/>
      <c r="WFS79" s="91"/>
      <c r="WFT79" s="91"/>
      <c r="WFU79" s="91"/>
      <c r="WFV79" s="91"/>
      <c r="WFW79" s="91"/>
      <c r="WFX79" s="91"/>
      <c r="WFY79" s="91"/>
      <c r="WFZ79" s="91"/>
      <c r="WGA79" s="91"/>
      <c r="WGB79" s="91"/>
      <c r="WGC79" s="91"/>
      <c r="WGD79" s="91"/>
      <c r="WGE79" s="91"/>
      <c r="WGF79" s="91"/>
      <c r="WGG79" s="91"/>
      <c r="WGH79" s="91"/>
      <c r="WGI79" s="91"/>
      <c r="WGJ79" s="91"/>
      <c r="WGK79" s="91"/>
      <c r="WGL79" s="91"/>
      <c r="WGM79" s="91"/>
      <c r="WGN79" s="91"/>
      <c r="WGO79" s="91"/>
      <c r="WGP79" s="91"/>
      <c r="WGQ79" s="91"/>
      <c r="WGR79" s="91"/>
      <c r="WGS79" s="91"/>
      <c r="WGT79" s="91"/>
      <c r="WGU79" s="91"/>
      <c r="WGV79" s="91"/>
      <c r="WGW79" s="91"/>
      <c r="WGX79" s="91"/>
      <c r="WGY79" s="91"/>
      <c r="WGZ79" s="91"/>
      <c r="WHA79" s="91"/>
      <c r="WHB79" s="91"/>
      <c r="WHC79" s="91"/>
      <c r="WHD79" s="91"/>
      <c r="WHE79" s="91"/>
      <c r="WHF79" s="91"/>
      <c r="WHG79" s="91"/>
      <c r="WHH79" s="91"/>
      <c r="WHI79" s="91"/>
      <c r="WHJ79" s="91"/>
      <c r="WHK79" s="91"/>
      <c r="WHL79" s="91"/>
      <c r="WHM79" s="91"/>
      <c r="WHN79" s="91"/>
      <c r="WHO79" s="91"/>
      <c r="WHP79" s="91"/>
      <c r="WHQ79" s="91"/>
      <c r="WHR79" s="91"/>
      <c r="WHS79" s="91"/>
      <c r="WHT79" s="91"/>
      <c r="WHU79" s="91"/>
      <c r="WHV79" s="91"/>
      <c r="WHW79" s="91"/>
      <c r="WHX79" s="91"/>
      <c r="WHY79" s="91"/>
      <c r="WHZ79" s="91"/>
      <c r="WIA79" s="91"/>
      <c r="WIB79" s="91"/>
      <c r="WIC79" s="91"/>
      <c r="WID79" s="91"/>
      <c r="WIE79" s="91"/>
      <c r="WIF79" s="91"/>
      <c r="WIG79" s="91"/>
      <c r="WIH79" s="91"/>
      <c r="WII79" s="91"/>
      <c r="WIJ79" s="91"/>
      <c r="WIK79" s="91"/>
      <c r="WIL79" s="91"/>
      <c r="WIM79" s="91"/>
      <c r="WIN79" s="91"/>
      <c r="WIO79" s="91"/>
      <c r="WIP79" s="91"/>
      <c r="WIQ79" s="91"/>
      <c r="WIR79" s="91"/>
      <c r="WIS79" s="91"/>
      <c r="WIT79" s="91"/>
      <c r="WIU79" s="91"/>
      <c r="WIV79" s="91"/>
      <c r="WIW79" s="91"/>
      <c r="WIX79" s="91"/>
      <c r="WIY79" s="91"/>
      <c r="WIZ79" s="91"/>
      <c r="WJA79" s="91"/>
      <c r="WJB79" s="91"/>
      <c r="WJC79" s="91"/>
      <c r="WJD79" s="91"/>
      <c r="WJE79" s="91"/>
      <c r="WJF79" s="91"/>
      <c r="WJG79" s="91"/>
      <c r="WJH79" s="91"/>
      <c r="WJI79" s="91"/>
      <c r="WJJ79" s="91"/>
      <c r="WJK79" s="91"/>
      <c r="WJL79" s="91"/>
      <c r="WJM79" s="91"/>
      <c r="WJN79" s="91"/>
      <c r="WJO79" s="91"/>
      <c r="WJP79" s="91"/>
      <c r="WJQ79" s="91"/>
      <c r="WJR79" s="91"/>
      <c r="WJS79" s="91"/>
      <c r="WJT79" s="91"/>
      <c r="WJU79" s="91"/>
      <c r="WJV79" s="91"/>
      <c r="WJW79" s="91"/>
      <c r="WJX79" s="91"/>
      <c r="WJY79" s="91"/>
      <c r="WJZ79" s="91"/>
      <c r="WKA79" s="91"/>
      <c r="WKB79" s="91"/>
      <c r="WKC79" s="91"/>
      <c r="WKD79" s="91"/>
      <c r="WKE79" s="91"/>
      <c r="WKF79" s="91"/>
      <c r="WKG79" s="91"/>
      <c r="WKH79" s="91"/>
      <c r="WKI79" s="91"/>
      <c r="WKJ79" s="91"/>
      <c r="WKK79" s="91"/>
      <c r="WKL79" s="91"/>
      <c r="WKM79" s="91"/>
      <c r="WKN79" s="91"/>
      <c r="WKO79" s="91"/>
      <c r="WKP79" s="91"/>
      <c r="WKQ79" s="91"/>
      <c r="WKR79" s="91"/>
      <c r="WKS79" s="91"/>
      <c r="WKT79" s="91"/>
      <c r="WKU79" s="91"/>
      <c r="WKV79" s="91"/>
      <c r="WKW79" s="91"/>
      <c r="WKX79" s="91"/>
      <c r="WKY79" s="91"/>
      <c r="WKZ79" s="91"/>
      <c r="WLA79" s="91"/>
      <c r="WLB79" s="91"/>
      <c r="WLC79" s="91"/>
      <c r="WLD79" s="91"/>
      <c r="WLE79" s="91"/>
      <c r="WLF79" s="91"/>
      <c r="WLG79" s="91"/>
      <c r="WLH79" s="91"/>
      <c r="WLI79" s="91"/>
      <c r="WLJ79" s="91"/>
      <c r="WLK79" s="91"/>
      <c r="WLL79" s="91"/>
      <c r="WLM79" s="91"/>
      <c r="WLN79" s="91"/>
      <c r="WLO79" s="91"/>
      <c r="WLP79" s="91"/>
      <c r="WLQ79" s="91"/>
      <c r="WLR79" s="91"/>
      <c r="WLS79" s="91"/>
      <c r="WLT79" s="91"/>
      <c r="WLU79" s="91"/>
      <c r="WLV79" s="91"/>
      <c r="WLW79" s="91"/>
      <c r="WLX79" s="91"/>
      <c r="WLY79" s="91"/>
      <c r="WLZ79" s="91"/>
      <c r="WMA79" s="91"/>
      <c r="WMB79" s="91"/>
      <c r="WMC79" s="91"/>
      <c r="WMD79" s="91"/>
      <c r="WME79" s="91"/>
      <c r="WMF79" s="91"/>
      <c r="WMG79" s="91"/>
      <c r="WMH79" s="91"/>
      <c r="WMI79" s="91"/>
      <c r="WMJ79" s="91"/>
      <c r="WMK79" s="91"/>
      <c r="WML79" s="91"/>
      <c r="WMM79" s="91"/>
      <c r="WMN79" s="91"/>
      <c r="WMO79" s="91"/>
      <c r="WMP79" s="91"/>
      <c r="WMQ79" s="91"/>
      <c r="WMR79" s="91"/>
      <c r="WMS79" s="91"/>
      <c r="WMT79" s="91"/>
      <c r="WMU79" s="91"/>
      <c r="WMV79" s="91"/>
      <c r="WMW79" s="91"/>
      <c r="WMX79" s="91"/>
      <c r="WMY79" s="91"/>
      <c r="WMZ79" s="91"/>
      <c r="WNA79" s="91"/>
      <c r="WNB79" s="91"/>
      <c r="WNC79" s="91"/>
      <c r="WND79" s="91"/>
      <c r="WNE79" s="91"/>
      <c r="WNF79" s="91"/>
      <c r="WNG79" s="91"/>
      <c r="WNH79" s="91"/>
      <c r="WNI79" s="91"/>
      <c r="WNJ79" s="91"/>
      <c r="WNK79" s="91"/>
      <c r="WNL79" s="91"/>
      <c r="WNM79" s="91"/>
      <c r="WNN79" s="91"/>
      <c r="WNO79" s="91"/>
      <c r="WNP79" s="91"/>
      <c r="WNQ79" s="91"/>
      <c r="WNR79" s="91"/>
      <c r="WNS79" s="91"/>
      <c r="WNT79" s="91"/>
      <c r="WNU79" s="91"/>
      <c r="WNV79" s="91"/>
      <c r="WNW79" s="91"/>
      <c r="WNX79" s="91"/>
      <c r="WNY79" s="91"/>
      <c r="WNZ79" s="91"/>
      <c r="WOA79" s="91"/>
      <c r="WOB79" s="91"/>
      <c r="WOC79" s="91"/>
      <c r="WOD79" s="91"/>
      <c r="WOE79" s="91"/>
      <c r="WOF79" s="91"/>
      <c r="WOG79" s="91"/>
      <c r="WOH79" s="91"/>
      <c r="WOI79" s="91"/>
      <c r="WOJ79" s="91"/>
      <c r="WOK79" s="91"/>
      <c r="WOL79" s="91"/>
      <c r="WOM79" s="91"/>
      <c r="WON79" s="91"/>
      <c r="WOO79" s="91"/>
      <c r="WOP79" s="91"/>
      <c r="WOQ79" s="91"/>
      <c r="WOR79" s="91"/>
      <c r="WOS79" s="91"/>
      <c r="WOT79" s="91"/>
      <c r="WOU79" s="91"/>
      <c r="WOV79" s="91"/>
      <c r="WOW79" s="91"/>
      <c r="WOX79" s="91"/>
      <c r="WOY79" s="91"/>
      <c r="WOZ79" s="91"/>
      <c r="WPA79" s="91"/>
      <c r="WPB79" s="91"/>
      <c r="WPC79" s="91"/>
      <c r="WPD79" s="91"/>
      <c r="WPE79" s="91"/>
      <c r="WPF79" s="91"/>
      <c r="WPG79" s="91"/>
      <c r="WPH79" s="91"/>
      <c r="WPI79" s="91"/>
      <c r="WPJ79" s="91"/>
      <c r="WPK79" s="91"/>
      <c r="WPL79" s="91"/>
      <c r="WPM79" s="91"/>
      <c r="WPN79" s="91"/>
      <c r="WPO79" s="91"/>
      <c r="WPP79" s="91"/>
      <c r="WPQ79" s="91"/>
      <c r="WPR79" s="91"/>
      <c r="WPS79" s="91"/>
      <c r="WPT79" s="91"/>
      <c r="WPU79" s="91"/>
      <c r="WPV79" s="91"/>
      <c r="WPW79" s="91"/>
      <c r="WPX79" s="91"/>
      <c r="WPY79" s="91"/>
      <c r="WPZ79" s="91"/>
      <c r="WQA79" s="91"/>
      <c r="WQB79" s="91"/>
      <c r="WQC79" s="91"/>
      <c r="WQD79" s="91"/>
      <c r="WQE79" s="91"/>
      <c r="WQF79" s="91"/>
      <c r="WQG79" s="91"/>
      <c r="WQH79" s="91"/>
      <c r="WQI79" s="91"/>
      <c r="WQJ79" s="91"/>
      <c r="WQK79" s="91"/>
      <c r="WQL79" s="91"/>
      <c r="WQM79" s="91"/>
      <c r="WQN79" s="91"/>
      <c r="WQO79" s="91"/>
      <c r="WQP79" s="91"/>
      <c r="WQQ79" s="91"/>
      <c r="WQR79" s="91"/>
      <c r="WQS79" s="91"/>
      <c r="WQT79" s="91"/>
      <c r="WQU79" s="91"/>
      <c r="WQV79" s="91"/>
      <c r="WQW79" s="91"/>
      <c r="WQX79" s="91"/>
      <c r="WQY79" s="91"/>
      <c r="WQZ79" s="91"/>
      <c r="WRA79" s="91"/>
      <c r="WRB79" s="91"/>
      <c r="WRC79" s="91"/>
      <c r="WRD79" s="91"/>
      <c r="WRE79" s="91"/>
      <c r="WRF79" s="91"/>
      <c r="WRG79" s="91"/>
      <c r="WRH79" s="91"/>
      <c r="WRI79" s="91"/>
      <c r="WRJ79" s="91"/>
      <c r="WRK79" s="91"/>
      <c r="WRL79" s="91"/>
      <c r="WRM79" s="91"/>
      <c r="WRN79" s="91"/>
      <c r="WRO79" s="91"/>
      <c r="WRP79" s="91"/>
      <c r="WRQ79" s="91"/>
      <c r="WRR79" s="91"/>
      <c r="WRS79" s="91"/>
      <c r="WRT79" s="91"/>
      <c r="WRU79" s="91"/>
      <c r="WRV79" s="91"/>
      <c r="WRW79" s="91"/>
      <c r="WRX79" s="91"/>
      <c r="WRY79" s="91"/>
      <c r="WRZ79" s="91"/>
      <c r="WSA79" s="91"/>
      <c r="WSB79" s="91"/>
      <c r="WSC79" s="91"/>
      <c r="WSD79" s="91"/>
      <c r="WSE79" s="91"/>
      <c r="WSF79" s="91"/>
      <c r="WSG79" s="91"/>
      <c r="WSH79" s="91"/>
      <c r="WSI79" s="91"/>
      <c r="WSJ79" s="91"/>
      <c r="WSK79" s="91"/>
      <c r="WSL79" s="91"/>
      <c r="WSM79" s="91"/>
      <c r="WSN79" s="91"/>
      <c r="WSO79" s="91"/>
      <c r="WSP79" s="91"/>
      <c r="WSQ79" s="91"/>
      <c r="WSR79" s="91"/>
      <c r="WSS79" s="91"/>
      <c r="WST79" s="91"/>
      <c r="WSU79" s="91"/>
      <c r="WSV79" s="91"/>
      <c r="WSW79" s="91"/>
      <c r="WSX79" s="91"/>
      <c r="WSY79" s="91"/>
      <c r="WSZ79" s="91"/>
      <c r="WTA79" s="91"/>
      <c r="WTB79" s="91"/>
      <c r="WTC79" s="91"/>
      <c r="WTD79" s="91"/>
      <c r="WTE79" s="91"/>
      <c r="WTF79" s="91"/>
      <c r="WTG79" s="91"/>
      <c r="WTH79" s="91"/>
      <c r="WTI79" s="91"/>
      <c r="WTJ79" s="91"/>
      <c r="WTK79" s="91"/>
      <c r="WTL79" s="91"/>
      <c r="WTM79" s="91"/>
      <c r="WTN79" s="91"/>
      <c r="WTO79" s="91"/>
      <c r="WTP79" s="91"/>
      <c r="WTQ79" s="91"/>
      <c r="WTR79" s="91"/>
      <c r="WTS79" s="91"/>
      <c r="WTT79" s="91"/>
      <c r="WTU79" s="91"/>
      <c r="WTV79" s="91"/>
      <c r="WTW79" s="91"/>
      <c r="WTX79" s="91"/>
      <c r="WTY79" s="91"/>
      <c r="WTZ79" s="91"/>
      <c r="WUA79" s="91"/>
      <c r="WUB79" s="91"/>
      <c r="WUC79" s="91"/>
      <c r="WUD79" s="91"/>
      <c r="WUE79" s="91"/>
      <c r="WUF79" s="91"/>
      <c r="WUG79" s="91"/>
      <c r="WUH79" s="91"/>
      <c r="WUI79" s="91"/>
      <c r="WUJ79" s="91"/>
      <c r="WUK79" s="91"/>
      <c r="WUL79" s="91"/>
      <c r="WUM79" s="91"/>
      <c r="WUN79" s="91"/>
      <c r="WUO79" s="91"/>
      <c r="WUP79" s="91"/>
      <c r="WUQ79" s="91"/>
      <c r="WUR79" s="91"/>
      <c r="WUS79" s="91"/>
      <c r="WUT79" s="91"/>
      <c r="WUU79" s="91"/>
      <c r="WUV79" s="91"/>
      <c r="WUW79" s="91"/>
      <c r="WUX79" s="91"/>
      <c r="WUY79" s="91"/>
      <c r="WUZ79" s="91"/>
      <c r="WVA79" s="91"/>
      <c r="WVB79" s="91"/>
      <c r="WVC79" s="91"/>
      <c r="WVD79" s="91"/>
      <c r="WVE79" s="91"/>
      <c r="WVF79" s="91"/>
      <c r="WVG79" s="91"/>
      <c r="WVH79" s="91"/>
      <c r="WVI79" s="91"/>
      <c r="WVJ79" s="91"/>
      <c r="WVK79" s="91"/>
      <c r="WVL79" s="91"/>
      <c r="WVM79" s="91"/>
      <c r="WVN79" s="91"/>
      <c r="WVO79" s="91"/>
      <c r="WVP79" s="91"/>
      <c r="WVQ79" s="91"/>
      <c r="WVR79" s="91"/>
      <c r="WVS79" s="91"/>
      <c r="WVT79" s="91"/>
      <c r="WVU79" s="91"/>
      <c r="WVV79" s="91"/>
      <c r="WVW79" s="91"/>
      <c r="WVX79" s="91"/>
      <c r="WVY79" s="91"/>
      <c r="WVZ79" s="91"/>
      <c r="WWA79" s="91"/>
      <c r="WWB79" s="91"/>
      <c r="WWC79" s="91"/>
      <c r="WWD79" s="91"/>
      <c r="WWE79" s="91"/>
      <c r="WWF79" s="91"/>
      <c r="WWG79" s="91"/>
      <c r="WWH79" s="91"/>
      <c r="WWI79" s="91"/>
      <c r="WWJ79" s="91"/>
      <c r="WWK79" s="91"/>
      <c r="WWL79" s="91"/>
      <c r="WWM79" s="91"/>
      <c r="WWN79" s="91"/>
      <c r="WWO79" s="91"/>
      <c r="WWP79" s="91"/>
      <c r="WWQ79" s="91"/>
      <c r="WWR79" s="91"/>
      <c r="WWS79" s="91"/>
      <c r="WWT79" s="91"/>
      <c r="WWU79" s="91"/>
      <c r="WWV79" s="91"/>
      <c r="WWW79" s="91"/>
      <c r="WWX79" s="91"/>
      <c r="WWY79" s="91"/>
      <c r="WWZ79" s="91"/>
      <c r="WXA79" s="91"/>
      <c r="WXB79" s="91"/>
      <c r="WXC79" s="91"/>
      <c r="WXD79" s="91"/>
      <c r="WXE79" s="91"/>
      <c r="WXF79" s="91"/>
      <c r="WXG79" s="91"/>
      <c r="WXH79" s="91"/>
      <c r="WXI79" s="91"/>
      <c r="WXJ79" s="91"/>
      <c r="WXK79" s="91"/>
      <c r="WXL79" s="91"/>
      <c r="WXM79" s="91"/>
      <c r="WXN79" s="91"/>
      <c r="WXO79" s="91"/>
      <c r="WXP79" s="91"/>
      <c r="WXQ79" s="91"/>
      <c r="WXR79" s="91"/>
      <c r="WXS79" s="91"/>
      <c r="WXT79" s="91"/>
      <c r="WXU79" s="91"/>
      <c r="WXV79" s="91"/>
      <c r="WXW79" s="91"/>
      <c r="WXX79" s="91"/>
      <c r="WXY79" s="91"/>
      <c r="WXZ79" s="91"/>
      <c r="WYA79" s="91"/>
      <c r="WYB79" s="91"/>
      <c r="WYC79" s="91"/>
      <c r="WYD79" s="91"/>
      <c r="WYE79" s="91"/>
      <c r="WYF79" s="91"/>
      <c r="WYG79" s="91"/>
      <c r="WYH79" s="91"/>
      <c r="WYI79" s="91"/>
      <c r="WYJ79" s="91"/>
      <c r="WYK79" s="91"/>
      <c r="WYL79" s="91"/>
      <c r="WYM79" s="91"/>
      <c r="WYN79" s="91"/>
      <c r="WYO79" s="91"/>
      <c r="WYP79" s="91"/>
      <c r="WYQ79" s="91"/>
      <c r="WYR79" s="91"/>
      <c r="WYS79" s="91"/>
      <c r="WYT79" s="91"/>
      <c r="WYU79" s="91"/>
      <c r="WYV79" s="91"/>
      <c r="WYW79" s="91"/>
      <c r="WYX79" s="91"/>
      <c r="WYY79" s="91"/>
      <c r="WYZ79" s="91"/>
      <c r="WZA79" s="91"/>
      <c r="WZB79" s="91"/>
      <c r="WZC79" s="91"/>
      <c r="WZD79" s="91"/>
      <c r="WZE79" s="91"/>
      <c r="WZF79" s="91"/>
      <c r="WZG79" s="91"/>
      <c r="WZH79" s="91"/>
      <c r="WZI79" s="91"/>
      <c r="WZJ79" s="91"/>
      <c r="WZK79" s="91"/>
      <c r="WZL79" s="91"/>
      <c r="WZM79" s="91"/>
      <c r="WZN79" s="91"/>
      <c r="WZO79" s="91"/>
      <c r="WZP79" s="91"/>
      <c r="WZQ79" s="91"/>
      <c r="WZR79" s="91"/>
      <c r="WZS79" s="91"/>
      <c r="WZT79" s="91"/>
      <c r="WZU79" s="91"/>
      <c r="WZV79" s="91"/>
      <c r="WZW79" s="91"/>
      <c r="WZX79" s="91"/>
      <c r="WZY79" s="91"/>
      <c r="WZZ79" s="91"/>
      <c r="XAA79" s="91"/>
      <c r="XAB79" s="91"/>
      <c r="XAC79" s="91"/>
      <c r="XAD79" s="91"/>
      <c r="XAE79" s="91"/>
      <c r="XAF79" s="91"/>
      <c r="XAG79" s="91"/>
      <c r="XAH79" s="91"/>
      <c r="XAI79" s="91"/>
      <c r="XAJ79" s="91"/>
      <c r="XAK79" s="91"/>
      <c r="XAL79" s="91"/>
      <c r="XAM79" s="91"/>
      <c r="XAN79" s="91"/>
      <c r="XAO79" s="91"/>
      <c r="XAP79" s="91"/>
      <c r="XAQ79" s="91"/>
      <c r="XAR79" s="91"/>
      <c r="XAS79" s="91"/>
      <c r="XAT79" s="91"/>
      <c r="XAU79" s="91"/>
      <c r="XAV79" s="91"/>
      <c r="XAW79" s="91"/>
      <c r="XAX79" s="91"/>
      <c r="XAY79" s="91"/>
      <c r="XAZ79" s="91"/>
      <c r="XBA79" s="91"/>
      <c r="XBB79" s="91"/>
      <c r="XBC79" s="91"/>
      <c r="XBD79" s="91"/>
      <c r="XBE79" s="91"/>
      <c r="XBF79" s="91"/>
      <c r="XBG79" s="91"/>
      <c r="XBH79" s="91"/>
      <c r="XBI79" s="91"/>
      <c r="XBJ79" s="91"/>
      <c r="XBK79" s="91"/>
      <c r="XBL79" s="91"/>
      <c r="XBM79" s="91"/>
      <c r="XBN79" s="91"/>
      <c r="XBO79" s="91"/>
      <c r="XBP79" s="91"/>
      <c r="XBQ79" s="91"/>
      <c r="XBR79" s="91"/>
      <c r="XBS79" s="91"/>
      <c r="XBT79" s="91"/>
      <c r="XBU79" s="91"/>
      <c r="XBV79" s="91"/>
      <c r="XBW79" s="91"/>
      <c r="XBX79" s="91"/>
      <c r="XBY79" s="91"/>
      <c r="XBZ79" s="91"/>
      <c r="XCA79" s="91"/>
      <c r="XCB79" s="91"/>
      <c r="XCC79" s="91"/>
      <c r="XCD79" s="91"/>
      <c r="XCE79" s="91"/>
      <c r="XCF79" s="91"/>
      <c r="XCG79" s="91"/>
      <c r="XCH79" s="91"/>
      <c r="XCI79" s="91"/>
      <c r="XCJ79" s="91"/>
      <c r="XCK79" s="91"/>
      <c r="XCL79" s="91"/>
      <c r="XCM79" s="91"/>
      <c r="XCN79" s="91"/>
      <c r="XCO79" s="91"/>
      <c r="XCP79" s="91"/>
      <c r="XCQ79" s="91"/>
      <c r="XCR79" s="91"/>
      <c r="XCS79" s="91"/>
      <c r="XCT79" s="91"/>
      <c r="XCU79" s="91"/>
      <c r="XCV79" s="91"/>
      <c r="XCW79" s="91"/>
      <c r="XCX79" s="91"/>
      <c r="XCY79" s="91"/>
      <c r="XCZ79" s="91"/>
      <c r="XDA79" s="91"/>
      <c r="XDB79" s="91"/>
      <c r="XDC79" s="91"/>
      <c r="XDD79" s="91"/>
      <c r="XDE79" s="91"/>
      <c r="XDF79" s="91"/>
      <c r="XDG79" s="91"/>
      <c r="XDH79" s="91"/>
      <c r="XDI79" s="91"/>
      <c r="XDJ79" s="91"/>
      <c r="XDK79" s="91"/>
      <c r="XDL79" s="91"/>
      <c r="XDM79" s="91"/>
      <c r="XDN79" s="91"/>
      <c r="XDO79" s="91"/>
      <c r="XDP79" s="91"/>
      <c r="XDQ79" s="91"/>
      <c r="XDR79" s="91"/>
      <c r="XDS79" s="91"/>
      <c r="XDT79" s="91"/>
      <c r="XDU79" s="91"/>
      <c r="XDV79" s="91"/>
      <c r="XDW79" s="91"/>
      <c r="XDX79" s="91"/>
      <c r="XDY79" s="91"/>
      <c r="XDZ79" s="91"/>
      <c r="XEA79" s="91"/>
      <c r="XEB79" s="91"/>
      <c r="XEC79" s="91"/>
      <c r="XED79" s="91"/>
      <c r="XEE79" s="91"/>
      <c r="XEF79" s="91"/>
      <c r="XEG79" s="91"/>
      <c r="XEH79" s="91"/>
      <c r="XEI79" s="91"/>
      <c r="XEJ79" s="91"/>
      <c r="XEK79" s="91"/>
      <c r="XEL79" s="91"/>
      <c r="XEM79" s="91"/>
      <c r="XEN79" s="91"/>
      <c r="XEO79" s="91"/>
      <c r="XEP79" s="91"/>
      <c r="XEQ79" s="91"/>
      <c r="XER79" s="91"/>
      <c r="XES79" s="91"/>
      <c r="XET79" s="91"/>
      <c r="XEU79" s="91"/>
      <c r="XEV79" s="91"/>
      <c r="XEW79" s="91"/>
      <c r="XEX79" s="91"/>
      <c r="XEY79" s="91"/>
      <c r="XEZ79" s="91"/>
      <c r="XFA79" s="91"/>
      <c r="XFB79" s="91"/>
      <c r="XFC79" s="91"/>
    </row>
    <row r="80" spans="1:16383" x14ac:dyDescent="0.25">
      <c r="E80" s="37" t="str">
        <f>Time!E$40</f>
        <v>Acquisition / initial balance date flag</v>
      </c>
      <c r="F80" s="37">
        <f>Time!F$40</f>
        <v>0</v>
      </c>
      <c r="G80" s="37" t="str">
        <f>Time!G$40</f>
        <v>flag</v>
      </c>
      <c r="H80" s="37">
        <f>Time!H$40</f>
        <v>1</v>
      </c>
      <c r="I80" s="37">
        <f>Time!I$40</f>
        <v>0</v>
      </c>
      <c r="J80" s="37">
        <f>Time!J$40</f>
        <v>0</v>
      </c>
      <c r="K80" s="37">
        <f>Time!K$40</f>
        <v>0</v>
      </c>
      <c r="L80" s="37">
        <f>Time!L$40</f>
        <v>1</v>
      </c>
      <c r="M80" s="37">
        <f>Time!M$40</f>
        <v>0</v>
      </c>
      <c r="N80" s="37">
        <f>Time!N$40</f>
        <v>0</v>
      </c>
      <c r="O80" s="37">
        <f>Time!O$40</f>
        <v>0</v>
      </c>
      <c r="P80" s="37">
        <f>Time!P$40</f>
        <v>0</v>
      </c>
      <c r="Q80" s="37">
        <f>Time!Q$40</f>
        <v>0</v>
      </c>
      <c r="R80" s="37">
        <f>Time!R$40</f>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6383" x14ac:dyDescent="0.25">
      <c r="F81" s="243" t="e">
        <f>(F77/SUMPRODUCT(J78:R78,J80:R80)) * SUMPRODUCT(J79:R79,J80:R80)</f>
        <v>#DIV/0!</v>
      </c>
      <c r="G81" s="243"/>
      <c r="H81" s="243"/>
      <c r="I81" s="243"/>
      <c r="J81" s="184"/>
      <c r="K81" s="184"/>
      <c r="L81" s="184"/>
      <c r="M81" s="184"/>
      <c r="N81" s="184"/>
      <c r="O81" s="184"/>
      <c r="P81" s="184"/>
      <c r="Q81" s="184"/>
      <c r="R81" s="184"/>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c r="CV81" s="91"/>
      <c r="CW81" s="91"/>
      <c r="CX81" s="91"/>
      <c r="CY81" s="91"/>
      <c r="CZ81" s="91"/>
      <c r="DA81" s="91"/>
      <c r="DB81" s="91"/>
      <c r="DC81" s="91"/>
      <c r="DD81" s="91"/>
      <c r="DE81" s="91"/>
      <c r="DF81" s="91"/>
      <c r="DG81" s="91"/>
      <c r="DH81" s="91"/>
      <c r="DI81" s="91"/>
      <c r="DJ81" s="91"/>
      <c r="DK81" s="91"/>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1"/>
      <c r="FI81" s="91"/>
      <c r="FJ81" s="91"/>
      <c r="FK81" s="91"/>
      <c r="FL81" s="91"/>
      <c r="FM81" s="91"/>
      <c r="FN81" s="91"/>
      <c r="FO81" s="91"/>
      <c r="FP81" s="91"/>
      <c r="FQ81" s="91"/>
      <c r="FR81" s="91"/>
      <c r="FS81" s="91"/>
      <c r="FT81" s="91"/>
      <c r="FU81" s="91"/>
      <c r="FV81" s="91"/>
      <c r="FW81" s="91"/>
      <c r="FX81" s="91"/>
      <c r="FY81" s="91"/>
      <c r="FZ81" s="91"/>
      <c r="GA81" s="91"/>
      <c r="GB81" s="91"/>
      <c r="GC81" s="91"/>
      <c r="GD81" s="91"/>
      <c r="GE81" s="91"/>
      <c r="GF81" s="91"/>
      <c r="GG81" s="91"/>
      <c r="GH81" s="91"/>
      <c r="GI81" s="91"/>
      <c r="GJ81" s="91"/>
      <c r="GK81" s="91"/>
      <c r="GL81" s="91"/>
      <c r="GM81" s="91"/>
      <c r="GN81" s="91"/>
      <c r="GO81" s="91"/>
      <c r="GP81" s="91"/>
      <c r="GQ81" s="91"/>
      <c r="GR81" s="91"/>
      <c r="GS81" s="91"/>
      <c r="GT81" s="91"/>
      <c r="GU81" s="91"/>
      <c r="GV81" s="91"/>
      <c r="GW81" s="91"/>
      <c r="GX81" s="91"/>
      <c r="GY81" s="91"/>
      <c r="GZ81" s="91"/>
      <c r="HA81" s="91"/>
      <c r="HB81" s="91"/>
      <c r="HC81" s="91"/>
      <c r="HD81" s="91"/>
      <c r="HE81" s="91"/>
      <c r="HF81" s="91"/>
      <c r="HG81" s="91"/>
      <c r="HH81" s="91"/>
      <c r="HI81" s="91"/>
      <c r="HJ81" s="91"/>
      <c r="HK81" s="91"/>
      <c r="HL81" s="91"/>
      <c r="HM81" s="91"/>
      <c r="HN81" s="91"/>
      <c r="HO81" s="91"/>
      <c r="HP81" s="91"/>
      <c r="HQ81" s="91"/>
      <c r="HR81" s="91"/>
      <c r="HS81" s="91"/>
      <c r="HT81" s="91"/>
      <c r="HU81" s="91"/>
      <c r="HV81" s="91"/>
      <c r="HW81" s="91"/>
      <c r="HX81" s="91"/>
      <c r="HY81" s="91"/>
      <c r="HZ81" s="91"/>
      <c r="IA81" s="91"/>
      <c r="IB81" s="91"/>
      <c r="IC81" s="91"/>
      <c r="ID81" s="91"/>
      <c r="IE81" s="91"/>
      <c r="IF81" s="91"/>
      <c r="IG81" s="91"/>
      <c r="IH81" s="91"/>
      <c r="II81" s="91"/>
      <c r="IJ81" s="91"/>
      <c r="IK81" s="91"/>
      <c r="IL81" s="91"/>
      <c r="IM81" s="91"/>
      <c r="IN81" s="91"/>
      <c r="IO81" s="91"/>
      <c r="IP81" s="91"/>
      <c r="IQ81" s="91"/>
      <c r="IR81" s="91"/>
      <c r="IS81" s="91"/>
      <c r="IT81" s="91"/>
      <c r="IU81" s="91"/>
      <c r="IV81" s="91"/>
      <c r="IW81" s="91"/>
      <c r="IX81" s="91"/>
      <c r="IY81" s="91"/>
      <c r="IZ81" s="91"/>
      <c r="JA81" s="91"/>
      <c r="JB81" s="91"/>
      <c r="JC81" s="91"/>
      <c r="JD81" s="91"/>
      <c r="JE81" s="91"/>
      <c r="JF81" s="91"/>
      <c r="JG81" s="91"/>
      <c r="JH81" s="91"/>
      <c r="JI81" s="91"/>
      <c r="JJ81" s="91"/>
      <c r="JK81" s="91"/>
      <c r="JL81" s="91"/>
      <c r="JM81" s="91"/>
      <c r="JN81" s="91"/>
      <c r="JO81" s="91"/>
      <c r="JP81" s="91"/>
      <c r="JQ81" s="91"/>
      <c r="JR81" s="91"/>
      <c r="JS81" s="91"/>
      <c r="JT81" s="91"/>
      <c r="JU81" s="91"/>
      <c r="JV81" s="91"/>
      <c r="JW81" s="91"/>
      <c r="JX81" s="91"/>
      <c r="JY81" s="91"/>
      <c r="JZ81" s="91"/>
      <c r="KA81" s="91"/>
      <c r="KB81" s="91"/>
      <c r="KC81" s="91"/>
      <c r="KD81" s="91"/>
      <c r="KE81" s="91"/>
      <c r="KF81" s="91"/>
      <c r="KG81" s="91"/>
      <c r="KH81" s="91"/>
      <c r="KI81" s="91"/>
      <c r="KJ81" s="91"/>
      <c r="KK81" s="91"/>
      <c r="KL81" s="91"/>
      <c r="KM81" s="91"/>
      <c r="KN81" s="91"/>
      <c r="KO81" s="91"/>
      <c r="KP81" s="91"/>
      <c r="KQ81" s="91"/>
      <c r="KR81" s="91"/>
      <c r="KS81" s="91"/>
      <c r="KT81" s="91"/>
      <c r="KU81" s="91"/>
      <c r="KV81" s="91"/>
      <c r="KW81" s="91"/>
      <c r="KX81" s="91"/>
      <c r="KY81" s="91"/>
      <c r="KZ81" s="91"/>
      <c r="LA81" s="91"/>
      <c r="LB81" s="91"/>
      <c r="LC81" s="91"/>
      <c r="LD81" s="91"/>
      <c r="LE81" s="91"/>
      <c r="LF81" s="91"/>
      <c r="LG81" s="91"/>
      <c r="LH81" s="91"/>
      <c r="LI81" s="91"/>
      <c r="LJ81" s="91"/>
      <c r="LK81" s="91"/>
      <c r="LL81" s="91"/>
      <c r="LM81" s="91"/>
      <c r="LN81" s="91"/>
      <c r="LO81" s="91"/>
      <c r="LP81" s="91"/>
      <c r="LQ81" s="91"/>
      <c r="LR81" s="91"/>
      <c r="LS81" s="91"/>
      <c r="LT81" s="91"/>
      <c r="LU81" s="91"/>
      <c r="LV81" s="91"/>
      <c r="LW81" s="91"/>
      <c r="LX81" s="91"/>
      <c r="LY81" s="91"/>
      <c r="LZ81" s="91"/>
      <c r="MA81" s="91"/>
      <c r="MB81" s="91"/>
      <c r="MC81" s="91"/>
      <c r="MD81" s="91"/>
      <c r="ME81" s="91"/>
      <c r="MF81" s="91"/>
      <c r="MG81" s="91"/>
      <c r="MH81" s="91"/>
      <c r="MI81" s="91"/>
      <c r="MJ81" s="91"/>
      <c r="MK81" s="91"/>
      <c r="ML81" s="91"/>
      <c r="MM81" s="91"/>
      <c r="MN81" s="91"/>
      <c r="MO81" s="91"/>
      <c r="MP81" s="91"/>
      <c r="MQ81" s="91"/>
      <c r="MR81" s="91"/>
      <c r="MS81" s="91"/>
      <c r="MT81" s="91"/>
      <c r="MU81" s="91"/>
      <c r="MV81" s="91"/>
      <c r="MW81" s="91"/>
      <c r="MX81" s="91"/>
      <c r="MY81" s="91"/>
      <c r="MZ81" s="91"/>
      <c r="NA81" s="91"/>
      <c r="NB81" s="91"/>
      <c r="NC81" s="91"/>
      <c r="ND81" s="91"/>
      <c r="NE81" s="91"/>
      <c r="NF81" s="91"/>
      <c r="NG81" s="91"/>
      <c r="NH81" s="91"/>
      <c r="NI81" s="91"/>
      <c r="NJ81" s="91"/>
      <c r="NK81" s="91"/>
      <c r="NL81" s="91"/>
      <c r="NM81" s="91"/>
      <c r="NN81" s="91"/>
      <c r="NO81" s="91"/>
      <c r="NP81" s="91"/>
      <c r="NQ81" s="91"/>
      <c r="NR81" s="91"/>
      <c r="NS81" s="91"/>
      <c r="NT81" s="91"/>
      <c r="NU81" s="91"/>
      <c r="NV81" s="91"/>
      <c r="NW81" s="91"/>
      <c r="NX81" s="91"/>
      <c r="NY81" s="91"/>
      <c r="NZ81" s="91"/>
      <c r="OA81" s="91"/>
      <c r="OB81" s="91"/>
      <c r="OC81" s="91"/>
      <c r="OD81" s="91"/>
      <c r="OE81" s="91"/>
      <c r="OF81" s="91"/>
      <c r="OG81" s="91"/>
      <c r="OH81" s="91"/>
      <c r="OI81" s="91"/>
      <c r="OJ81" s="91"/>
      <c r="OK81" s="91"/>
      <c r="OL81" s="91"/>
      <c r="OM81" s="91"/>
      <c r="ON81" s="91"/>
      <c r="OO81" s="91"/>
      <c r="OP81" s="91"/>
      <c r="OQ81" s="91"/>
      <c r="OR81" s="91"/>
      <c r="OS81" s="91"/>
      <c r="OT81" s="91"/>
      <c r="OU81" s="91"/>
      <c r="OV81" s="91"/>
      <c r="OW81" s="91"/>
      <c r="OX81" s="91"/>
      <c r="OY81" s="91"/>
      <c r="OZ81" s="91"/>
      <c r="PA81" s="91"/>
      <c r="PB81" s="91"/>
      <c r="PC81" s="91"/>
      <c r="PD81" s="91"/>
      <c r="PE81" s="91"/>
      <c r="PF81" s="91"/>
      <c r="PG81" s="91"/>
      <c r="PH81" s="91"/>
      <c r="PI81" s="91"/>
      <c r="PJ81" s="91"/>
      <c r="PK81" s="91"/>
      <c r="PL81" s="91"/>
      <c r="PM81" s="91"/>
      <c r="PN81" s="91"/>
      <c r="PO81" s="91"/>
      <c r="PP81" s="91"/>
      <c r="PQ81" s="91"/>
      <c r="PR81" s="91"/>
      <c r="PS81" s="91"/>
      <c r="PT81" s="91"/>
      <c r="PU81" s="91"/>
      <c r="PV81" s="91"/>
      <c r="PW81" s="91"/>
      <c r="PX81" s="91"/>
      <c r="PY81" s="91"/>
      <c r="PZ81" s="91"/>
      <c r="QA81" s="91"/>
      <c r="QB81" s="91"/>
      <c r="QC81" s="91"/>
      <c r="QD81" s="91"/>
      <c r="QE81" s="91"/>
      <c r="QF81" s="91"/>
      <c r="QG81" s="91"/>
      <c r="QH81" s="91"/>
      <c r="QI81" s="91"/>
      <c r="QJ81" s="91"/>
      <c r="QK81" s="91"/>
      <c r="QL81" s="91"/>
      <c r="QM81" s="91"/>
      <c r="QN81" s="91"/>
      <c r="QO81" s="91"/>
      <c r="QP81" s="91"/>
      <c r="QQ81" s="91"/>
      <c r="QR81" s="91"/>
      <c r="QS81" s="91"/>
      <c r="QT81" s="91"/>
      <c r="QU81" s="91"/>
      <c r="QV81" s="91"/>
      <c r="QW81" s="91"/>
      <c r="QX81" s="91"/>
      <c r="QY81" s="91"/>
      <c r="QZ81" s="91"/>
      <c r="RA81" s="91"/>
      <c r="RB81" s="91"/>
      <c r="RC81" s="91"/>
      <c r="RD81" s="91"/>
      <c r="RE81" s="91"/>
      <c r="RF81" s="91"/>
      <c r="RG81" s="91"/>
      <c r="RH81" s="91"/>
      <c r="RI81" s="91"/>
      <c r="RJ81" s="91"/>
      <c r="RK81" s="91"/>
      <c r="RL81" s="91"/>
      <c r="RM81" s="91"/>
      <c r="RN81" s="91"/>
      <c r="RO81" s="91"/>
      <c r="RP81" s="91"/>
      <c r="RQ81" s="91"/>
      <c r="RR81" s="91"/>
      <c r="RS81" s="91"/>
      <c r="RT81" s="91"/>
      <c r="RU81" s="91"/>
      <c r="RV81" s="91"/>
      <c r="RW81" s="91"/>
      <c r="RX81" s="91"/>
      <c r="RY81" s="91"/>
      <c r="RZ81" s="91"/>
      <c r="SA81" s="91"/>
      <c r="SB81" s="91"/>
      <c r="SC81" s="91"/>
      <c r="SD81" s="91"/>
      <c r="SE81" s="91"/>
      <c r="SF81" s="91"/>
      <c r="SG81" s="91"/>
      <c r="SH81" s="91"/>
      <c r="SI81" s="91"/>
      <c r="SJ81" s="91"/>
      <c r="SK81" s="91"/>
      <c r="SL81" s="91"/>
      <c r="SM81" s="91"/>
      <c r="SN81" s="91"/>
      <c r="SO81" s="91"/>
      <c r="SP81" s="91"/>
      <c r="SQ81" s="91"/>
      <c r="SR81" s="91"/>
      <c r="SS81" s="91"/>
      <c r="ST81" s="91"/>
      <c r="SU81" s="91"/>
      <c r="SV81" s="91"/>
      <c r="SW81" s="91"/>
      <c r="SX81" s="91"/>
      <c r="SY81" s="91"/>
      <c r="SZ81" s="91"/>
      <c r="TA81" s="91"/>
      <c r="TB81" s="91"/>
      <c r="TC81" s="91"/>
      <c r="TD81" s="91"/>
      <c r="TE81" s="91"/>
      <c r="TF81" s="91"/>
      <c r="TG81" s="91"/>
      <c r="TH81" s="91"/>
      <c r="TI81" s="91"/>
      <c r="TJ81" s="91"/>
      <c r="TK81" s="91"/>
      <c r="TL81" s="91"/>
      <c r="TM81" s="91"/>
      <c r="TN81" s="91"/>
      <c r="TO81" s="91"/>
      <c r="TP81" s="91"/>
      <c r="TQ81" s="91"/>
      <c r="TR81" s="91"/>
      <c r="TS81" s="91"/>
      <c r="TT81" s="91"/>
      <c r="TU81" s="91"/>
      <c r="TV81" s="91"/>
      <c r="TW81" s="91"/>
      <c r="TX81" s="91"/>
      <c r="TY81" s="91"/>
      <c r="TZ81" s="91"/>
      <c r="UA81" s="91"/>
      <c r="UB81" s="91"/>
      <c r="UC81" s="91"/>
      <c r="UD81" s="91"/>
      <c r="UE81" s="91"/>
      <c r="UF81" s="91"/>
      <c r="UG81" s="91"/>
      <c r="UH81" s="91"/>
      <c r="UI81" s="91"/>
      <c r="UJ81" s="91"/>
      <c r="UK81" s="91"/>
      <c r="UL81" s="91"/>
      <c r="UM81" s="91"/>
      <c r="UN81" s="91"/>
      <c r="UO81" s="91"/>
      <c r="UP81" s="91"/>
      <c r="UQ81" s="91"/>
      <c r="UR81" s="91"/>
      <c r="US81" s="91"/>
      <c r="UT81" s="91"/>
      <c r="UU81" s="91"/>
      <c r="UV81" s="91"/>
      <c r="UW81" s="91"/>
      <c r="UX81" s="91"/>
      <c r="UY81" s="91"/>
      <c r="UZ81" s="91"/>
      <c r="VA81" s="91"/>
      <c r="VB81" s="91"/>
      <c r="VC81" s="91"/>
      <c r="VD81" s="91"/>
      <c r="VE81" s="91"/>
      <c r="VF81" s="91"/>
      <c r="VG81" s="91"/>
      <c r="VH81" s="91"/>
      <c r="VI81" s="91"/>
      <c r="VJ81" s="91"/>
      <c r="VK81" s="91"/>
      <c r="VL81" s="91"/>
      <c r="VM81" s="91"/>
      <c r="VN81" s="91"/>
      <c r="VO81" s="91"/>
      <c r="VP81" s="91"/>
      <c r="VQ81" s="91"/>
      <c r="VR81" s="91"/>
      <c r="VS81" s="91"/>
      <c r="VT81" s="91"/>
      <c r="VU81" s="91"/>
      <c r="VV81" s="91"/>
      <c r="VW81" s="91"/>
      <c r="VX81" s="91"/>
      <c r="VY81" s="91"/>
      <c r="VZ81" s="91"/>
      <c r="WA81" s="91"/>
      <c r="WB81" s="91"/>
      <c r="WC81" s="91"/>
      <c r="WD81" s="91"/>
      <c r="WE81" s="91"/>
      <c r="WF81" s="91"/>
      <c r="WG81" s="91"/>
      <c r="WH81" s="91"/>
      <c r="WI81" s="91"/>
      <c r="WJ81" s="91"/>
      <c r="WK81" s="91"/>
      <c r="WL81" s="91"/>
      <c r="WM81" s="91"/>
      <c r="WN81" s="91"/>
      <c r="WO81" s="91"/>
      <c r="WP81" s="91"/>
      <c r="WQ81" s="91"/>
      <c r="WR81" s="91"/>
      <c r="WS81" s="91"/>
      <c r="WT81" s="91"/>
      <c r="WU81" s="91"/>
      <c r="WV81" s="91"/>
      <c r="WW81" s="91"/>
      <c r="WX81" s="91"/>
      <c r="WY81" s="91"/>
      <c r="WZ81" s="91"/>
      <c r="XA81" s="91"/>
      <c r="XB81" s="91"/>
      <c r="XC81" s="91"/>
      <c r="XD81" s="91"/>
      <c r="XE81" s="91"/>
      <c r="XF81" s="91"/>
      <c r="XG81" s="91"/>
      <c r="XH81" s="91"/>
      <c r="XI81" s="91"/>
      <c r="XJ81" s="91"/>
      <c r="XK81" s="91"/>
      <c r="XL81" s="91"/>
      <c r="XM81" s="91"/>
      <c r="XN81" s="91"/>
      <c r="XO81" s="91"/>
      <c r="XP81" s="91"/>
      <c r="XQ81" s="91"/>
      <c r="XR81" s="91"/>
      <c r="XS81" s="91"/>
      <c r="XT81" s="91"/>
      <c r="XU81" s="91"/>
      <c r="XV81" s="91"/>
      <c r="XW81" s="91"/>
      <c r="XX81" s="91"/>
      <c r="XY81" s="91"/>
      <c r="XZ81" s="91"/>
      <c r="YA81" s="91"/>
      <c r="YB81" s="91"/>
      <c r="YC81" s="91"/>
      <c r="YD81" s="91"/>
      <c r="YE81" s="91"/>
      <c r="YF81" s="91"/>
      <c r="YG81" s="91"/>
      <c r="YH81" s="91"/>
      <c r="YI81" s="91"/>
      <c r="YJ81" s="91"/>
      <c r="YK81" s="91"/>
      <c r="YL81" s="91"/>
      <c r="YM81" s="91"/>
      <c r="YN81" s="91"/>
      <c r="YO81" s="91"/>
      <c r="YP81" s="91"/>
      <c r="YQ81" s="91"/>
      <c r="YR81" s="91"/>
      <c r="YS81" s="91"/>
      <c r="YT81" s="91"/>
      <c r="YU81" s="91"/>
      <c r="YV81" s="91"/>
      <c r="YW81" s="91"/>
      <c r="YX81" s="91"/>
      <c r="YY81" s="91"/>
      <c r="YZ81" s="91"/>
      <c r="ZA81" s="91"/>
      <c r="ZB81" s="91"/>
      <c r="ZC81" s="91"/>
      <c r="ZD81" s="91"/>
      <c r="ZE81" s="91"/>
      <c r="ZF81" s="91"/>
      <c r="ZG81" s="91"/>
      <c r="ZH81" s="91"/>
      <c r="ZI81" s="91"/>
      <c r="ZJ81" s="91"/>
      <c r="ZK81" s="91"/>
      <c r="ZL81" s="91"/>
      <c r="ZM81" s="91"/>
      <c r="ZN81" s="91"/>
      <c r="ZO81" s="91"/>
      <c r="ZP81" s="91"/>
      <c r="ZQ81" s="91"/>
      <c r="ZR81" s="91"/>
      <c r="ZS81" s="91"/>
      <c r="ZT81" s="91"/>
      <c r="ZU81" s="91"/>
      <c r="ZV81" s="91"/>
      <c r="ZW81" s="91"/>
      <c r="ZX81" s="91"/>
      <c r="ZY81" s="91"/>
      <c r="ZZ81" s="91"/>
      <c r="AAA81" s="91"/>
      <c r="AAB81" s="91"/>
      <c r="AAC81" s="91"/>
      <c r="AAD81" s="91"/>
      <c r="AAE81" s="91"/>
      <c r="AAF81" s="91"/>
      <c r="AAG81" s="91"/>
      <c r="AAH81" s="91"/>
      <c r="AAI81" s="91"/>
      <c r="AAJ81" s="91"/>
      <c r="AAK81" s="91"/>
      <c r="AAL81" s="91"/>
      <c r="AAM81" s="91"/>
      <c r="AAN81" s="91"/>
      <c r="AAO81" s="91"/>
      <c r="AAP81" s="91"/>
      <c r="AAQ81" s="91"/>
      <c r="AAR81" s="91"/>
      <c r="AAS81" s="91"/>
      <c r="AAT81" s="91"/>
      <c r="AAU81" s="91"/>
      <c r="AAV81" s="91"/>
      <c r="AAW81" s="91"/>
      <c r="AAX81" s="91"/>
      <c r="AAY81" s="91"/>
      <c r="AAZ81" s="91"/>
      <c r="ABA81" s="91"/>
      <c r="ABB81" s="91"/>
      <c r="ABC81" s="91"/>
      <c r="ABD81" s="91"/>
      <c r="ABE81" s="91"/>
      <c r="ABF81" s="91"/>
      <c r="ABG81" s="91"/>
      <c r="ABH81" s="91"/>
      <c r="ABI81" s="91"/>
      <c r="ABJ81" s="91"/>
      <c r="ABK81" s="91"/>
      <c r="ABL81" s="91"/>
      <c r="ABM81" s="91"/>
      <c r="ABN81" s="91"/>
      <c r="ABO81" s="91"/>
      <c r="ABP81" s="91"/>
      <c r="ABQ81" s="91"/>
      <c r="ABR81" s="91"/>
      <c r="ABS81" s="91"/>
      <c r="ABT81" s="91"/>
      <c r="ABU81" s="91"/>
      <c r="ABV81" s="91"/>
      <c r="ABW81" s="91"/>
      <c r="ABX81" s="91"/>
      <c r="ABY81" s="91"/>
      <c r="ABZ81" s="91"/>
      <c r="ACA81" s="91"/>
      <c r="ACB81" s="91"/>
      <c r="ACC81" s="91"/>
      <c r="ACD81" s="91"/>
      <c r="ACE81" s="91"/>
      <c r="ACF81" s="91"/>
      <c r="ACG81" s="91"/>
      <c r="ACH81" s="91"/>
      <c r="ACI81" s="91"/>
      <c r="ACJ81" s="91"/>
      <c r="ACK81" s="91"/>
      <c r="ACL81" s="91"/>
      <c r="ACM81" s="91"/>
      <c r="ACN81" s="91"/>
      <c r="ACO81" s="91"/>
      <c r="ACP81" s="91"/>
      <c r="ACQ81" s="91"/>
      <c r="ACR81" s="91"/>
      <c r="ACS81" s="91"/>
      <c r="ACT81" s="91"/>
      <c r="ACU81" s="91"/>
      <c r="ACV81" s="91"/>
      <c r="ACW81" s="91"/>
      <c r="ACX81" s="91"/>
      <c r="ACY81" s="91"/>
      <c r="ACZ81" s="91"/>
      <c r="ADA81" s="91"/>
      <c r="ADB81" s="91"/>
      <c r="ADC81" s="91"/>
      <c r="ADD81" s="91"/>
      <c r="ADE81" s="91"/>
      <c r="ADF81" s="91"/>
      <c r="ADG81" s="91"/>
      <c r="ADH81" s="91"/>
      <c r="ADI81" s="91"/>
      <c r="ADJ81" s="91"/>
      <c r="ADK81" s="91"/>
      <c r="ADL81" s="91"/>
      <c r="ADM81" s="91"/>
      <c r="ADN81" s="91"/>
      <c r="ADO81" s="91"/>
      <c r="ADP81" s="91"/>
      <c r="ADQ81" s="91"/>
      <c r="ADR81" s="91"/>
      <c r="ADS81" s="91"/>
      <c r="ADT81" s="91"/>
      <c r="ADU81" s="91"/>
      <c r="ADV81" s="91"/>
      <c r="ADW81" s="91"/>
      <c r="ADX81" s="91"/>
      <c r="ADY81" s="91"/>
      <c r="ADZ81" s="91"/>
      <c r="AEA81" s="91"/>
      <c r="AEB81" s="91"/>
      <c r="AEC81" s="91"/>
      <c r="AED81" s="91"/>
      <c r="AEE81" s="91"/>
      <c r="AEF81" s="91"/>
      <c r="AEG81" s="91"/>
      <c r="AEH81" s="91"/>
      <c r="AEI81" s="91"/>
      <c r="AEJ81" s="91"/>
      <c r="AEK81" s="91"/>
      <c r="AEL81" s="91"/>
      <c r="AEM81" s="91"/>
      <c r="AEN81" s="91"/>
      <c r="AEO81" s="91"/>
      <c r="AEP81" s="91"/>
      <c r="AEQ81" s="91"/>
      <c r="AER81" s="91"/>
      <c r="AES81" s="91"/>
      <c r="AET81" s="91"/>
      <c r="AEU81" s="91"/>
      <c r="AEV81" s="91"/>
      <c r="AEW81" s="91"/>
      <c r="AEX81" s="91"/>
      <c r="AEY81" s="91"/>
      <c r="AEZ81" s="91"/>
      <c r="AFA81" s="91"/>
      <c r="AFB81" s="91"/>
      <c r="AFC81" s="91"/>
      <c r="AFD81" s="91"/>
      <c r="AFE81" s="91"/>
      <c r="AFF81" s="91"/>
      <c r="AFG81" s="91"/>
      <c r="AFH81" s="91"/>
      <c r="AFI81" s="91"/>
      <c r="AFJ81" s="91"/>
      <c r="AFK81" s="91"/>
      <c r="AFL81" s="91"/>
      <c r="AFM81" s="91"/>
      <c r="AFN81" s="91"/>
      <c r="AFO81" s="91"/>
      <c r="AFP81" s="91"/>
      <c r="AFQ81" s="91"/>
      <c r="AFR81" s="91"/>
      <c r="AFS81" s="91"/>
      <c r="AFT81" s="91"/>
      <c r="AFU81" s="91"/>
      <c r="AFV81" s="91"/>
      <c r="AFW81" s="91"/>
      <c r="AFX81" s="91"/>
      <c r="AFY81" s="91"/>
      <c r="AFZ81" s="91"/>
      <c r="AGA81" s="91"/>
      <c r="AGB81" s="91"/>
      <c r="AGC81" s="91"/>
      <c r="AGD81" s="91"/>
      <c r="AGE81" s="91"/>
      <c r="AGF81" s="91"/>
      <c r="AGG81" s="91"/>
      <c r="AGH81" s="91"/>
      <c r="AGI81" s="91"/>
      <c r="AGJ81" s="91"/>
      <c r="AGK81" s="91"/>
      <c r="AGL81" s="91"/>
      <c r="AGM81" s="91"/>
      <c r="AGN81" s="91"/>
      <c r="AGO81" s="91"/>
      <c r="AGP81" s="91"/>
      <c r="AGQ81" s="91"/>
      <c r="AGR81" s="91"/>
      <c r="AGS81" s="91"/>
      <c r="AGT81" s="91"/>
      <c r="AGU81" s="91"/>
      <c r="AGV81" s="91"/>
      <c r="AGW81" s="91"/>
      <c r="AGX81" s="91"/>
      <c r="AGY81" s="91"/>
      <c r="AGZ81" s="91"/>
      <c r="AHA81" s="91"/>
      <c r="AHB81" s="91"/>
      <c r="AHC81" s="91"/>
      <c r="AHD81" s="91"/>
      <c r="AHE81" s="91"/>
      <c r="AHF81" s="91"/>
      <c r="AHG81" s="91"/>
      <c r="AHH81" s="91"/>
      <c r="AHI81" s="91"/>
      <c r="AHJ81" s="91"/>
      <c r="AHK81" s="91"/>
      <c r="AHL81" s="91"/>
      <c r="AHM81" s="91"/>
      <c r="AHN81" s="91"/>
      <c r="AHO81" s="91"/>
      <c r="AHP81" s="91"/>
      <c r="AHQ81" s="91"/>
      <c r="AHR81" s="91"/>
      <c r="AHS81" s="91"/>
      <c r="AHT81" s="91"/>
      <c r="AHU81" s="91"/>
      <c r="AHV81" s="91"/>
      <c r="AHW81" s="91"/>
      <c r="AHX81" s="91"/>
      <c r="AHY81" s="91"/>
      <c r="AHZ81" s="91"/>
      <c r="AIA81" s="91"/>
      <c r="AIB81" s="91"/>
      <c r="AIC81" s="91"/>
      <c r="AID81" s="91"/>
      <c r="AIE81" s="91"/>
      <c r="AIF81" s="91"/>
      <c r="AIG81" s="91"/>
      <c r="AIH81" s="91"/>
      <c r="AII81" s="91"/>
      <c r="AIJ81" s="91"/>
      <c r="AIK81" s="91"/>
      <c r="AIL81" s="91"/>
      <c r="AIM81" s="91"/>
      <c r="AIN81" s="91"/>
      <c r="AIO81" s="91"/>
      <c r="AIP81" s="91"/>
      <c r="AIQ81" s="91"/>
      <c r="AIR81" s="91"/>
      <c r="AIS81" s="91"/>
      <c r="AIT81" s="91"/>
      <c r="AIU81" s="91"/>
      <c r="AIV81" s="91"/>
      <c r="AIW81" s="91"/>
      <c r="AIX81" s="91"/>
      <c r="AIY81" s="91"/>
      <c r="AIZ81" s="91"/>
      <c r="AJA81" s="91"/>
      <c r="AJB81" s="91"/>
      <c r="AJC81" s="91"/>
      <c r="AJD81" s="91"/>
      <c r="AJE81" s="91"/>
      <c r="AJF81" s="91"/>
      <c r="AJG81" s="91"/>
      <c r="AJH81" s="91"/>
      <c r="AJI81" s="91"/>
      <c r="AJJ81" s="91"/>
      <c r="AJK81" s="91"/>
      <c r="AJL81" s="91"/>
      <c r="AJM81" s="91"/>
      <c r="AJN81" s="91"/>
      <c r="AJO81" s="91"/>
      <c r="AJP81" s="91"/>
      <c r="AJQ81" s="91"/>
      <c r="AJR81" s="91"/>
      <c r="AJS81" s="91"/>
      <c r="AJT81" s="91"/>
      <c r="AJU81" s="91"/>
      <c r="AJV81" s="91"/>
      <c r="AJW81" s="91"/>
      <c r="AJX81" s="91"/>
      <c r="AJY81" s="91"/>
      <c r="AJZ81" s="91"/>
      <c r="AKA81" s="91"/>
      <c r="AKB81" s="91"/>
      <c r="AKC81" s="91"/>
      <c r="AKD81" s="91"/>
      <c r="AKE81" s="91"/>
      <c r="AKF81" s="91"/>
      <c r="AKG81" s="91"/>
      <c r="AKH81" s="91"/>
      <c r="AKI81" s="91"/>
      <c r="AKJ81" s="91"/>
      <c r="AKK81" s="91"/>
      <c r="AKL81" s="91"/>
      <c r="AKM81" s="91"/>
      <c r="AKN81" s="91"/>
      <c r="AKO81" s="91"/>
      <c r="AKP81" s="91"/>
      <c r="AKQ81" s="91"/>
      <c r="AKR81" s="91"/>
      <c r="AKS81" s="91"/>
      <c r="AKT81" s="91"/>
      <c r="AKU81" s="91"/>
      <c r="AKV81" s="91"/>
      <c r="AKW81" s="91"/>
      <c r="AKX81" s="91"/>
      <c r="AKY81" s="91"/>
      <c r="AKZ81" s="91"/>
      <c r="ALA81" s="91"/>
      <c r="ALB81" s="91"/>
      <c r="ALC81" s="91"/>
      <c r="ALD81" s="91"/>
      <c r="ALE81" s="91"/>
      <c r="ALF81" s="91"/>
      <c r="ALG81" s="91"/>
      <c r="ALH81" s="91"/>
      <c r="ALI81" s="91"/>
      <c r="ALJ81" s="91"/>
      <c r="ALK81" s="91"/>
      <c r="ALL81" s="91"/>
      <c r="ALM81" s="91"/>
      <c r="ALN81" s="91"/>
      <c r="ALO81" s="91"/>
      <c r="ALP81" s="91"/>
      <c r="ALQ81" s="91"/>
      <c r="ALR81" s="91"/>
      <c r="ALS81" s="91"/>
      <c r="ALT81" s="91"/>
      <c r="ALU81" s="91"/>
      <c r="ALV81" s="91"/>
      <c r="ALW81" s="91"/>
      <c r="ALX81" s="91"/>
      <c r="ALY81" s="91"/>
      <c r="ALZ81" s="91"/>
      <c r="AMA81" s="91"/>
      <c r="AMB81" s="91"/>
      <c r="AMC81" s="91"/>
      <c r="AMD81" s="91"/>
      <c r="AME81" s="91"/>
      <c r="AMF81" s="91"/>
      <c r="AMG81" s="91"/>
      <c r="AMH81" s="91"/>
      <c r="AMI81" s="91"/>
      <c r="AMJ81" s="91"/>
      <c r="AMK81" s="91"/>
      <c r="AML81" s="91"/>
      <c r="AMM81" s="91"/>
      <c r="AMN81" s="91"/>
      <c r="AMO81" s="91"/>
      <c r="AMP81" s="91"/>
      <c r="AMQ81" s="91"/>
      <c r="AMR81" s="91"/>
      <c r="AMS81" s="91"/>
      <c r="AMT81" s="91"/>
      <c r="AMU81" s="91"/>
      <c r="AMV81" s="91"/>
      <c r="AMW81" s="91"/>
      <c r="AMX81" s="91"/>
      <c r="AMY81" s="91"/>
      <c r="AMZ81" s="91"/>
      <c r="ANA81" s="91"/>
      <c r="ANB81" s="91"/>
      <c r="ANC81" s="91"/>
      <c r="AND81" s="91"/>
      <c r="ANE81" s="91"/>
      <c r="ANF81" s="91"/>
      <c r="ANG81" s="91"/>
      <c r="ANH81" s="91"/>
      <c r="ANI81" s="91"/>
      <c r="ANJ81" s="91"/>
      <c r="ANK81" s="91"/>
      <c r="ANL81" s="91"/>
      <c r="ANM81" s="91"/>
      <c r="ANN81" s="91"/>
      <c r="ANO81" s="91"/>
      <c r="ANP81" s="91"/>
      <c r="ANQ81" s="91"/>
      <c r="ANR81" s="91"/>
      <c r="ANS81" s="91"/>
      <c r="ANT81" s="91"/>
      <c r="ANU81" s="91"/>
      <c r="ANV81" s="91"/>
      <c r="ANW81" s="91"/>
      <c r="ANX81" s="91"/>
      <c r="ANY81" s="91"/>
      <c r="ANZ81" s="91"/>
      <c r="AOA81" s="91"/>
      <c r="AOB81" s="91"/>
      <c r="AOC81" s="91"/>
      <c r="AOD81" s="91"/>
      <c r="AOE81" s="91"/>
      <c r="AOF81" s="91"/>
      <c r="AOG81" s="91"/>
      <c r="AOH81" s="91"/>
      <c r="AOI81" s="91"/>
      <c r="AOJ81" s="91"/>
      <c r="AOK81" s="91"/>
      <c r="AOL81" s="91"/>
      <c r="AOM81" s="91"/>
      <c r="AON81" s="91"/>
      <c r="AOO81" s="91"/>
      <c r="AOP81" s="91"/>
      <c r="AOQ81" s="91"/>
      <c r="AOR81" s="91"/>
      <c r="AOS81" s="91"/>
      <c r="AOT81" s="91"/>
      <c r="AOU81" s="91"/>
      <c r="AOV81" s="91"/>
      <c r="AOW81" s="91"/>
      <c r="AOX81" s="91"/>
      <c r="AOY81" s="91"/>
      <c r="AOZ81" s="91"/>
      <c r="APA81" s="91"/>
      <c r="APB81" s="91"/>
      <c r="APC81" s="91"/>
      <c r="APD81" s="91"/>
      <c r="APE81" s="91"/>
      <c r="APF81" s="91"/>
      <c r="APG81" s="91"/>
      <c r="APH81" s="91"/>
      <c r="API81" s="91"/>
      <c r="APJ81" s="91"/>
      <c r="APK81" s="91"/>
      <c r="APL81" s="91"/>
      <c r="APM81" s="91"/>
      <c r="APN81" s="91"/>
      <c r="APO81" s="91"/>
      <c r="APP81" s="91"/>
      <c r="APQ81" s="91"/>
      <c r="APR81" s="91"/>
      <c r="APS81" s="91"/>
      <c r="APT81" s="91"/>
      <c r="APU81" s="91"/>
      <c r="APV81" s="91"/>
      <c r="APW81" s="91"/>
      <c r="APX81" s="91"/>
      <c r="APY81" s="91"/>
      <c r="APZ81" s="91"/>
      <c r="AQA81" s="91"/>
      <c r="AQB81" s="91"/>
      <c r="AQC81" s="91"/>
      <c r="AQD81" s="91"/>
      <c r="AQE81" s="91"/>
      <c r="AQF81" s="91"/>
      <c r="AQG81" s="91"/>
      <c r="AQH81" s="91"/>
      <c r="AQI81" s="91"/>
      <c r="AQJ81" s="91"/>
      <c r="AQK81" s="91"/>
      <c r="AQL81" s="91"/>
      <c r="AQM81" s="91"/>
      <c r="AQN81" s="91"/>
      <c r="AQO81" s="91"/>
      <c r="AQP81" s="91"/>
      <c r="AQQ81" s="91"/>
      <c r="AQR81" s="91"/>
      <c r="AQS81" s="91"/>
      <c r="AQT81" s="91"/>
      <c r="AQU81" s="91"/>
      <c r="AQV81" s="91"/>
      <c r="AQW81" s="91"/>
      <c r="AQX81" s="91"/>
      <c r="AQY81" s="91"/>
      <c r="AQZ81" s="91"/>
      <c r="ARA81" s="91"/>
      <c r="ARB81" s="91"/>
      <c r="ARC81" s="91"/>
      <c r="ARD81" s="91"/>
      <c r="ARE81" s="91"/>
      <c r="ARF81" s="91"/>
      <c r="ARG81" s="91"/>
      <c r="ARH81" s="91"/>
      <c r="ARI81" s="91"/>
      <c r="ARJ81" s="91"/>
      <c r="ARK81" s="91"/>
      <c r="ARL81" s="91"/>
      <c r="ARM81" s="91"/>
      <c r="ARN81" s="91"/>
      <c r="ARO81" s="91"/>
      <c r="ARP81" s="91"/>
      <c r="ARQ81" s="91"/>
      <c r="ARR81" s="91"/>
      <c r="ARS81" s="91"/>
      <c r="ART81" s="91"/>
      <c r="ARU81" s="91"/>
      <c r="ARV81" s="91"/>
      <c r="ARW81" s="91"/>
      <c r="ARX81" s="91"/>
      <c r="ARY81" s="91"/>
      <c r="ARZ81" s="91"/>
      <c r="ASA81" s="91"/>
      <c r="ASB81" s="91"/>
      <c r="ASC81" s="91"/>
      <c r="ASD81" s="91"/>
      <c r="ASE81" s="91"/>
      <c r="ASF81" s="91"/>
      <c r="ASG81" s="91"/>
      <c r="ASH81" s="91"/>
      <c r="ASI81" s="91"/>
      <c r="ASJ81" s="91"/>
      <c r="ASK81" s="91"/>
      <c r="ASL81" s="91"/>
      <c r="ASM81" s="91"/>
      <c r="ASN81" s="91"/>
      <c r="ASO81" s="91"/>
      <c r="ASP81" s="91"/>
      <c r="ASQ81" s="91"/>
      <c r="ASR81" s="91"/>
      <c r="ASS81" s="91"/>
      <c r="AST81" s="91"/>
      <c r="ASU81" s="91"/>
      <c r="ASV81" s="91"/>
      <c r="ASW81" s="91"/>
      <c r="ASX81" s="91"/>
      <c r="ASY81" s="91"/>
      <c r="ASZ81" s="91"/>
      <c r="ATA81" s="91"/>
      <c r="ATB81" s="91"/>
      <c r="ATC81" s="91"/>
      <c r="ATD81" s="91"/>
      <c r="ATE81" s="91"/>
      <c r="ATF81" s="91"/>
      <c r="ATG81" s="91"/>
      <c r="ATH81" s="91"/>
      <c r="ATI81" s="91"/>
      <c r="ATJ81" s="91"/>
      <c r="ATK81" s="91"/>
      <c r="ATL81" s="91"/>
      <c r="ATM81" s="91"/>
      <c r="ATN81" s="91"/>
      <c r="ATO81" s="91"/>
      <c r="ATP81" s="91"/>
      <c r="ATQ81" s="91"/>
      <c r="ATR81" s="91"/>
      <c r="ATS81" s="91"/>
      <c r="ATT81" s="91"/>
      <c r="ATU81" s="91"/>
      <c r="ATV81" s="91"/>
      <c r="ATW81" s="91"/>
      <c r="ATX81" s="91"/>
      <c r="ATY81" s="91"/>
      <c r="ATZ81" s="91"/>
      <c r="AUA81" s="91"/>
      <c r="AUB81" s="91"/>
      <c r="AUC81" s="91"/>
      <c r="AUD81" s="91"/>
      <c r="AUE81" s="91"/>
      <c r="AUF81" s="91"/>
      <c r="AUG81" s="91"/>
      <c r="AUH81" s="91"/>
      <c r="AUI81" s="91"/>
      <c r="AUJ81" s="91"/>
      <c r="AUK81" s="91"/>
      <c r="AUL81" s="91"/>
      <c r="AUM81" s="91"/>
      <c r="AUN81" s="91"/>
      <c r="AUO81" s="91"/>
      <c r="AUP81" s="91"/>
      <c r="AUQ81" s="91"/>
      <c r="AUR81" s="91"/>
      <c r="AUS81" s="91"/>
      <c r="AUT81" s="91"/>
      <c r="AUU81" s="91"/>
      <c r="AUV81" s="91"/>
      <c r="AUW81" s="91"/>
      <c r="AUX81" s="91"/>
      <c r="AUY81" s="91"/>
      <c r="AUZ81" s="91"/>
      <c r="AVA81" s="91"/>
      <c r="AVB81" s="91"/>
      <c r="AVC81" s="91"/>
      <c r="AVD81" s="91"/>
      <c r="AVE81" s="91"/>
      <c r="AVF81" s="91"/>
      <c r="AVG81" s="91"/>
      <c r="AVH81" s="91"/>
      <c r="AVI81" s="91"/>
      <c r="AVJ81" s="91"/>
      <c r="AVK81" s="91"/>
      <c r="AVL81" s="91"/>
      <c r="AVM81" s="91"/>
      <c r="AVN81" s="91"/>
      <c r="AVO81" s="91"/>
      <c r="AVP81" s="91"/>
      <c r="AVQ81" s="91"/>
      <c r="AVR81" s="91"/>
      <c r="AVS81" s="91"/>
      <c r="AVT81" s="91"/>
      <c r="AVU81" s="91"/>
      <c r="AVV81" s="91"/>
      <c r="AVW81" s="91"/>
      <c r="AVX81" s="91"/>
      <c r="AVY81" s="91"/>
      <c r="AVZ81" s="91"/>
      <c r="AWA81" s="91"/>
      <c r="AWB81" s="91"/>
      <c r="AWC81" s="91"/>
      <c r="AWD81" s="91"/>
      <c r="AWE81" s="91"/>
      <c r="AWF81" s="91"/>
      <c r="AWG81" s="91"/>
      <c r="AWH81" s="91"/>
      <c r="AWI81" s="91"/>
      <c r="AWJ81" s="91"/>
      <c r="AWK81" s="91"/>
      <c r="AWL81" s="91"/>
      <c r="AWM81" s="91"/>
      <c r="AWN81" s="91"/>
      <c r="AWO81" s="91"/>
      <c r="AWP81" s="91"/>
      <c r="AWQ81" s="91"/>
      <c r="AWR81" s="91"/>
      <c r="AWS81" s="91"/>
      <c r="AWT81" s="91"/>
      <c r="AWU81" s="91"/>
      <c r="AWV81" s="91"/>
      <c r="AWW81" s="91"/>
      <c r="AWX81" s="91"/>
      <c r="AWY81" s="91"/>
      <c r="AWZ81" s="91"/>
      <c r="AXA81" s="91"/>
      <c r="AXB81" s="91"/>
      <c r="AXC81" s="91"/>
      <c r="AXD81" s="91"/>
      <c r="AXE81" s="91"/>
      <c r="AXF81" s="91"/>
      <c r="AXG81" s="91"/>
      <c r="AXH81" s="91"/>
      <c r="AXI81" s="91"/>
      <c r="AXJ81" s="91"/>
      <c r="AXK81" s="91"/>
      <c r="AXL81" s="91"/>
      <c r="AXM81" s="91"/>
      <c r="AXN81" s="91"/>
      <c r="AXO81" s="91"/>
      <c r="AXP81" s="91"/>
      <c r="AXQ81" s="91"/>
      <c r="AXR81" s="91"/>
      <c r="AXS81" s="91"/>
      <c r="AXT81" s="91"/>
      <c r="AXU81" s="91"/>
      <c r="AXV81" s="91"/>
      <c r="AXW81" s="91"/>
      <c r="AXX81" s="91"/>
      <c r="AXY81" s="91"/>
      <c r="AXZ81" s="91"/>
      <c r="AYA81" s="91"/>
      <c r="AYB81" s="91"/>
      <c r="AYC81" s="91"/>
      <c r="AYD81" s="91"/>
      <c r="AYE81" s="91"/>
      <c r="AYF81" s="91"/>
      <c r="AYG81" s="91"/>
      <c r="AYH81" s="91"/>
      <c r="AYI81" s="91"/>
      <c r="AYJ81" s="91"/>
      <c r="AYK81" s="91"/>
      <c r="AYL81" s="91"/>
      <c r="AYM81" s="91"/>
      <c r="AYN81" s="91"/>
      <c r="AYO81" s="91"/>
      <c r="AYP81" s="91"/>
      <c r="AYQ81" s="91"/>
      <c r="AYR81" s="91"/>
      <c r="AYS81" s="91"/>
      <c r="AYT81" s="91"/>
      <c r="AYU81" s="91"/>
      <c r="AYV81" s="91"/>
      <c r="AYW81" s="91"/>
      <c r="AYX81" s="91"/>
      <c r="AYY81" s="91"/>
      <c r="AYZ81" s="91"/>
      <c r="AZA81" s="91"/>
      <c r="AZB81" s="91"/>
      <c r="AZC81" s="91"/>
      <c r="AZD81" s="91"/>
      <c r="AZE81" s="91"/>
      <c r="AZF81" s="91"/>
      <c r="AZG81" s="91"/>
      <c r="AZH81" s="91"/>
      <c r="AZI81" s="91"/>
      <c r="AZJ81" s="91"/>
      <c r="AZK81" s="91"/>
      <c r="AZL81" s="91"/>
      <c r="AZM81" s="91"/>
      <c r="AZN81" s="91"/>
      <c r="AZO81" s="91"/>
      <c r="AZP81" s="91"/>
      <c r="AZQ81" s="91"/>
      <c r="AZR81" s="91"/>
      <c r="AZS81" s="91"/>
      <c r="AZT81" s="91"/>
      <c r="AZU81" s="91"/>
      <c r="AZV81" s="91"/>
      <c r="AZW81" s="91"/>
      <c r="AZX81" s="91"/>
      <c r="AZY81" s="91"/>
      <c r="AZZ81" s="91"/>
      <c r="BAA81" s="91"/>
      <c r="BAB81" s="91"/>
      <c r="BAC81" s="91"/>
      <c r="BAD81" s="91"/>
      <c r="BAE81" s="91"/>
      <c r="BAF81" s="91"/>
      <c r="BAG81" s="91"/>
      <c r="BAH81" s="91"/>
      <c r="BAI81" s="91"/>
      <c r="BAJ81" s="91"/>
      <c r="BAK81" s="91"/>
      <c r="BAL81" s="91"/>
      <c r="BAM81" s="91"/>
      <c r="BAN81" s="91"/>
      <c r="BAO81" s="91"/>
      <c r="BAP81" s="91"/>
      <c r="BAQ81" s="91"/>
      <c r="BAR81" s="91"/>
      <c r="BAS81" s="91"/>
      <c r="BAT81" s="91"/>
      <c r="BAU81" s="91"/>
      <c r="BAV81" s="91"/>
      <c r="BAW81" s="91"/>
      <c r="BAX81" s="91"/>
      <c r="BAY81" s="91"/>
      <c r="BAZ81" s="91"/>
      <c r="BBA81" s="91"/>
      <c r="BBB81" s="91"/>
      <c r="BBC81" s="91"/>
      <c r="BBD81" s="91"/>
      <c r="BBE81" s="91"/>
      <c r="BBF81" s="91"/>
      <c r="BBG81" s="91"/>
      <c r="BBH81" s="91"/>
      <c r="BBI81" s="91"/>
      <c r="BBJ81" s="91"/>
      <c r="BBK81" s="91"/>
      <c r="BBL81" s="91"/>
      <c r="BBM81" s="91"/>
      <c r="BBN81" s="91"/>
      <c r="BBO81" s="91"/>
      <c r="BBP81" s="91"/>
      <c r="BBQ81" s="91"/>
      <c r="BBR81" s="91"/>
      <c r="BBS81" s="91"/>
      <c r="BBT81" s="91"/>
      <c r="BBU81" s="91"/>
      <c r="BBV81" s="91"/>
      <c r="BBW81" s="91"/>
      <c r="BBX81" s="91"/>
      <c r="BBY81" s="91"/>
      <c r="BBZ81" s="91"/>
      <c r="BCA81" s="91"/>
      <c r="BCB81" s="91"/>
      <c r="BCC81" s="91"/>
      <c r="BCD81" s="91"/>
      <c r="BCE81" s="91"/>
      <c r="BCF81" s="91"/>
      <c r="BCG81" s="91"/>
      <c r="BCH81" s="91"/>
      <c r="BCI81" s="91"/>
      <c r="BCJ81" s="91"/>
      <c r="BCK81" s="91"/>
      <c r="BCL81" s="91"/>
      <c r="BCM81" s="91"/>
      <c r="BCN81" s="91"/>
      <c r="BCO81" s="91"/>
      <c r="BCP81" s="91"/>
      <c r="BCQ81" s="91"/>
      <c r="BCR81" s="91"/>
      <c r="BCS81" s="91"/>
      <c r="BCT81" s="91"/>
      <c r="BCU81" s="91"/>
      <c r="BCV81" s="91"/>
      <c r="BCW81" s="91"/>
      <c r="BCX81" s="91"/>
      <c r="BCY81" s="91"/>
      <c r="BCZ81" s="91"/>
      <c r="BDA81" s="91"/>
      <c r="BDB81" s="91"/>
      <c r="BDC81" s="91"/>
      <c r="BDD81" s="91"/>
      <c r="BDE81" s="91"/>
      <c r="BDF81" s="91"/>
      <c r="BDG81" s="91"/>
      <c r="BDH81" s="91"/>
      <c r="BDI81" s="91"/>
      <c r="BDJ81" s="91"/>
      <c r="BDK81" s="91"/>
      <c r="BDL81" s="91"/>
      <c r="BDM81" s="91"/>
      <c r="BDN81" s="91"/>
      <c r="BDO81" s="91"/>
      <c r="BDP81" s="91"/>
      <c r="BDQ81" s="91"/>
      <c r="BDR81" s="91"/>
      <c r="BDS81" s="91"/>
      <c r="BDT81" s="91"/>
      <c r="BDU81" s="91"/>
      <c r="BDV81" s="91"/>
      <c r="BDW81" s="91"/>
      <c r="BDX81" s="91"/>
      <c r="BDY81" s="91"/>
      <c r="BDZ81" s="91"/>
      <c r="BEA81" s="91"/>
      <c r="BEB81" s="91"/>
      <c r="BEC81" s="91"/>
      <c r="BED81" s="91"/>
      <c r="BEE81" s="91"/>
      <c r="BEF81" s="91"/>
      <c r="BEG81" s="91"/>
      <c r="BEH81" s="91"/>
      <c r="BEI81" s="91"/>
      <c r="BEJ81" s="91"/>
      <c r="BEK81" s="91"/>
      <c r="BEL81" s="91"/>
      <c r="BEM81" s="91"/>
      <c r="BEN81" s="91"/>
      <c r="BEO81" s="91"/>
      <c r="BEP81" s="91"/>
      <c r="BEQ81" s="91"/>
      <c r="BER81" s="91"/>
      <c r="BES81" s="91"/>
      <c r="BET81" s="91"/>
      <c r="BEU81" s="91"/>
      <c r="BEV81" s="91"/>
      <c r="BEW81" s="91"/>
      <c r="BEX81" s="91"/>
      <c r="BEY81" s="91"/>
      <c r="BEZ81" s="91"/>
      <c r="BFA81" s="91"/>
      <c r="BFB81" s="91"/>
      <c r="BFC81" s="91"/>
      <c r="BFD81" s="91"/>
      <c r="BFE81" s="91"/>
      <c r="BFF81" s="91"/>
      <c r="BFG81" s="91"/>
      <c r="BFH81" s="91"/>
      <c r="BFI81" s="91"/>
      <c r="BFJ81" s="91"/>
      <c r="BFK81" s="91"/>
      <c r="BFL81" s="91"/>
      <c r="BFM81" s="91"/>
      <c r="BFN81" s="91"/>
      <c r="BFO81" s="91"/>
      <c r="BFP81" s="91"/>
      <c r="BFQ81" s="91"/>
      <c r="BFR81" s="91"/>
      <c r="BFS81" s="91"/>
      <c r="BFT81" s="91"/>
      <c r="BFU81" s="91"/>
      <c r="BFV81" s="91"/>
      <c r="BFW81" s="91"/>
      <c r="BFX81" s="91"/>
      <c r="BFY81" s="91"/>
      <c r="BFZ81" s="91"/>
      <c r="BGA81" s="91"/>
      <c r="BGB81" s="91"/>
      <c r="BGC81" s="91"/>
      <c r="BGD81" s="91"/>
      <c r="BGE81" s="91"/>
      <c r="BGF81" s="91"/>
      <c r="BGG81" s="91"/>
      <c r="BGH81" s="91"/>
      <c r="BGI81" s="91"/>
      <c r="BGJ81" s="91"/>
      <c r="BGK81" s="91"/>
      <c r="BGL81" s="91"/>
      <c r="BGM81" s="91"/>
      <c r="BGN81" s="91"/>
      <c r="BGO81" s="91"/>
      <c r="BGP81" s="91"/>
      <c r="BGQ81" s="91"/>
      <c r="BGR81" s="91"/>
      <c r="BGS81" s="91"/>
      <c r="BGT81" s="91"/>
      <c r="BGU81" s="91"/>
      <c r="BGV81" s="91"/>
      <c r="BGW81" s="91"/>
      <c r="BGX81" s="91"/>
      <c r="BGY81" s="91"/>
      <c r="BGZ81" s="91"/>
      <c r="BHA81" s="91"/>
      <c r="BHB81" s="91"/>
      <c r="BHC81" s="91"/>
      <c r="BHD81" s="91"/>
      <c r="BHE81" s="91"/>
      <c r="BHF81" s="91"/>
      <c r="BHG81" s="91"/>
      <c r="BHH81" s="91"/>
      <c r="BHI81" s="91"/>
      <c r="BHJ81" s="91"/>
      <c r="BHK81" s="91"/>
      <c r="BHL81" s="91"/>
      <c r="BHM81" s="91"/>
      <c r="BHN81" s="91"/>
      <c r="BHO81" s="91"/>
      <c r="BHP81" s="91"/>
      <c r="BHQ81" s="91"/>
      <c r="BHR81" s="91"/>
      <c r="BHS81" s="91"/>
      <c r="BHT81" s="91"/>
      <c r="BHU81" s="91"/>
      <c r="BHV81" s="91"/>
      <c r="BHW81" s="91"/>
      <c r="BHX81" s="91"/>
      <c r="BHY81" s="91"/>
      <c r="BHZ81" s="91"/>
      <c r="BIA81" s="91"/>
      <c r="BIB81" s="91"/>
      <c r="BIC81" s="91"/>
      <c r="BID81" s="91"/>
      <c r="BIE81" s="91"/>
      <c r="BIF81" s="91"/>
      <c r="BIG81" s="91"/>
      <c r="BIH81" s="91"/>
      <c r="BII81" s="91"/>
      <c r="BIJ81" s="91"/>
      <c r="BIK81" s="91"/>
      <c r="BIL81" s="91"/>
      <c r="BIM81" s="91"/>
      <c r="BIN81" s="91"/>
      <c r="BIO81" s="91"/>
      <c r="BIP81" s="91"/>
      <c r="BIQ81" s="91"/>
      <c r="BIR81" s="91"/>
      <c r="BIS81" s="91"/>
      <c r="BIT81" s="91"/>
      <c r="BIU81" s="91"/>
      <c r="BIV81" s="91"/>
      <c r="BIW81" s="91"/>
      <c r="BIX81" s="91"/>
      <c r="BIY81" s="91"/>
      <c r="BIZ81" s="91"/>
      <c r="BJA81" s="91"/>
      <c r="BJB81" s="91"/>
      <c r="BJC81" s="91"/>
      <c r="BJD81" s="91"/>
      <c r="BJE81" s="91"/>
      <c r="BJF81" s="91"/>
      <c r="BJG81" s="91"/>
      <c r="BJH81" s="91"/>
      <c r="BJI81" s="91"/>
      <c r="BJJ81" s="91"/>
      <c r="BJK81" s="91"/>
      <c r="BJL81" s="91"/>
      <c r="BJM81" s="91"/>
      <c r="BJN81" s="91"/>
      <c r="BJO81" s="91"/>
      <c r="BJP81" s="91"/>
      <c r="BJQ81" s="91"/>
      <c r="BJR81" s="91"/>
      <c r="BJS81" s="91"/>
      <c r="BJT81" s="91"/>
      <c r="BJU81" s="91"/>
      <c r="BJV81" s="91"/>
      <c r="BJW81" s="91"/>
      <c r="BJX81" s="91"/>
      <c r="BJY81" s="91"/>
      <c r="BJZ81" s="91"/>
      <c r="BKA81" s="91"/>
      <c r="BKB81" s="91"/>
      <c r="BKC81" s="91"/>
      <c r="BKD81" s="91"/>
      <c r="BKE81" s="91"/>
      <c r="BKF81" s="91"/>
      <c r="BKG81" s="91"/>
      <c r="BKH81" s="91"/>
      <c r="BKI81" s="91"/>
      <c r="BKJ81" s="91"/>
      <c r="BKK81" s="91"/>
      <c r="BKL81" s="91"/>
      <c r="BKM81" s="91"/>
      <c r="BKN81" s="91"/>
      <c r="BKO81" s="91"/>
      <c r="BKP81" s="91"/>
      <c r="BKQ81" s="91"/>
      <c r="BKR81" s="91"/>
      <c r="BKS81" s="91"/>
      <c r="BKT81" s="91"/>
      <c r="BKU81" s="91"/>
      <c r="BKV81" s="91"/>
      <c r="BKW81" s="91"/>
      <c r="BKX81" s="91"/>
      <c r="BKY81" s="91"/>
      <c r="BKZ81" s="91"/>
      <c r="BLA81" s="91"/>
      <c r="BLB81" s="91"/>
      <c r="BLC81" s="91"/>
      <c r="BLD81" s="91"/>
      <c r="BLE81" s="91"/>
      <c r="BLF81" s="91"/>
      <c r="BLG81" s="91"/>
      <c r="BLH81" s="91"/>
      <c r="BLI81" s="91"/>
      <c r="BLJ81" s="91"/>
      <c r="BLK81" s="91"/>
      <c r="BLL81" s="91"/>
      <c r="BLM81" s="91"/>
      <c r="BLN81" s="91"/>
      <c r="BLO81" s="91"/>
      <c r="BLP81" s="91"/>
      <c r="BLQ81" s="91"/>
      <c r="BLR81" s="91"/>
      <c r="BLS81" s="91"/>
      <c r="BLT81" s="91"/>
      <c r="BLU81" s="91"/>
      <c r="BLV81" s="91"/>
      <c r="BLW81" s="91"/>
      <c r="BLX81" s="91"/>
      <c r="BLY81" s="91"/>
      <c r="BLZ81" s="91"/>
      <c r="BMA81" s="91"/>
      <c r="BMB81" s="91"/>
      <c r="BMC81" s="91"/>
      <c r="BMD81" s="91"/>
      <c r="BME81" s="91"/>
      <c r="BMF81" s="91"/>
      <c r="BMG81" s="91"/>
      <c r="BMH81" s="91"/>
      <c r="BMI81" s="91"/>
      <c r="BMJ81" s="91"/>
      <c r="BMK81" s="91"/>
      <c r="BML81" s="91"/>
      <c r="BMM81" s="91"/>
      <c r="BMN81" s="91"/>
      <c r="BMO81" s="91"/>
      <c r="BMP81" s="91"/>
      <c r="BMQ81" s="91"/>
      <c r="BMR81" s="91"/>
      <c r="BMS81" s="91"/>
      <c r="BMT81" s="91"/>
      <c r="BMU81" s="91"/>
      <c r="BMV81" s="91"/>
      <c r="BMW81" s="91"/>
      <c r="BMX81" s="91"/>
      <c r="BMY81" s="91"/>
      <c r="BMZ81" s="91"/>
      <c r="BNA81" s="91"/>
      <c r="BNB81" s="91"/>
      <c r="BNC81" s="91"/>
      <c r="BND81" s="91"/>
      <c r="BNE81" s="91"/>
      <c r="BNF81" s="91"/>
      <c r="BNG81" s="91"/>
      <c r="BNH81" s="91"/>
      <c r="BNI81" s="91"/>
      <c r="BNJ81" s="91"/>
      <c r="BNK81" s="91"/>
      <c r="BNL81" s="91"/>
      <c r="BNM81" s="91"/>
      <c r="BNN81" s="91"/>
      <c r="BNO81" s="91"/>
      <c r="BNP81" s="91"/>
      <c r="BNQ81" s="91"/>
      <c r="BNR81" s="91"/>
      <c r="BNS81" s="91"/>
      <c r="BNT81" s="91"/>
      <c r="BNU81" s="91"/>
      <c r="BNV81" s="91"/>
      <c r="BNW81" s="91"/>
      <c r="BNX81" s="91"/>
      <c r="BNY81" s="91"/>
      <c r="BNZ81" s="91"/>
      <c r="BOA81" s="91"/>
      <c r="BOB81" s="91"/>
      <c r="BOC81" s="91"/>
      <c r="BOD81" s="91"/>
      <c r="BOE81" s="91"/>
      <c r="BOF81" s="91"/>
      <c r="BOG81" s="91"/>
      <c r="BOH81" s="91"/>
      <c r="BOI81" s="91"/>
      <c r="BOJ81" s="91"/>
      <c r="BOK81" s="91"/>
      <c r="BOL81" s="91"/>
      <c r="BOM81" s="91"/>
      <c r="BON81" s="91"/>
      <c r="BOO81" s="91"/>
      <c r="BOP81" s="91"/>
      <c r="BOQ81" s="91"/>
      <c r="BOR81" s="91"/>
      <c r="BOS81" s="91"/>
      <c r="BOT81" s="91"/>
      <c r="BOU81" s="91"/>
      <c r="BOV81" s="91"/>
      <c r="BOW81" s="91"/>
      <c r="BOX81" s="91"/>
      <c r="BOY81" s="91"/>
      <c r="BOZ81" s="91"/>
      <c r="BPA81" s="91"/>
      <c r="BPB81" s="91"/>
      <c r="BPC81" s="91"/>
      <c r="BPD81" s="91"/>
      <c r="BPE81" s="91"/>
      <c r="BPF81" s="91"/>
      <c r="BPG81" s="91"/>
      <c r="BPH81" s="91"/>
      <c r="BPI81" s="91"/>
      <c r="BPJ81" s="91"/>
      <c r="BPK81" s="91"/>
      <c r="BPL81" s="91"/>
      <c r="BPM81" s="91"/>
      <c r="BPN81" s="91"/>
      <c r="BPO81" s="91"/>
      <c r="BPP81" s="91"/>
      <c r="BPQ81" s="91"/>
      <c r="BPR81" s="91"/>
      <c r="BPS81" s="91"/>
      <c r="BPT81" s="91"/>
      <c r="BPU81" s="91"/>
      <c r="BPV81" s="91"/>
      <c r="BPW81" s="91"/>
      <c r="BPX81" s="91"/>
      <c r="BPY81" s="91"/>
      <c r="BPZ81" s="91"/>
      <c r="BQA81" s="91"/>
      <c r="BQB81" s="91"/>
      <c r="BQC81" s="91"/>
      <c r="BQD81" s="91"/>
      <c r="BQE81" s="91"/>
      <c r="BQF81" s="91"/>
      <c r="BQG81" s="91"/>
      <c r="BQH81" s="91"/>
      <c r="BQI81" s="91"/>
      <c r="BQJ81" s="91"/>
      <c r="BQK81" s="91"/>
      <c r="BQL81" s="91"/>
      <c r="BQM81" s="91"/>
      <c r="BQN81" s="91"/>
      <c r="BQO81" s="91"/>
      <c r="BQP81" s="91"/>
      <c r="BQQ81" s="91"/>
      <c r="BQR81" s="91"/>
      <c r="BQS81" s="91"/>
      <c r="BQT81" s="91"/>
      <c r="BQU81" s="91"/>
      <c r="BQV81" s="91"/>
      <c r="BQW81" s="91"/>
      <c r="BQX81" s="91"/>
      <c r="BQY81" s="91"/>
      <c r="BQZ81" s="91"/>
      <c r="BRA81" s="91"/>
      <c r="BRB81" s="91"/>
      <c r="BRC81" s="91"/>
      <c r="BRD81" s="91"/>
      <c r="BRE81" s="91"/>
      <c r="BRF81" s="91"/>
      <c r="BRG81" s="91"/>
      <c r="BRH81" s="91"/>
      <c r="BRI81" s="91"/>
      <c r="BRJ81" s="91"/>
      <c r="BRK81" s="91"/>
      <c r="BRL81" s="91"/>
      <c r="BRM81" s="91"/>
      <c r="BRN81" s="91"/>
      <c r="BRO81" s="91"/>
      <c r="BRP81" s="91"/>
      <c r="BRQ81" s="91"/>
      <c r="BRR81" s="91"/>
      <c r="BRS81" s="91"/>
      <c r="BRT81" s="91"/>
      <c r="BRU81" s="91"/>
      <c r="BRV81" s="91"/>
      <c r="BRW81" s="91"/>
      <c r="BRX81" s="91"/>
      <c r="BRY81" s="91"/>
      <c r="BRZ81" s="91"/>
      <c r="BSA81" s="91"/>
      <c r="BSB81" s="91"/>
      <c r="BSC81" s="91"/>
      <c r="BSD81" s="91"/>
      <c r="BSE81" s="91"/>
      <c r="BSF81" s="91"/>
      <c r="BSG81" s="91"/>
      <c r="BSH81" s="91"/>
      <c r="BSI81" s="91"/>
      <c r="BSJ81" s="91"/>
      <c r="BSK81" s="91"/>
      <c r="BSL81" s="91"/>
      <c r="BSM81" s="91"/>
      <c r="BSN81" s="91"/>
      <c r="BSO81" s="91"/>
      <c r="BSP81" s="91"/>
      <c r="BSQ81" s="91"/>
      <c r="BSR81" s="91"/>
      <c r="BSS81" s="91"/>
      <c r="BST81" s="91"/>
      <c r="BSU81" s="91"/>
      <c r="BSV81" s="91"/>
      <c r="BSW81" s="91"/>
      <c r="BSX81" s="91"/>
      <c r="BSY81" s="91"/>
      <c r="BSZ81" s="91"/>
      <c r="BTA81" s="91"/>
      <c r="BTB81" s="91"/>
      <c r="BTC81" s="91"/>
      <c r="BTD81" s="91"/>
      <c r="BTE81" s="91"/>
      <c r="BTF81" s="91"/>
      <c r="BTG81" s="91"/>
      <c r="BTH81" s="91"/>
      <c r="BTI81" s="91"/>
      <c r="BTJ81" s="91"/>
      <c r="BTK81" s="91"/>
      <c r="BTL81" s="91"/>
      <c r="BTM81" s="91"/>
      <c r="BTN81" s="91"/>
      <c r="BTO81" s="91"/>
      <c r="BTP81" s="91"/>
      <c r="BTQ81" s="91"/>
      <c r="BTR81" s="91"/>
      <c r="BTS81" s="91"/>
      <c r="BTT81" s="91"/>
      <c r="BTU81" s="91"/>
      <c r="BTV81" s="91"/>
      <c r="BTW81" s="91"/>
      <c r="BTX81" s="91"/>
      <c r="BTY81" s="91"/>
      <c r="BTZ81" s="91"/>
      <c r="BUA81" s="91"/>
      <c r="BUB81" s="91"/>
      <c r="BUC81" s="91"/>
      <c r="BUD81" s="91"/>
      <c r="BUE81" s="91"/>
      <c r="BUF81" s="91"/>
      <c r="BUG81" s="91"/>
      <c r="BUH81" s="91"/>
      <c r="BUI81" s="91"/>
      <c r="BUJ81" s="91"/>
      <c r="BUK81" s="91"/>
      <c r="BUL81" s="91"/>
      <c r="BUM81" s="91"/>
      <c r="BUN81" s="91"/>
      <c r="BUO81" s="91"/>
      <c r="BUP81" s="91"/>
      <c r="BUQ81" s="91"/>
      <c r="BUR81" s="91"/>
      <c r="BUS81" s="91"/>
      <c r="BUT81" s="91"/>
      <c r="BUU81" s="91"/>
      <c r="BUV81" s="91"/>
      <c r="BUW81" s="91"/>
      <c r="BUX81" s="91"/>
      <c r="BUY81" s="91"/>
      <c r="BUZ81" s="91"/>
      <c r="BVA81" s="91"/>
      <c r="BVB81" s="91"/>
      <c r="BVC81" s="91"/>
      <c r="BVD81" s="91"/>
      <c r="BVE81" s="91"/>
      <c r="BVF81" s="91"/>
      <c r="BVG81" s="91"/>
      <c r="BVH81" s="91"/>
      <c r="BVI81" s="91"/>
      <c r="BVJ81" s="91"/>
      <c r="BVK81" s="91"/>
      <c r="BVL81" s="91"/>
      <c r="BVM81" s="91"/>
      <c r="BVN81" s="91"/>
      <c r="BVO81" s="91"/>
      <c r="BVP81" s="91"/>
      <c r="BVQ81" s="91"/>
      <c r="BVR81" s="91"/>
      <c r="BVS81" s="91"/>
      <c r="BVT81" s="91"/>
      <c r="BVU81" s="91"/>
      <c r="BVV81" s="91"/>
      <c r="BVW81" s="91"/>
      <c r="BVX81" s="91"/>
      <c r="BVY81" s="91"/>
      <c r="BVZ81" s="91"/>
      <c r="BWA81" s="91"/>
      <c r="BWB81" s="91"/>
      <c r="BWC81" s="91"/>
      <c r="BWD81" s="91"/>
      <c r="BWE81" s="91"/>
      <c r="BWF81" s="91"/>
      <c r="BWG81" s="91"/>
      <c r="BWH81" s="91"/>
      <c r="BWI81" s="91"/>
      <c r="BWJ81" s="91"/>
      <c r="BWK81" s="91"/>
      <c r="BWL81" s="91"/>
      <c r="BWM81" s="91"/>
      <c r="BWN81" s="91"/>
      <c r="BWO81" s="91"/>
      <c r="BWP81" s="91"/>
      <c r="BWQ81" s="91"/>
      <c r="BWR81" s="91"/>
      <c r="BWS81" s="91"/>
      <c r="BWT81" s="91"/>
      <c r="BWU81" s="91"/>
      <c r="BWV81" s="91"/>
      <c r="BWW81" s="91"/>
      <c r="BWX81" s="91"/>
      <c r="BWY81" s="91"/>
      <c r="BWZ81" s="91"/>
      <c r="BXA81" s="91"/>
      <c r="BXB81" s="91"/>
      <c r="BXC81" s="91"/>
      <c r="BXD81" s="91"/>
      <c r="BXE81" s="91"/>
      <c r="BXF81" s="91"/>
      <c r="BXG81" s="91"/>
      <c r="BXH81" s="91"/>
      <c r="BXI81" s="91"/>
      <c r="BXJ81" s="91"/>
      <c r="BXK81" s="91"/>
      <c r="BXL81" s="91"/>
      <c r="BXM81" s="91"/>
      <c r="BXN81" s="91"/>
      <c r="BXO81" s="91"/>
      <c r="BXP81" s="91"/>
      <c r="BXQ81" s="91"/>
      <c r="BXR81" s="91"/>
      <c r="BXS81" s="91"/>
      <c r="BXT81" s="91"/>
      <c r="BXU81" s="91"/>
      <c r="BXV81" s="91"/>
      <c r="BXW81" s="91"/>
      <c r="BXX81" s="91"/>
      <c r="BXY81" s="91"/>
      <c r="BXZ81" s="91"/>
      <c r="BYA81" s="91"/>
      <c r="BYB81" s="91"/>
      <c r="BYC81" s="91"/>
      <c r="BYD81" s="91"/>
      <c r="BYE81" s="91"/>
      <c r="BYF81" s="91"/>
      <c r="BYG81" s="91"/>
      <c r="BYH81" s="91"/>
      <c r="BYI81" s="91"/>
      <c r="BYJ81" s="91"/>
      <c r="BYK81" s="91"/>
      <c r="BYL81" s="91"/>
      <c r="BYM81" s="91"/>
      <c r="BYN81" s="91"/>
      <c r="BYO81" s="91"/>
      <c r="BYP81" s="91"/>
      <c r="BYQ81" s="91"/>
      <c r="BYR81" s="91"/>
      <c r="BYS81" s="91"/>
      <c r="BYT81" s="91"/>
      <c r="BYU81" s="91"/>
      <c r="BYV81" s="91"/>
      <c r="BYW81" s="91"/>
      <c r="BYX81" s="91"/>
      <c r="BYY81" s="91"/>
      <c r="BYZ81" s="91"/>
      <c r="BZA81" s="91"/>
      <c r="BZB81" s="91"/>
      <c r="BZC81" s="91"/>
      <c r="BZD81" s="91"/>
      <c r="BZE81" s="91"/>
      <c r="BZF81" s="91"/>
      <c r="BZG81" s="91"/>
      <c r="BZH81" s="91"/>
      <c r="BZI81" s="91"/>
      <c r="BZJ81" s="91"/>
      <c r="BZK81" s="91"/>
      <c r="BZL81" s="91"/>
      <c r="BZM81" s="91"/>
      <c r="BZN81" s="91"/>
      <c r="BZO81" s="91"/>
      <c r="BZP81" s="91"/>
      <c r="BZQ81" s="91"/>
      <c r="BZR81" s="91"/>
      <c r="BZS81" s="91"/>
      <c r="BZT81" s="91"/>
      <c r="BZU81" s="91"/>
      <c r="BZV81" s="91"/>
      <c r="BZW81" s="91"/>
      <c r="BZX81" s="91"/>
      <c r="BZY81" s="91"/>
      <c r="BZZ81" s="91"/>
      <c r="CAA81" s="91"/>
      <c r="CAB81" s="91"/>
      <c r="CAC81" s="91"/>
      <c r="CAD81" s="91"/>
      <c r="CAE81" s="91"/>
      <c r="CAF81" s="91"/>
      <c r="CAG81" s="91"/>
      <c r="CAH81" s="91"/>
      <c r="CAI81" s="91"/>
      <c r="CAJ81" s="91"/>
      <c r="CAK81" s="91"/>
      <c r="CAL81" s="91"/>
      <c r="CAM81" s="91"/>
      <c r="CAN81" s="91"/>
      <c r="CAO81" s="91"/>
      <c r="CAP81" s="91"/>
      <c r="CAQ81" s="91"/>
      <c r="CAR81" s="91"/>
      <c r="CAS81" s="91"/>
      <c r="CAT81" s="91"/>
      <c r="CAU81" s="91"/>
      <c r="CAV81" s="91"/>
      <c r="CAW81" s="91"/>
      <c r="CAX81" s="91"/>
      <c r="CAY81" s="91"/>
      <c r="CAZ81" s="91"/>
      <c r="CBA81" s="91"/>
      <c r="CBB81" s="91"/>
      <c r="CBC81" s="91"/>
      <c r="CBD81" s="91"/>
      <c r="CBE81" s="91"/>
      <c r="CBF81" s="91"/>
      <c r="CBG81" s="91"/>
      <c r="CBH81" s="91"/>
      <c r="CBI81" s="91"/>
      <c r="CBJ81" s="91"/>
      <c r="CBK81" s="91"/>
      <c r="CBL81" s="91"/>
      <c r="CBM81" s="91"/>
      <c r="CBN81" s="91"/>
      <c r="CBO81" s="91"/>
      <c r="CBP81" s="91"/>
      <c r="CBQ81" s="91"/>
      <c r="CBR81" s="91"/>
      <c r="CBS81" s="91"/>
      <c r="CBT81" s="91"/>
      <c r="CBU81" s="91"/>
      <c r="CBV81" s="91"/>
      <c r="CBW81" s="91"/>
      <c r="CBX81" s="91"/>
      <c r="CBY81" s="91"/>
      <c r="CBZ81" s="91"/>
      <c r="CCA81" s="91"/>
      <c r="CCB81" s="91"/>
      <c r="CCC81" s="91"/>
      <c r="CCD81" s="91"/>
      <c r="CCE81" s="91"/>
      <c r="CCF81" s="91"/>
      <c r="CCG81" s="91"/>
      <c r="CCH81" s="91"/>
      <c r="CCI81" s="91"/>
      <c r="CCJ81" s="91"/>
      <c r="CCK81" s="91"/>
      <c r="CCL81" s="91"/>
      <c r="CCM81" s="91"/>
      <c r="CCN81" s="91"/>
      <c r="CCO81" s="91"/>
      <c r="CCP81" s="91"/>
      <c r="CCQ81" s="91"/>
      <c r="CCR81" s="91"/>
      <c r="CCS81" s="91"/>
      <c r="CCT81" s="91"/>
      <c r="CCU81" s="91"/>
      <c r="CCV81" s="91"/>
      <c r="CCW81" s="91"/>
      <c r="CCX81" s="91"/>
      <c r="CCY81" s="91"/>
      <c r="CCZ81" s="91"/>
      <c r="CDA81" s="91"/>
      <c r="CDB81" s="91"/>
      <c r="CDC81" s="91"/>
      <c r="CDD81" s="91"/>
      <c r="CDE81" s="91"/>
      <c r="CDF81" s="91"/>
      <c r="CDG81" s="91"/>
      <c r="CDH81" s="91"/>
      <c r="CDI81" s="91"/>
      <c r="CDJ81" s="91"/>
      <c r="CDK81" s="91"/>
      <c r="CDL81" s="91"/>
      <c r="CDM81" s="91"/>
      <c r="CDN81" s="91"/>
      <c r="CDO81" s="91"/>
      <c r="CDP81" s="91"/>
      <c r="CDQ81" s="91"/>
      <c r="CDR81" s="91"/>
      <c r="CDS81" s="91"/>
      <c r="CDT81" s="91"/>
      <c r="CDU81" s="91"/>
      <c r="CDV81" s="91"/>
      <c r="CDW81" s="91"/>
      <c r="CDX81" s="91"/>
      <c r="CDY81" s="91"/>
      <c r="CDZ81" s="91"/>
      <c r="CEA81" s="91"/>
      <c r="CEB81" s="91"/>
      <c r="CEC81" s="91"/>
      <c r="CED81" s="91"/>
      <c r="CEE81" s="91"/>
      <c r="CEF81" s="91"/>
      <c r="CEG81" s="91"/>
      <c r="CEH81" s="91"/>
      <c r="CEI81" s="91"/>
      <c r="CEJ81" s="91"/>
      <c r="CEK81" s="91"/>
      <c r="CEL81" s="91"/>
      <c r="CEM81" s="91"/>
      <c r="CEN81" s="91"/>
      <c r="CEO81" s="91"/>
      <c r="CEP81" s="91"/>
      <c r="CEQ81" s="91"/>
      <c r="CER81" s="91"/>
      <c r="CES81" s="91"/>
      <c r="CET81" s="91"/>
      <c r="CEU81" s="91"/>
      <c r="CEV81" s="91"/>
      <c r="CEW81" s="91"/>
      <c r="CEX81" s="91"/>
      <c r="CEY81" s="91"/>
      <c r="CEZ81" s="91"/>
      <c r="CFA81" s="91"/>
      <c r="CFB81" s="91"/>
      <c r="CFC81" s="91"/>
      <c r="CFD81" s="91"/>
      <c r="CFE81" s="91"/>
      <c r="CFF81" s="91"/>
      <c r="CFG81" s="91"/>
      <c r="CFH81" s="91"/>
      <c r="CFI81" s="91"/>
      <c r="CFJ81" s="91"/>
      <c r="CFK81" s="91"/>
      <c r="CFL81" s="91"/>
      <c r="CFM81" s="91"/>
      <c r="CFN81" s="91"/>
      <c r="CFO81" s="91"/>
      <c r="CFP81" s="91"/>
      <c r="CFQ81" s="91"/>
      <c r="CFR81" s="91"/>
      <c r="CFS81" s="91"/>
      <c r="CFT81" s="91"/>
      <c r="CFU81" s="91"/>
      <c r="CFV81" s="91"/>
      <c r="CFW81" s="91"/>
      <c r="CFX81" s="91"/>
      <c r="CFY81" s="91"/>
      <c r="CFZ81" s="91"/>
      <c r="CGA81" s="91"/>
      <c r="CGB81" s="91"/>
      <c r="CGC81" s="91"/>
      <c r="CGD81" s="91"/>
      <c r="CGE81" s="91"/>
      <c r="CGF81" s="91"/>
      <c r="CGG81" s="91"/>
      <c r="CGH81" s="91"/>
      <c r="CGI81" s="91"/>
      <c r="CGJ81" s="91"/>
      <c r="CGK81" s="91"/>
      <c r="CGL81" s="91"/>
      <c r="CGM81" s="91"/>
      <c r="CGN81" s="91"/>
      <c r="CGO81" s="91"/>
      <c r="CGP81" s="91"/>
      <c r="CGQ81" s="91"/>
      <c r="CGR81" s="91"/>
      <c r="CGS81" s="91"/>
      <c r="CGT81" s="91"/>
      <c r="CGU81" s="91"/>
      <c r="CGV81" s="91"/>
      <c r="CGW81" s="91"/>
      <c r="CGX81" s="91"/>
      <c r="CGY81" s="91"/>
      <c r="CGZ81" s="91"/>
      <c r="CHA81" s="91"/>
      <c r="CHB81" s="91"/>
      <c r="CHC81" s="91"/>
      <c r="CHD81" s="91"/>
      <c r="CHE81" s="91"/>
      <c r="CHF81" s="91"/>
      <c r="CHG81" s="91"/>
      <c r="CHH81" s="91"/>
      <c r="CHI81" s="91"/>
      <c r="CHJ81" s="91"/>
      <c r="CHK81" s="91"/>
      <c r="CHL81" s="91"/>
      <c r="CHM81" s="91"/>
      <c r="CHN81" s="91"/>
      <c r="CHO81" s="91"/>
      <c r="CHP81" s="91"/>
      <c r="CHQ81" s="91"/>
      <c r="CHR81" s="91"/>
      <c r="CHS81" s="91"/>
      <c r="CHT81" s="91"/>
      <c r="CHU81" s="91"/>
      <c r="CHV81" s="91"/>
      <c r="CHW81" s="91"/>
      <c r="CHX81" s="91"/>
      <c r="CHY81" s="91"/>
      <c r="CHZ81" s="91"/>
      <c r="CIA81" s="91"/>
      <c r="CIB81" s="91"/>
      <c r="CIC81" s="91"/>
      <c r="CID81" s="91"/>
      <c r="CIE81" s="91"/>
      <c r="CIF81" s="91"/>
      <c r="CIG81" s="91"/>
      <c r="CIH81" s="91"/>
      <c r="CII81" s="91"/>
      <c r="CIJ81" s="91"/>
      <c r="CIK81" s="91"/>
      <c r="CIL81" s="91"/>
      <c r="CIM81" s="91"/>
      <c r="CIN81" s="91"/>
      <c r="CIO81" s="91"/>
      <c r="CIP81" s="91"/>
      <c r="CIQ81" s="91"/>
      <c r="CIR81" s="91"/>
      <c r="CIS81" s="91"/>
      <c r="CIT81" s="91"/>
      <c r="CIU81" s="91"/>
      <c r="CIV81" s="91"/>
      <c r="CIW81" s="91"/>
      <c r="CIX81" s="91"/>
      <c r="CIY81" s="91"/>
      <c r="CIZ81" s="91"/>
      <c r="CJA81" s="91"/>
      <c r="CJB81" s="91"/>
      <c r="CJC81" s="91"/>
      <c r="CJD81" s="91"/>
      <c r="CJE81" s="91"/>
      <c r="CJF81" s="91"/>
      <c r="CJG81" s="91"/>
      <c r="CJH81" s="91"/>
      <c r="CJI81" s="91"/>
      <c r="CJJ81" s="91"/>
      <c r="CJK81" s="91"/>
      <c r="CJL81" s="91"/>
      <c r="CJM81" s="91"/>
      <c r="CJN81" s="91"/>
      <c r="CJO81" s="91"/>
      <c r="CJP81" s="91"/>
      <c r="CJQ81" s="91"/>
      <c r="CJR81" s="91"/>
      <c r="CJS81" s="91"/>
      <c r="CJT81" s="91"/>
      <c r="CJU81" s="91"/>
      <c r="CJV81" s="91"/>
      <c r="CJW81" s="91"/>
      <c r="CJX81" s="91"/>
      <c r="CJY81" s="91"/>
      <c r="CJZ81" s="91"/>
      <c r="CKA81" s="91"/>
      <c r="CKB81" s="91"/>
      <c r="CKC81" s="91"/>
      <c r="CKD81" s="91"/>
      <c r="CKE81" s="91"/>
      <c r="CKF81" s="91"/>
      <c r="CKG81" s="91"/>
      <c r="CKH81" s="91"/>
      <c r="CKI81" s="91"/>
      <c r="CKJ81" s="91"/>
      <c r="CKK81" s="91"/>
      <c r="CKL81" s="91"/>
      <c r="CKM81" s="91"/>
      <c r="CKN81" s="91"/>
      <c r="CKO81" s="91"/>
      <c r="CKP81" s="91"/>
      <c r="CKQ81" s="91"/>
      <c r="CKR81" s="91"/>
      <c r="CKS81" s="91"/>
      <c r="CKT81" s="91"/>
      <c r="CKU81" s="91"/>
      <c r="CKV81" s="91"/>
      <c r="CKW81" s="91"/>
      <c r="CKX81" s="91"/>
      <c r="CKY81" s="91"/>
      <c r="CKZ81" s="91"/>
      <c r="CLA81" s="91"/>
      <c r="CLB81" s="91"/>
      <c r="CLC81" s="91"/>
      <c r="CLD81" s="91"/>
      <c r="CLE81" s="91"/>
      <c r="CLF81" s="91"/>
      <c r="CLG81" s="91"/>
      <c r="CLH81" s="91"/>
      <c r="CLI81" s="91"/>
      <c r="CLJ81" s="91"/>
      <c r="CLK81" s="91"/>
      <c r="CLL81" s="91"/>
      <c r="CLM81" s="91"/>
      <c r="CLN81" s="91"/>
      <c r="CLO81" s="91"/>
      <c r="CLP81" s="91"/>
      <c r="CLQ81" s="91"/>
      <c r="CLR81" s="91"/>
      <c r="CLS81" s="91"/>
      <c r="CLT81" s="91"/>
      <c r="CLU81" s="91"/>
      <c r="CLV81" s="91"/>
      <c r="CLW81" s="91"/>
      <c r="CLX81" s="91"/>
      <c r="CLY81" s="91"/>
      <c r="CLZ81" s="91"/>
      <c r="CMA81" s="91"/>
      <c r="CMB81" s="91"/>
      <c r="CMC81" s="91"/>
      <c r="CMD81" s="91"/>
      <c r="CME81" s="91"/>
      <c r="CMF81" s="91"/>
      <c r="CMG81" s="91"/>
      <c r="CMH81" s="91"/>
      <c r="CMI81" s="91"/>
      <c r="CMJ81" s="91"/>
      <c r="CMK81" s="91"/>
      <c r="CML81" s="91"/>
      <c r="CMM81" s="91"/>
      <c r="CMN81" s="91"/>
      <c r="CMO81" s="91"/>
      <c r="CMP81" s="91"/>
      <c r="CMQ81" s="91"/>
      <c r="CMR81" s="91"/>
      <c r="CMS81" s="91"/>
      <c r="CMT81" s="91"/>
      <c r="CMU81" s="91"/>
      <c r="CMV81" s="91"/>
      <c r="CMW81" s="91"/>
      <c r="CMX81" s="91"/>
      <c r="CMY81" s="91"/>
      <c r="CMZ81" s="91"/>
      <c r="CNA81" s="91"/>
      <c r="CNB81" s="91"/>
      <c r="CNC81" s="91"/>
      <c r="CND81" s="91"/>
      <c r="CNE81" s="91"/>
      <c r="CNF81" s="91"/>
      <c r="CNG81" s="91"/>
      <c r="CNH81" s="91"/>
      <c r="CNI81" s="91"/>
      <c r="CNJ81" s="91"/>
      <c r="CNK81" s="91"/>
      <c r="CNL81" s="91"/>
      <c r="CNM81" s="91"/>
      <c r="CNN81" s="91"/>
      <c r="CNO81" s="91"/>
      <c r="CNP81" s="91"/>
      <c r="CNQ81" s="91"/>
      <c r="CNR81" s="91"/>
      <c r="CNS81" s="91"/>
      <c r="CNT81" s="91"/>
      <c r="CNU81" s="91"/>
      <c r="CNV81" s="91"/>
      <c r="CNW81" s="91"/>
      <c r="CNX81" s="91"/>
      <c r="CNY81" s="91"/>
      <c r="CNZ81" s="91"/>
      <c r="COA81" s="91"/>
      <c r="COB81" s="91"/>
      <c r="COC81" s="91"/>
      <c r="COD81" s="91"/>
      <c r="COE81" s="91"/>
      <c r="COF81" s="91"/>
      <c r="COG81" s="91"/>
      <c r="COH81" s="91"/>
      <c r="COI81" s="91"/>
      <c r="COJ81" s="91"/>
      <c r="COK81" s="91"/>
      <c r="COL81" s="91"/>
      <c r="COM81" s="91"/>
      <c r="CON81" s="91"/>
      <c r="COO81" s="91"/>
      <c r="COP81" s="91"/>
      <c r="COQ81" s="91"/>
      <c r="COR81" s="91"/>
      <c r="COS81" s="91"/>
      <c r="COT81" s="91"/>
      <c r="COU81" s="91"/>
      <c r="COV81" s="91"/>
      <c r="COW81" s="91"/>
      <c r="COX81" s="91"/>
      <c r="COY81" s="91"/>
      <c r="COZ81" s="91"/>
      <c r="CPA81" s="91"/>
      <c r="CPB81" s="91"/>
      <c r="CPC81" s="91"/>
      <c r="CPD81" s="91"/>
      <c r="CPE81" s="91"/>
      <c r="CPF81" s="91"/>
      <c r="CPG81" s="91"/>
      <c r="CPH81" s="91"/>
      <c r="CPI81" s="91"/>
      <c r="CPJ81" s="91"/>
      <c r="CPK81" s="91"/>
      <c r="CPL81" s="91"/>
      <c r="CPM81" s="91"/>
      <c r="CPN81" s="91"/>
      <c r="CPO81" s="91"/>
      <c r="CPP81" s="91"/>
      <c r="CPQ81" s="91"/>
      <c r="CPR81" s="91"/>
      <c r="CPS81" s="91"/>
      <c r="CPT81" s="91"/>
      <c r="CPU81" s="91"/>
      <c r="CPV81" s="91"/>
      <c r="CPW81" s="91"/>
      <c r="CPX81" s="91"/>
      <c r="CPY81" s="91"/>
      <c r="CPZ81" s="91"/>
      <c r="CQA81" s="91"/>
      <c r="CQB81" s="91"/>
      <c r="CQC81" s="91"/>
      <c r="CQD81" s="91"/>
      <c r="CQE81" s="91"/>
      <c r="CQF81" s="91"/>
      <c r="CQG81" s="91"/>
      <c r="CQH81" s="91"/>
      <c r="CQI81" s="91"/>
      <c r="CQJ81" s="91"/>
      <c r="CQK81" s="91"/>
      <c r="CQL81" s="91"/>
      <c r="CQM81" s="91"/>
      <c r="CQN81" s="91"/>
      <c r="CQO81" s="91"/>
      <c r="CQP81" s="91"/>
      <c r="CQQ81" s="91"/>
      <c r="CQR81" s="91"/>
      <c r="CQS81" s="91"/>
      <c r="CQT81" s="91"/>
      <c r="CQU81" s="91"/>
      <c r="CQV81" s="91"/>
      <c r="CQW81" s="91"/>
      <c r="CQX81" s="91"/>
      <c r="CQY81" s="91"/>
      <c r="CQZ81" s="91"/>
      <c r="CRA81" s="91"/>
      <c r="CRB81" s="91"/>
      <c r="CRC81" s="91"/>
      <c r="CRD81" s="91"/>
      <c r="CRE81" s="91"/>
      <c r="CRF81" s="91"/>
      <c r="CRG81" s="91"/>
      <c r="CRH81" s="91"/>
      <c r="CRI81" s="91"/>
      <c r="CRJ81" s="91"/>
      <c r="CRK81" s="91"/>
      <c r="CRL81" s="91"/>
      <c r="CRM81" s="91"/>
      <c r="CRN81" s="91"/>
      <c r="CRO81" s="91"/>
      <c r="CRP81" s="91"/>
      <c r="CRQ81" s="91"/>
      <c r="CRR81" s="91"/>
      <c r="CRS81" s="91"/>
      <c r="CRT81" s="91"/>
      <c r="CRU81" s="91"/>
      <c r="CRV81" s="91"/>
      <c r="CRW81" s="91"/>
      <c r="CRX81" s="91"/>
      <c r="CRY81" s="91"/>
      <c r="CRZ81" s="91"/>
      <c r="CSA81" s="91"/>
      <c r="CSB81" s="91"/>
      <c r="CSC81" s="91"/>
      <c r="CSD81" s="91"/>
      <c r="CSE81" s="91"/>
      <c r="CSF81" s="91"/>
      <c r="CSG81" s="91"/>
      <c r="CSH81" s="91"/>
      <c r="CSI81" s="91"/>
      <c r="CSJ81" s="91"/>
      <c r="CSK81" s="91"/>
      <c r="CSL81" s="91"/>
      <c r="CSM81" s="91"/>
      <c r="CSN81" s="91"/>
      <c r="CSO81" s="91"/>
      <c r="CSP81" s="91"/>
      <c r="CSQ81" s="91"/>
      <c r="CSR81" s="91"/>
      <c r="CSS81" s="91"/>
      <c r="CST81" s="91"/>
      <c r="CSU81" s="91"/>
      <c r="CSV81" s="91"/>
      <c r="CSW81" s="91"/>
      <c r="CSX81" s="91"/>
      <c r="CSY81" s="91"/>
      <c r="CSZ81" s="91"/>
      <c r="CTA81" s="91"/>
      <c r="CTB81" s="91"/>
      <c r="CTC81" s="91"/>
      <c r="CTD81" s="91"/>
      <c r="CTE81" s="91"/>
      <c r="CTF81" s="91"/>
      <c r="CTG81" s="91"/>
      <c r="CTH81" s="91"/>
      <c r="CTI81" s="91"/>
      <c r="CTJ81" s="91"/>
      <c r="CTK81" s="91"/>
      <c r="CTL81" s="91"/>
      <c r="CTM81" s="91"/>
      <c r="CTN81" s="91"/>
      <c r="CTO81" s="91"/>
      <c r="CTP81" s="91"/>
      <c r="CTQ81" s="91"/>
      <c r="CTR81" s="91"/>
      <c r="CTS81" s="91"/>
      <c r="CTT81" s="91"/>
      <c r="CTU81" s="91"/>
      <c r="CTV81" s="91"/>
      <c r="CTW81" s="91"/>
      <c r="CTX81" s="91"/>
      <c r="CTY81" s="91"/>
      <c r="CTZ81" s="91"/>
      <c r="CUA81" s="91"/>
      <c r="CUB81" s="91"/>
      <c r="CUC81" s="91"/>
      <c r="CUD81" s="91"/>
      <c r="CUE81" s="91"/>
      <c r="CUF81" s="91"/>
      <c r="CUG81" s="91"/>
      <c r="CUH81" s="91"/>
      <c r="CUI81" s="91"/>
      <c r="CUJ81" s="91"/>
      <c r="CUK81" s="91"/>
      <c r="CUL81" s="91"/>
      <c r="CUM81" s="91"/>
      <c r="CUN81" s="91"/>
      <c r="CUO81" s="91"/>
      <c r="CUP81" s="91"/>
      <c r="CUQ81" s="91"/>
      <c r="CUR81" s="91"/>
      <c r="CUS81" s="91"/>
      <c r="CUT81" s="91"/>
      <c r="CUU81" s="91"/>
      <c r="CUV81" s="91"/>
      <c r="CUW81" s="91"/>
      <c r="CUX81" s="91"/>
      <c r="CUY81" s="91"/>
      <c r="CUZ81" s="91"/>
      <c r="CVA81" s="91"/>
      <c r="CVB81" s="91"/>
      <c r="CVC81" s="91"/>
      <c r="CVD81" s="91"/>
      <c r="CVE81" s="91"/>
      <c r="CVF81" s="91"/>
      <c r="CVG81" s="91"/>
      <c r="CVH81" s="91"/>
      <c r="CVI81" s="91"/>
      <c r="CVJ81" s="91"/>
      <c r="CVK81" s="91"/>
      <c r="CVL81" s="91"/>
      <c r="CVM81" s="91"/>
      <c r="CVN81" s="91"/>
      <c r="CVO81" s="91"/>
      <c r="CVP81" s="91"/>
      <c r="CVQ81" s="91"/>
      <c r="CVR81" s="91"/>
      <c r="CVS81" s="91"/>
      <c r="CVT81" s="91"/>
      <c r="CVU81" s="91"/>
      <c r="CVV81" s="91"/>
      <c r="CVW81" s="91"/>
      <c r="CVX81" s="91"/>
      <c r="CVY81" s="91"/>
      <c r="CVZ81" s="91"/>
      <c r="CWA81" s="91"/>
      <c r="CWB81" s="91"/>
      <c r="CWC81" s="91"/>
      <c r="CWD81" s="91"/>
      <c r="CWE81" s="91"/>
      <c r="CWF81" s="91"/>
      <c r="CWG81" s="91"/>
      <c r="CWH81" s="91"/>
      <c r="CWI81" s="91"/>
      <c r="CWJ81" s="91"/>
      <c r="CWK81" s="91"/>
      <c r="CWL81" s="91"/>
      <c r="CWM81" s="91"/>
      <c r="CWN81" s="91"/>
      <c r="CWO81" s="91"/>
      <c r="CWP81" s="91"/>
      <c r="CWQ81" s="91"/>
      <c r="CWR81" s="91"/>
      <c r="CWS81" s="91"/>
      <c r="CWT81" s="91"/>
      <c r="CWU81" s="91"/>
      <c r="CWV81" s="91"/>
      <c r="CWW81" s="91"/>
      <c r="CWX81" s="91"/>
      <c r="CWY81" s="91"/>
      <c r="CWZ81" s="91"/>
      <c r="CXA81" s="91"/>
      <c r="CXB81" s="91"/>
      <c r="CXC81" s="91"/>
      <c r="CXD81" s="91"/>
      <c r="CXE81" s="91"/>
      <c r="CXF81" s="91"/>
      <c r="CXG81" s="91"/>
      <c r="CXH81" s="91"/>
      <c r="CXI81" s="91"/>
      <c r="CXJ81" s="91"/>
      <c r="CXK81" s="91"/>
      <c r="CXL81" s="91"/>
      <c r="CXM81" s="91"/>
      <c r="CXN81" s="91"/>
      <c r="CXO81" s="91"/>
      <c r="CXP81" s="91"/>
      <c r="CXQ81" s="91"/>
      <c r="CXR81" s="91"/>
      <c r="CXS81" s="91"/>
      <c r="CXT81" s="91"/>
      <c r="CXU81" s="91"/>
      <c r="CXV81" s="91"/>
      <c r="CXW81" s="91"/>
      <c r="CXX81" s="91"/>
      <c r="CXY81" s="91"/>
      <c r="CXZ81" s="91"/>
      <c r="CYA81" s="91"/>
      <c r="CYB81" s="91"/>
      <c r="CYC81" s="91"/>
      <c r="CYD81" s="91"/>
      <c r="CYE81" s="91"/>
      <c r="CYF81" s="91"/>
      <c r="CYG81" s="91"/>
      <c r="CYH81" s="91"/>
      <c r="CYI81" s="91"/>
      <c r="CYJ81" s="91"/>
      <c r="CYK81" s="91"/>
      <c r="CYL81" s="91"/>
      <c r="CYM81" s="91"/>
      <c r="CYN81" s="91"/>
      <c r="CYO81" s="91"/>
      <c r="CYP81" s="91"/>
      <c r="CYQ81" s="91"/>
      <c r="CYR81" s="91"/>
      <c r="CYS81" s="91"/>
      <c r="CYT81" s="91"/>
      <c r="CYU81" s="91"/>
      <c r="CYV81" s="91"/>
      <c r="CYW81" s="91"/>
      <c r="CYX81" s="91"/>
      <c r="CYY81" s="91"/>
      <c r="CYZ81" s="91"/>
      <c r="CZA81" s="91"/>
      <c r="CZB81" s="91"/>
      <c r="CZC81" s="91"/>
      <c r="CZD81" s="91"/>
      <c r="CZE81" s="91"/>
      <c r="CZF81" s="91"/>
      <c r="CZG81" s="91"/>
      <c r="CZH81" s="91"/>
      <c r="CZI81" s="91"/>
      <c r="CZJ81" s="91"/>
      <c r="CZK81" s="91"/>
      <c r="CZL81" s="91"/>
      <c r="CZM81" s="91"/>
      <c r="CZN81" s="91"/>
      <c r="CZO81" s="91"/>
      <c r="CZP81" s="91"/>
      <c r="CZQ81" s="91"/>
      <c r="CZR81" s="91"/>
      <c r="CZS81" s="91"/>
      <c r="CZT81" s="91"/>
      <c r="CZU81" s="91"/>
      <c r="CZV81" s="91"/>
      <c r="CZW81" s="91"/>
      <c r="CZX81" s="91"/>
      <c r="CZY81" s="91"/>
      <c r="CZZ81" s="91"/>
      <c r="DAA81" s="91"/>
      <c r="DAB81" s="91"/>
      <c r="DAC81" s="91"/>
      <c r="DAD81" s="91"/>
      <c r="DAE81" s="91"/>
      <c r="DAF81" s="91"/>
      <c r="DAG81" s="91"/>
      <c r="DAH81" s="91"/>
      <c r="DAI81" s="91"/>
      <c r="DAJ81" s="91"/>
      <c r="DAK81" s="91"/>
      <c r="DAL81" s="91"/>
      <c r="DAM81" s="91"/>
      <c r="DAN81" s="91"/>
      <c r="DAO81" s="91"/>
      <c r="DAP81" s="91"/>
      <c r="DAQ81" s="91"/>
      <c r="DAR81" s="91"/>
      <c r="DAS81" s="91"/>
      <c r="DAT81" s="91"/>
      <c r="DAU81" s="91"/>
      <c r="DAV81" s="91"/>
      <c r="DAW81" s="91"/>
      <c r="DAX81" s="91"/>
      <c r="DAY81" s="91"/>
      <c r="DAZ81" s="91"/>
      <c r="DBA81" s="91"/>
      <c r="DBB81" s="91"/>
      <c r="DBC81" s="91"/>
      <c r="DBD81" s="91"/>
      <c r="DBE81" s="91"/>
      <c r="DBF81" s="91"/>
      <c r="DBG81" s="91"/>
      <c r="DBH81" s="91"/>
      <c r="DBI81" s="91"/>
      <c r="DBJ81" s="91"/>
      <c r="DBK81" s="91"/>
      <c r="DBL81" s="91"/>
      <c r="DBM81" s="91"/>
      <c r="DBN81" s="91"/>
      <c r="DBO81" s="91"/>
      <c r="DBP81" s="91"/>
      <c r="DBQ81" s="91"/>
      <c r="DBR81" s="91"/>
      <c r="DBS81" s="91"/>
      <c r="DBT81" s="91"/>
      <c r="DBU81" s="91"/>
      <c r="DBV81" s="91"/>
      <c r="DBW81" s="91"/>
      <c r="DBX81" s="91"/>
      <c r="DBY81" s="91"/>
      <c r="DBZ81" s="91"/>
      <c r="DCA81" s="91"/>
      <c r="DCB81" s="91"/>
      <c r="DCC81" s="91"/>
      <c r="DCD81" s="91"/>
      <c r="DCE81" s="91"/>
      <c r="DCF81" s="91"/>
      <c r="DCG81" s="91"/>
      <c r="DCH81" s="91"/>
      <c r="DCI81" s="91"/>
      <c r="DCJ81" s="91"/>
      <c r="DCK81" s="91"/>
      <c r="DCL81" s="91"/>
      <c r="DCM81" s="91"/>
      <c r="DCN81" s="91"/>
      <c r="DCO81" s="91"/>
      <c r="DCP81" s="91"/>
      <c r="DCQ81" s="91"/>
      <c r="DCR81" s="91"/>
      <c r="DCS81" s="91"/>
      <c r="DCT81" s="91"/>
      <c r="DCU81" s="91"/>
      <c r="DCV81" s="91"/>
      <c r="DCW81" s="91"/>
      <c r="DCX81" s="91"/>
      <c r="DCY81" s="91"/>
      <c r="DCZ81" s="91"/>
      <c r="DDA81" s="91"/>
      <c r="DDB81" s="91"/>
      <c r="DDC81" s="91"/>
      <c r="DDD81" s="91"/>
      <c r="DDE81" s="91"/>
      <c r="DDF81" s="91"/>
      <c r="DDG81" s="91"/>
      <c r="DDH81" s="91"/>
      <c r="DDI81" s="91"/>
      <c r="DDJ81" s="91"/>
      <c r="DDK81" s="91"/>
      <c r="DDL81" s="91"/>
      <c r="DDM81" s="91"/>
      <c r="DDN81" s="91"/>
      <c r="DDO81" s="91"/>
      <c r="DDP81" s="91"/>
      <c r="DDQ81" s="91"/>
      <c r="DDR81" s="91"/>
      <c r="DDS81" s="91"/>
      <c r="DDT81" s="91"/>
      <c r="DDU81" s="91"/>
      <c r="DDV81" s="91"/>
      <c r="DDW81" s="91"/>
      <c r="DDX81" s="91"/>
      <c r="DDY81" s="91"/>
      <c r="DDZ81" s="91"/>
      <c r="DEA81" s="91"/>
      <c r="DEB81" s="91"/>
      <c r="DEC81" s="91"/>
      <c r="DED81" s="91"/>
      <c r="DEE81" s="91"/>
      <c r="DEF81" s="91"/>
      <c r="DEG81" s="91"/>
      <c r="DEH81" s="91"/>
      <c r="DEI81" s="91"/>
      <c r="DEJ81" s="91"/>
      <c r="DEK81" s="91"/>
      <c r="DEL81" s="91"/>
      <c r="DEM81" s="91"/>
      <c r="DEN81" s="91"/>
      <c r="DEO81" s="91"/>
      <c r="DEP81" s="91"/>
      <c r="DEQ81" s="91"/>
      <c r="DER81" s="91"/>
      <c r="DES81" s="91"/>
      <c r="DET81" s="91"/>
      <c r="DEU81" s="91"/>
      <c r="DEV81" s="91"/>
      <c r="DEW81" s="91"/>
      <c r="DEX81" s="91"/>
      <c r="DEY81" s="91"/>
      <c r="DEZ81" s="91"/>
      <c r="DFA81" s="91"/>
      <c r="DFB81" s="91"/>
      <c r="DFC81" s="91"/>
      <c r="DFD81" s="91"/>
      <c r="DFE81" s="91"/>
      <c r="DFF81" s="91"/>
      <c r="DFG81" s="91"/>
      <c r="DFH81" s="91"/>
      <c r="DFI81" s="91"/>
      <c r="DFJ81" s="91"/>
      <c r="DFK81" s="91"/>
      <c r="DFL81" s="91"/>
      <c r="DFM81" s="91"/>
      <c r="DFN81" s="91"/>
      <c r="DFO81" s="91"/>
      <c r="DFP81" s="91"/>
      <c r="DFQ81" s="91"/>
      <c r="DFR81" s="91"/>
      <c r="DFS81" s="91"/>
      <c r="DFT81" s="91"/>
      <c r="DFU81" s="91"/>
      <c r="DFV81" s="91"/>
      <c r="DFW81" s="91"/>
      <c r="DFX81" s="91"/>
      <c r="DFY81" s="91"/>
      <c r="DFZ81" s="91"/>
      <c r="DGA81" s="91"/>
      <c r="DGB81" s="91"/>
      <c r="DGC81" s="91"/>
      <c r="DGD81" s="91"/>
      <c r="DGE81" s="91"/>
      <c r="DGF81" s="91"/>
      <c r="DGG81" s="91"/>
      <c r="DGH81" s="91"/>
      <c r="DGI81" s="91"/>
      <c r="DGJ81" s="91"/>
      <c r="DGK81" s="91"/>
      <c r="DGL81" s="91"/>
      <c r="DGM81" s="91"/>
      <c r="DGN81" s="91"/>
      <c r="DGO81" s="91"/>
      <c r="DGP81" s="91"/>
      <c r="DGQ81" s="91"/>
      <c r="DGR81" s="91"/>
      <c r="DGS81" s="91"/>
      <c r="DGT81" s="91"/>
      <c r="DGU81" s="91"/>
      <c r="DGV81" s="91"/>
      <c r="DGW81" s="91"/>
      <c r="DGX81" s="91"/>
      <c r="DGY81" s="91"/>
      <c r="DGZ81" s="91"/>
      <c r="DHA81" s="91"/>
      <c r="DHB81" s="91"/>
      <c r="DHC81" s="91"/>
      <c r="DHD81" s="91"/>
      <c r="DHE81" s="91"/>
      <c r="DHF81" s="91"/>
      <c r="DHG81" s="91"/>
      <c r="DHH81" s="91"/>
      <c r="DHI81" s="91"/>
      <c r="DHJ81" s="91"/>
      <c r="DHK81" s="91"/>
      <c r="DHL81" s="91"/>
      <c r="DHM81" s="91"/>
      <c r="DHN81" s="91"/>
      <c r="DHO81" s="91"/>
      <c r="DHP81" s="91"/>
      <c r="DHQ81" s="91"/>
      <c r="DHR81" s="91"/>
      <c r="DHS81" s="91"/>
      <c r="DHT81" s="91"/>
      <c r="DHU81" s="91"/>
      <c r="DHV81" s="91"/>
      <c r="DHW81" s="91"/>
      <c r="DHX81" s="91"/>
      <c r="DHY81" s="91"/>
      <c r="DHZ81" s="91"/>
      <c r="DIA81" s="91"/>
      <c r="DIB81" s="91"/>
      <c r="DIC81" s="91"/>
      <c r="DID81" s="91"/>
      <c r="DIE81" s="91"/>
      <c r="DIF81" s="91"/>
      <c r="DIG81" s="91"/>
      <c r="DIH81" s="91"/>
      <c r="DII81" s="91"/>
      <c r="DIJ81" s="91"/>
      <c r="DIK81" s="91"/>
      <c r="DIL81" s="91"/>
      <c r="DIM81" s="91"/>
      <c r="DIN81" s="91"/>
      <c r="DIO81" s="91"/>
      <c r="DIP81" s="91"/>
      <c r="DIQ81" s="91"/>
      <c r="DIR81" s="91"/>
      <c r="DIS81" s="91"/>
      <c r="DIT81" s="91"/>
      <c r="DIU81" s="91"/>
      <c r="DIV81" s="91"/>
      <c r="DIW81" s="91"/>
      <c r="DIX81" s="91"/>
      <c r="DIY81" s="91"/>
      <c r="DIZ81" s="91"/>
      <c r="DJA81" s="91"/>
      <c r="DJB81" s="91"/>
      <c r="DJC81" s="91"/>
      <c r="DJD81" s="91"/>
      <c r="DJE81" s="91"/>
      <c r="DJF81" s="91"/>
      <c r="DJG81" s="91"/>
      <c r="DJH81" s="91"/>
      <c r="DJI81" s="91"/>
      <c r="DJJ81" s="91"/>
      <c r="DJK81" s="91"/>
      <c r="DJL81" s="91"/>
      <c r="DJM81" s="91"/>
      <c r="DJN81" s="91"/>
      <c r="DJO81" s="91"/>
      <c r="DJP81" s="91"/>
      <c r="DJQ81" s="91"/>
      <c r="DJR81" s="91"/>
      <c r="DJS81" s="91"/>
      <c r="DJT81" s="91"/>
      <c r="DJU81" s="91"/>
      <c r="DJV81" s="91"/>
      <c r="DJW81" s="91"/>
      <c r="DJX81" s="91"/>
      <c r="DJY81" s="91"/>
      <c r="DJZ81" s="91"/>
      <c r="DKA81" s="91"/>
      <c r="DKB81" s="91"/>
      <c r="DKC81" s="91"/>
      <c r="DKD81" s="91"/>
      <c r="DKE81" s="91"/>
      <c r="DKF81" s="91"/>
      <c r="DKG81" s="91"/>
      <c r="DKH81" s="91"/>
      <c r="DKI81" s="91"/>
      <c r="DKJ81" s="91"/>
      <c r="DKK81" s="91"/>
      <c r="DKL81" s="91"/>
      <c r="DKM81" s="91"/>
      <c r="DKN81" s="91"/>
      <c r="DKO81" s="91"/>
      <c r="DKP81" s="91"/>
      <c r="DKQ81" s="91"/>
      <c r="DKR81" s="91"/>
      <c r="DKS81" s="91"/>
      <c r="DKT81" s="91"/>
      <c r="DKU81" s="91"/>
      <c r="DKV81" s="91"/>
      <c r="DKW81" s="91"/>
      <c r="DKX81" s="91"/>
      <c r="DKY81" s="91"/>
      <c r="DKZ81" s="91"/>
      <c r="DLA81" s="91"/>
      <c r="DLB81" s="91"/>
      <c r="DLC81" s="91"/>
      <c r="DLD81" s="91"/>
      <c r="DLE81" s="91"/>
      <c r="DLF81" s="91"/>
      <c r="DLG81" s="91"/>
      <c r="DLH81" s="91"/>
      <c r="DLI81" s="91"/>
      <c r="DLJ81" s="91"/>
      <c r="DLK81" s="91"/>
      <c r="DLL81" s="91"/>
      <c r="DLM81" s="91"/>
      <c r="DLN81" s="91"/>
      <c r="DLO81" s="91"/>
      <c r="DLP81" s="91"/>
      <c r="DLQ81" s="91"/>
      <c r="DLR81" s="91"/>
      <c r="DLS81" s="91"/>
      <c r="DLT81" s="91"/>
      <c r="DLU81" s="91"/>
      <c r="DLV81" s="91"/>
      <c r="DLW81" s="91"/>
      <c r="DLX81" s="91"/>
      <c r="DLY81" s="91"/>
      <c r="DLZ81" s="91"/>
      <c r="DMA81" s="91"/>
      <c r="DMB81" s="91"/>
      <c r="DMC81" s="91"/>
      <c r="DMD81" s="91"/>
      <c r="DME81" s="91"/>
      <c r="DMF81" s="91"/>
      <c r="DMG81" s="91"/>
      <c r="DMH81" s="91"/>
      <c r="DMI81" s="91"/>
      <c r="DMJ81" s="91"/>
      <c r="DMK81" s="91"/>
      <c r="DML81" s="91"/>
      <c r="DMM81" s="91"/>
      <c r="DMN81" s="91"/>
      <c r="DMO81" s="91"/>
      <c r="DMP81" s="91"/>
      <c r="DMQ81" s="91"/>
      <c r="DMR81" s="91"/>
      <c r="DMS81" s="91"/>
      <c r="DMT81" s="91"/>
      <c r="DMU81" s="91"/>
      <c r="DMV81" s="91"/>
      <c r="DMW81" s="91"/>
      <c r="DMX81" s="91"/>
      <c r="DMY81" s="91"/>
      <c r="DMZ81" s="91"/>
      <c r="DNA81" s="91"/>
      <c r="DNB81" s="91"/>
      <c r="DNC81" s="91"/>
      <c r="DND81" s="91"/>
      <c r="DNE81" s="91"/>
      <c r="DNF81" s="91"/>
      <c r="DNG81" s="91"/>
      <c r="DNH81" s="91"/>
      <c r="DNI81" s="91"/>
      <c r="DNJ81" s="91"/>
      <c r="DNK81" s="91"/>
      <c r="DNL81" s="91"/>
      <c r="DNM81" s="91"/>
      <c r="DNN81" s="91"/>
      <c r="DNO81" s="91"/>
      <c r="DNP81" s="91"/>
      <c r="DNQ81" s="91"/>
      <c r="DNR81" s="91"/>
      <c r="DNS81" s="91"/>
      <c r="DNT81" s="91"/>
      <c r="DNU81" s="91"/>
      <c r="DNV81" s="91"/>
      <c r="DNW81" s="91"/>
      <c r="DNX81" s="91"/>
      <c r="DNY81" s="91"/>
      <c r="DNZ81" s="91"/>
      <c r="DOA81" s="91"/>
      <c r="DOB81" s="91"/>
      <c r="DOC81" s="91"/>
      <c r="DOD81" s="91"/>
      <c r="DOE81" s="91"/>
      <c r="DOF81" s="91"/>
      <c r="DOG81" s="91"/>
      <c r="DOH81" s="91"/>
      <c r="DOI81" s="91"/>
      <c r="DOJ81" s="91"/>
      <c r="DOK81" s="91"/>
      <c r="DOL81" s="91"/>
      <c r="DOM81" s="91"/>
      <c r="DON81" s="91"/>
      <c r="DOO81" s="91"/>
      <c r="DOP81" s="91"/>
      <c r="DOQ81" s="91"/>
      <c r="DOR81" s="91"/>
      <c r="DOS81" s="91"/>
      <c r="DOT81" s="91"/>
      <c r="DOU81" s="91"/>
      <c r="DOV81" s="91"/>
      <c r="DOW81" s="91"/>
      <c r="DOX81" s="91"/>
      <c r="DOY81" s="91"/>
      <c r="DOZ81" s="91"/>
      <c r="DPA81" s="91"/>
      <c r="DPB81" s="91"/>
      <c r="DPC81" s="91"/>
      <c r="DPD81" s="91"/>
      <c r="DPE81" s="91"/>
      <c r="DPF81" s="91"/>
      <c r="DPG81" s="91"/>
      <c r="DPH81" s="91"/>
      <c r="DPI81" s="91"/>
      <c r="DPJ81" s="91"/>
      <c r="DPK81" s="91"/>
      <c r="DPL81" s="91"/>
      <c r="DPM81" s="91"/>
      <c r="DPN81" s="91"/>
      <c r="DPO81" s="91"/>
      <c r="DPP81" s="91"/>
      <c r="DPQ81" s="91"/>
      <c r="DPR81" s="91"/>
      <c r="DPS81" s="91"/>
      <c r="DPT81" s="91"/>
      <c r="DPU81" s="91"/>
      <c r="DPV81" s="91"/>
      <c r="DPW81" s="91"/>
      <c r="DPX81" s="91"/>
      <c r="DPY81" s="91"/>
      <c r="DPZ81" s="91"/>
      <c r="DQA81" s="91"/>
      <c r="DQB81" s="91"/>
      <c r="DQC81" s="91"/>
      <c r="DQD81" s="91"/>
      <c r="DQE81" s="91"/>
      <c r="DQF81" s="91"/>
      <c r="DQG81" s="91"/>
      <c r="DQH81" s="91"/>
      <c r="DQI81" s="91"/>
      <c r="DQJ81" s="91"/>
      <c r="DQK81" s="91"/>
      <c r="DQL81" s="91"/>
      <c r="DQM81" s="91"/>
      <c r="DQN81" s="91"/>
      <c r="DQO81" s="91"/>
      <c r="DQP81" s="91"/>
      <c r="DQQ81" s="91"/>
      <c r="DQR81" s="91"/>
      <c r="DQS81" s="91"/>
      <c r="DQT81" s="91"/>
      <c r="DQU81" s="91"/>
      <c r="DQV81" s="91"/>
      <c r="DQW81" s="91"/>
      <c r="DQX81" s="91"/>
      <c r="DQY81" s="91"/>
      <c r="DQZ81" s="91"/>
      <c r="DRA81" s="91"/>
      <c r="DRB81" s="91"/>
      <c r="DRC81" s="91"/>
      <c r="DRD81" s="91"/>
      <c r="DRE81" s="91"/>
      <c r="DRF81" s="91"/>
      <c r="DRG81" s="91"/>
      <c r="DRH81" s="91"/>
      <c r="DRI81" s="91"/>
      <c r="DRJ81" s="91"/>
      <c r="DRK81" s="91"/>
      <c r="DRL81" s="91"/>
      <c r="DRM81" s="91"/>
      <c r="DRN81" s="91"/>
      <c r="DRO81" s="91"/>
      <c r="DRP81" s="91"/>
      <c r="DRQ81" s="91"/>
      <c r="DRR81" s="91"/>
      <c r="DRS81" s="91"/>
      <c r="DRT81" s="91"/>
      <c r="DRU81" s="91"/>
      <c r="DRV81" s="91"/>
      <c r="DRW81" s="91"/>
      <c r="DRX81" s="91"/>
      <c r="DRY81" s="91"/>
      <c r="DRZ81" s="91"/>
      <c r="DSA81" s="91"/>
      <c r="DSB81" s="91"/>
      <c r="DSC81" s="91"/>
      <c r="DSD81" s="91"/>
      <c r="DSE81" s="91"/>
      <c r="DSF81" s="91"/>
      <c r="DSG81" s="91"/>
      <c r="DSH81" s="91"/>
      <c r="DSI81" s="91"/>
      <c r="DSJ81" s="91"/>
      <c r="DSK81" s="91"/>
      <c r="DSL81" s="91"/>
      <c r="DSM81" s="91"/>
      <c r="DSN81" s="91"/>
      <c r="DSO81" s="91"/>
      <c r="DSP81" s="91"/>
      <c r="DSQ81" s="91"/>
      <c r="DSR81" s="91"/>
      <c r="DSS81" s="91"/>
      <c r="DST81" s="91"/>
      <c r="DSU81" s="91"/>
      <c r="DSV81" s="91"/>
      <c r="DSW81" s="91"/>
      <c r="DSX81" s="91"/>
      <c r="DSY81" s="91"/>
      <c r="DSZ81" s="91"/>
      <c r="DTA81" s="91"/>
      <c r="DTB81" s="91"/>
      <c r="DTC81" s="91"/>
      <c r="DTD81" s="91"/>
      <c r="DTE81" s="91"/>
      <c r="DTF81" s="91"/>
      <c r="DTG81" s="91"/>
      <c r="DTH81" s="91"/>
      <c r="DTI81" s="91"/>
      <c r="DTJ81" s="91"/>
      <c r="DTK81" s="91"/>
      <c r="DTL81" s="91"/>
      <c r="DTM81" s="91"/>
      <c r="DTN81" s="91"/>
      <c r="DTO81" s="91"/>
      <c r="DTP81" s="91"/>
      <c r="DTQ81" s="91"/>
      <c r="DTR81" s="91"/>
      <c r="DTS81" s="91"/>
      <c r="DTT81" s="91"/>
      <c r="DTU81" s="91"/>
      <c r="DTV81" s="91"/>
      <c r="DTW81" s="91"/>
      <c r="DTX81" s="91"/>
      <c r="DTY81" s="91"/>
      <c r="DTZ81" s="91"/>
      <c r="DUA81" s="91"/>
      <c r="DUB81" s="91"/>
      <c r="DUC81" s="91"/>
      <c r="DUD81" s="91"/>
      <c r="DUE81" s="91"/>
      <c r="DUF81" s="91"/>
      <c r="DUG81" s="91"/>
      <c r="DUH81" s="91"/>
      <c r="DUI81" s="91"/>
      <c r="DUJ81" s="91"/>
      <c r="DUK81" s="91"/>
      <c r="DUL81" s="91"/>
      <c r="DUM81" s="91"/>
      <c r="DUN81" s="91"/>
      <c r="DUO81" s="91"/>
      <c r="DUP81" s="91"/>
      <c r="DUQ81" s="91"/>
      <c r="DUR81" s="91"/>
      <c r="DUS81" s="91"/>
      <c r="DUT81" s="91"/>
      <c r="DUU81" s="91"/>
      <c r="DUV81" s="91"/>
      <c r="DUW81" s="91"/>
      <c r="DUX81" s="91"/>
      <c r="DUY81" s="91"/>
      <c r="DUZ81" s="91"/>
      <c r="DVA81" s="91"/>
      <c r="DVB81" s="91"/>
      <c r="DVC81" s="91"/>
      <c r="DVD81" s="91"/>
      <c r="DVE81" s="91"/>
      <c r="DVF81" s="91"/>
      <c r="DVG81" s="91"/>
      <c r="DVH81" s="91"/>
      <c r="DVI81" s="91"/>
      <c r="DVJ81" s="91"/>
      <c r="DVK81" s="91"/>
      <c r="DVL81" s="91"/>
      <c r="DVM81" s="91"/>
      <c r="DVN81" s="91"/>
      <c r="DVO81" s="91"/>
      <c r="DVP81" s="91"/>
      <c r="DVQ81" s="91"/>
      <c r="DVR81" s="91"/>
      <c r="DVS81" s="91"/>
      <c r="DVT81" s="91"/>
      <c r="DVU81" s="91"/>
      <c r="DVV81" s="91"/>
      <c r="DVW81" s="91"/>
      <c r="DVX81" s="91"/>
      <c r="DVY81" s="91"/>
      <c r="DVZ81" s="91"/>
      <c r="DWA81" s="91"/>
      <c r="DWB81" s="91"/>
      <c r="DWC81" s="91"/>
      <c r="DWD81" s="91"/>
      <c r="DWE81" s="91"/>
      <c r="DWF81" s="91"/>
      <c r="DWG81" s="91"/>
      <c r="DWH81" s="91"/>
      <c r="DWI81" s="91"/>
      <c r="DWJ81" s="91"/>
      <c r="DWK81" s="91"/>
      <c r="DWL81" s="91"/>
      <c r="DWM81" s="91"/>
      <c r="DWN81" s="91"/>
      <c r="DWO81" s="91"/>
      <c r="DWP81" s="91"/>
      <c r="DWQ81" s="91"/>
      <c r="DWR81" s="91"/>
      <c r="DWS81" s="91"/>
      <c r="DWT81" s="91"/>
      <c r="DWU81" s="91"/>
      <c r="DWV81" s="91"/>
      <c r="DWW81" s="91"/>
      <c r="DWX81" s="91"/>
      <c r="DWY81" s="91"/>
      <c r="DWZ81" s="91"/>
      <c r="DXA81" s="91"/>
      <c r="DXB81" s="91"/>
      <c r="DXC81" s="91"/>
      <c r="DXD81" s="91"/>
      <c r="DXE81" s="91"/>
      <c r="DXF81" s="91"/>
      <c r="DXG81" s="91"/>
      <c r="DXH81" s="91"/>
      <c r="DXI81" s="91"/>
      <c r="DXJ81" s="91"/>
      <c r="DXK81" s="91"/>
      <c r="DXL81" s="91"/>
      <c r="DXM81" s="91"/>
      <c r="DXN81" s="91"/>
      <c r="DXO81" s="91"/>
      <c r="DXP81" s="91"/>
      <c r="DXQ81" s="91"/>
      <c r="DXR81" s="91"/>
      <c r="DXS81" s="91"/>
      <c r="DXT81" s="91"/>
      <c r="DXU81" s="91"/>
      <c r="DXV81" s="91"/>
      <c r="DXW81" s="91"/>
      <c r="DXX81" s="91"/>
      <c r="DXY81" s="91"/>
      <c r="DXZ81" s="91"/>
      <c r="DYA81" s="91"/>
      <c r="DYB81" s="91"/>
      <c r="DYC81" s="91"/>
      <c r="DYD81" s="91"/>
      <c r="DYE81" s="91"/>
      <c r="DYF81" s="91"/>
      <c r="DYG81" s="91"/>
      <c r="DYH81" s="91"/>
      <c r="DYI81" s="91"/>
      <c r="DYJ81" s="91"/>
      <c r="DYK81" s="91"/>
      <c r="DYL81" s="91"/>
      <c r="DYM81" s="91"/>
      <c r="DYN81" s="91"/>
      <c r="DYO81" s="91"/>
      <c r="DYP81" s="91"/>
      <c r="DYQ81" s="91"/>
      <c r="DYR81" s="91"/>
      <c r="DYS81" s="91"/>
      <c r="DYT81" s="91"/>
      <c r="DYU81" s="91"/>
      <c r="DYV81" s="91"/>
      <c r="DYW81" s="91"/>
      <c r="DYX81" s="91"/>
      <c r="DYY81" s="91"/>
      <c r="DYZ81" s="91"/>
      <c r="DZA81" s="91"/>
      <c r="DZB81" s="91"/>
      <c r="DZC81" s="91"/>
      <c r="DZD81" s="91"/>
      <c r="DZE81" s="91"/>
      <c r="DZF81" s="91"/>
      <c r="DZG81" s="91"/>
      <c r="DZH81" s="91"/>
      <c r="DZI81" s="91"/>
      <c r="DZJ81" s="91"/>
      <c r="DZK81" s="91"/>
      <c r="DZL81" s="91"/>
      <c r="DZM81" s="91"/>
      <c r="DZN81" s="91"/>
      <c r="DZO81" s="91"/>
      <c r="DZP81" s="91"/>
      <c r="DZQ81" s="91"/>
      <c r="DZR81" s="91"/>
      <c r="DZS81" s="91"/>
      <c r="DZT81" s="91"/>
      <c r="DZU81" s="91"/>
      <c r="DZV81" s="91"/>
      <c r="DZW81" s="91"/>
      <c r="DZX81" s="91"/>
      <c r="DZY81" s="91"/>
      <c r="DZZ81" s="91"/>
      <c r="EAA81" s="91"/>
      <c r="EAB81" s="91"/>
      <c r="EAC81" s="91"/>
      <c r="EAD81" s="91"/>
      <c r="EAE81" s="91"/>
      <c r="EAF81" s="91"/>
      <c r="EAG81" s="91"/>
      <c r="EAH81" s="91"/>
      <c r="EAI81" s="91"/>
      <c r="EAJ81" s="91"/>
      <c r="EAK81" s="91"/>
      <c r="EAL81" s="91"/>
      <c r="EAM81" s="91"/>
      <c r="EAN81" s="91"/>
      <c r="EAO81" s="91"/>
      <c r="EAP81" s="91"/>
      <c r="EAQ81" s="91"/>
      <c r="EAR81" s="91"/>
      <c r="EAS81" s="91"/>
      <c r="EAT81" s="91"/>
      <c r="EAU81" s="91"/>
      <c r="EAV81" s="91"/>
      <c r="EAW81" s="91"/>
      <c r="EAX81" s="91"/>
      <c r="EAY81" s="91"/>
      <c r="EAZ81" s="91"/>
      <c r="EBA81" s="91"/>
      <c r="EBB81" s="91"/>
      <c r="EBC81" s="91"/>
      <c r="EBD81" s="91"/>
      <c r="EBE81" s="91"/>
      <c r="EBF81" s="91"/>
      <c r="EBG81" s="91"/>
      <c r="EBH81" s="91"/>
      <c r="EBI81" s="91"/>
      <c r="EBJ81" s="91"/>
      <c r="EBK81" s="91"/>
      <c r="EBL81" s="91"/>
      <c r="EBM81" s="91"/>
      <c r="EBN81" s="91"/>
      <c r="EBO81" s="91"/>
      <c r="EBP81" s="91"/>
      <c r="EBQ81" s="91"/>
      <c r="EBR81" s="91"/>
      <c r="EBS81" s="91"/>
      <c r="EBT81" s="91"/>
      <c r="EBU81" s="91"/>
      <c r="EBV81" s="91"/>
      <c r="EBW81" s="91"/>
      <c r="EBX81" s="91"/>
      <c r="EBY81" s="91"/>
      <c r="EBZ81" s="91"/>
      <c r="ECA81" s="91"/>
      <c r="ECB81" s="91"/>
      <c r="ECC81" s="91"/>
      <c r="ECD81" s="91"/>
      <c r="ECE81" s="91"/>
      <c r="ECF81" s="91"/>
      <c r="ECG81" s="91"/>
      <c r="ECH81" s="91"/>
      <c r="ECI81" s="91"/>
      <c r="ECJ81" s="91"/>
      <c r="ECK81" s="91"/>
      <c r="ECL81" s="91"/>
      <c r="ECM81" s="91"/>
      <c r="ECN81" s="91"/>
      <c r="ECO81" s="91"/>
      <c r="ECP81" s="91"/>
      <c r="ECQ81" s="91"/>
      <c r="ECR81" s="91"/>
      <c r="ECS81" s="91"/>
      <c r="ECT81" s="91"/>
      <c r="ECU81" s="91"/>
      <c r="ECV81" s="91"/>
      <c r="ECW81" s="91"/>
      <c r="ECX81" s="91"/>
      <c r="ECY81" s="91"/>
      <c r="ECZ81" s="91"/>
      <c r="EDA81" s="91"/>
      <c r="EDB81" s="91"/>
      <c r="EDC81" s="91"/>
      <c r="EDD81" s="91"/>
      <c r="EDE81" s="91"/>
      <c r="EDF81" s="91"/>
      <c r="EDG81" s="91"/>
      <c r="EDH81" s="91"/>
      <c r="EDI81" s="91"/>
      <c r="EDJ81" s="91"/>
      <c r="EDK81" s="91"/>
      <c r="EDL81" s="91"/>
      <c r="EDM81" s="91"/>
      <c r="EDN81" s="91"/>
      <c r="EDO81" s="91"/>
      <c r="EDP81" s="91"/>
      <c r="EDQ81" s="91"/>
      <c r="EDR81" s="91"/>
      <c r="EDS81" s="91"/>
      <c r="EDT81" s="91"/>
      <c r="EDU81" s="91"/>
      <c r="EDV81" s="91"/>
      <c r="EDW81" s="91"/>
      <c r="EDX81" s="91"/>
      <c r="EDY81" s="91"/>
      <c r="EDZ81" s="91"/>
      <c r="EEA81" s="91"/>
      <c r="EEB81" s="91"/>
      <c r="EEC81" s="91"/>
      <c r="EED81" s="91"/>
      <c r="EEE81" s="91"/>
      <c r="EEF81" s="91"/>
      <c r="EEG81" s="91"/>
      <c r="EEH81" s="91"/>
      <c r="EEI81" s="91"/>
      <c r="EEJ81" s="91"/>
      <c r="EEK81" s="91"/>
      <c r="EEL81" s="91"/>
      <c r="EEM81" s="91"/>
      <c r="EEN81" s="91"/>
      <c r="EEO81" s="91"/>
      <c r="EEP81" s="91"/>
      <c r="EEQ81" s="91"/>
      <c r="EER81" s="91"/>
      <c r="EES81" s="91"/>
      <c r="EET81" s="91"/>
      <c r="EEU81" s="91"/>
      <c r="EEV81" s="91"/>
      <c r="EEW81" s="91"/>
      <c r="EEX81" s="91"/>
      <c r="EEY81" s="91"/>
      <c r="EEZ81" s="91"/>
      <c r="EFA81" s="91"/>
      <c r="EFB81" s="91"/>
      <c r="EFC81" s="91"/>
      <c r="EFD81" s="91"/>
      <c r="EFE81" s="91"/>
      <c r="EFF81" s="91"/>
      <c r="EFG81" s="91"/>
      <c r="EFH81" s="91"/>
      <c r="EFI81" s="91"/>
      <c r="EFJ81" s="91"/>
      <c r="EFK81" s="91"/>
      <c r="EFL81" s="91"/>
      <c r="EFM81" s="91"/>
      <c r="EFN81" s="91"/>
      <c r="EFO81" s="91"/>
      <c r="EFP81" s="91"/>
      <c r="EFQ81" s="91"/>
      <c r="EFR81" s="91"/>
      <c r="EFS81" s="91"/>
      <c r="EFT81" s="91"/>
      <c r="EFU81" s="91"/>
      <c r="EFV81" s="91"/>
      <c r="EFW81" s="91"/>
      <c r="EFX81" s="91"/>
      <c r="EFY81" s="91"/>
      <c r="EFZ81" s="91"/>
      <c r="EGA81" s="91"/>
      <c r="EGB81" s="91"/>
      <c r="EGC81" s="91"/>
      <c r="EGD81" s="91"/>
      <c r="EGE81" s="91"/>
      <c r="EGF81" s="91"/>
      <c r="EGG81" s="91"/>
      <c r="EGH81" s="91"/>
      <c r="EGI81" s="91"/>
      <c r="EGJ81" s="91"/>
      <c r="EGK81" s="91"/>
      <c r="EGL81" s="91"/>
      <c r="EGM81" s="91"/>
      <c r="EGN81" s="91"/>
      <c r="EGO81" s="91"/>
      <c r="EGP81" s="91"/>
      <c r="EGQ81" s="91"/>
      <c r="EGR81" s="91"/>
      <c r="EGS81" s="91"/>
      <c r="EGT81" s="91"/>
      <c r="EGU81" s="91"/>
      <c r="EGV81" s="91"/>
      <c r="EGW81" s="91"/>
      <c r="EGX81" s="91"/>
      <c r="EGY81" s="91"/>
      <c r="EGZ81" s="91"/>
      <c r="EHA81" s="91"/>
      <c r="EHB81" s="91"/>
      <c r="EHC81" s="91"/>
      <c r="EHD81" s="91"/>
      <c r="EHE81" s="91"/>
      <c r="EHF81" s="91"/>
      <c r="EHG81" s="91"/>
      <c r="EHH81" s="91"/>
      <c r="EHI81" s="91"/>
      <c r="EHJ81" s="91"/>
      <c r="EHK81" s="91"/>
      <c r="EHL81" s="91"/>
      <c r="EHM81" s="91"/>
      <c r="EHN81" s="91"/>
      <c r="EHO81" s="91"/>
      <c r="EHP81" s="91"/>
      <c r="EHQ81" s="91"/>
      <c r="EHR81" s="91"/>
      <c r="EHS81" s="91"/>
      <c r="EHT81" s="91"/>
      <c r="EHU81" s="91"/>
      <c r="EHV81" s="91"/>
      <c r="EHW81" s="91"/>
      <c r="EHX81" s="91"/>
      <c r="EHY81" s="91"/>
      <c r="EHZ81" s="91"/>
      <c r="EIA81" s="91"/>
      <c r="EIB81" s="91"/>
      <c r="EIC81" s="91"/>
      <c r="EID81" s="91"/>
      <c r="EIE81" s="91"/>
      <c r="EIF81" s="91"/>
      <c r="EIG81" s="91"/>
      <c r="EIH81" s="91"/>
      <c r="EII81" s="91"/>
      <c r="EIJ81" s="91"/>
      <c r="EIK81" s="91"/>
      <c r="EIL81" s="91"/>
      <c r="EIM81" s="91"/>
      <c r="EIN81" s="91"/>
      <c r="EIO81" s="91"/>
      <c r="EIP81" s="91"/>
      <c r="EIQ81" s="91"/>
      <c r="EIR81" s="91"/>
      <c r="EIS81" s="91"/>
      <c r="EIT81" s="91"/>
      <c r="EIU81" s="91"/>
      <c r="EIV81" s="91"/>
      <c r="EIW81" s="91"/>
      <c r="EIX81" s="91"/>
      <c r="EIY81" s="91"/>
      <c r="EIZ81" s="91"/>
      <c r="EJA81" s="91"/>
      <c r="EJB81" s="91"/>
      <c r="EJC81" s="91"/>
      <c r="EJD81" s="91"/>
      <c r="EJE81" s="91"/>
      <c r="EJF81" s="91"/>
      <c r="EJG81" s="91"/>
      <c r="EJH81" s="91"/>
      <c r="EJI81" s="91"/>
      <c r="EJJ81" s="91"/>
      <c r="EJK81" s="91"/>
      <c r="EJL81" s="91"/>
      <c r="EJM81" s="91"/>
      <c r="EJN81" s="91"/>
      <c r="EJO81" s="91"/>
      <c r="EJP81" s="91"/>
      <c r="EJQ81" s="91"/>
      <c r="EJR81" s="91"/>
      <c r="EJS81" s="91"/>
      <c r="EJT81" s="91"/>
      <c r="EJU81" s="91"/>
      <c r="EJV81" s="91"/>
      <c r="EJW81" s="91"/>
      <c r="EJX81" s="91"/>
      <c r="EJY81" s="91"/>
      <c r="EJZ81" s="91"/>
      <c r="EKA81" s="91"/>
      <c r="EKB81" s="91"/>
      <c r="EKC81" s="91"/>
      <c r="EKD81" s="91"/>
      <c r="EKE81" s="91"/>
      <c r="EKF81" s="91"/>
      <c r="EKG81" s="91"/>
      <c r="EKH81" s="91"/>
      <c r="EKI81" s="91"/>
      <c r="EKJ81" s="91"/>
      <c r="EKK81" s="91"/>
      <c r="EKL81" s="91"/>
      <c r="EKM81" s="91"/>
      <c r="EKN81" s="91"/>
      <c r="EKO81" s="91"/>
      <c r="EKP81" s="91"/>
      <c r="EKQ81" s="91"/>
      <c r="EKR81" s="91"/>
      <c r="EKS81" s="91"/>
      <c r="EKT81" s="91"/>
      <c r="EKU81" s="91"/>
      <c r="EKV81" s="91"/>
      <c r="EKW81" s="91"/>
      <c r="EKX81" s="91"/>
      <c r="EKY81" s="91"/>
      <c r="EKZ81" s="91"/>
      <c r="ELA81" s="91"/>
      <c r="ELB81" s="91"/>
      <c r="ELC81" s="91"/>
      <c r="ELD81" s="91"/>
      <c r="ELE81" s="91"/>
      <c r="ELF81" s="91"/>
      <c r="ELG81" s="91"/>
      <c r="ELH81" s="91"/>
      <c r="ELI81" s="91"/>
      <c r="ELJ81" s="91"/>
      <c r="ELK81" s="91"/>
      <c r="ELL81" s="91"/>
      <c r="ELM81" s="91"/>
      <c r="ELN81" s="91"/>
      <c r="ELO81" s="91"/>
      <c r="ELP81" s="91"/>
      <c r="ELQ81" s="91"/>
      <c r="ELR81" s="91"/>
      <c r="ELS81" s="91"/>
      <c r="ELT81" s="91"/>
      <c r="ELU81" s="91"/>
      <c r="ELV81" s="91"/>
      <c r="ELW81" s="91"/>
      <c r="ELX81" s="91"/>
      <c r="ELY81" s="91"/>
      <c r="ELZ81" s="91"/>
      <c r="EMA81" s="91"/>
      <c r="EMB81" s="91"/>
      <c r="EMC81" s="91"/>
      <c r="EMD81" s="91"/>
      <c r="EME81" s="91"/>
      <c r="EMF81" s="91"/>
      <c r="EMG81" s="91"/>
      <c r="EMH81" s="91"/>
      <c r="EMI81" s="91"/>
      <c r="EMJ81" s="91"/>
      <c r="EMK81" s="91"/>
      <c r="EML81" s="91"/>
      <c r="EMM81" s="91"/>
      <c r="EMN81" s="91"/>
      <c r="EMO81" s="91"/>
      <c r="EMP81" s="91"/>
      <c r="EMQ81" s="91"/>
      <c r="EMR81" s="91"/>
      <c r="EMS81" s="91"/>
      <c r="EMT81" s="91"/>
      <c r="EMU81" s="91"/>
      <c r="EMV81" s="91"/>
      <c r="EMW81" s="91"/>
      <c r="EMX81" s="91"/>
      <c r="EMY81" s="91"/>
      <c r="EMZ81" s="91"/>
      <c r="ENA81" s="91"/>
      <c r="ENB81" s="91"/>
      <c r="ENC81" s="91"/>
      <c r="END81" s="91"/>
      <c r="ENE81" s="91"/>
      <c r="ENF81" s="91"/>
      <c r="ENG81" s="91"/>
      <c r="ENH81" s="91"/>
      <c r="ENI81" s="91"/>
      <c r="ENJ81" s="91"/>
      <c r="ENK81" s="91"/>
      <c r="ENL81" s="91"/>
      <c r="ENM81" s="91"/>
      <c r="ENN81" s="91"/>
      <c r="ENO81" s="91"/>
      <c r="ENP81" s="91"/>
      <c r="ENQ81" s="91"/>
      <c r="ENR81" s="91"/>
      <c r="ENS81" s="91"/>
      <c r="ENT81" s="91"/>
      <c r="ENU81" s="91"/>
      <c r="ENV81" s="91"/>
      <c r="ENW81" s="91"/>
      <c r="ENX81" s="91"/>
      <c r="ENY81" s="91"/>
      <c r="ENZ81" s="91"/>
      <c r="EOA81" s="91"/>
      <c r="EOB81" s="91"/>
      <c r="EOC81" s="91"/>
      <c r="EOD81" s="91"/>
      <c r="EOE81" s="91"/>
      <c r="EOF81" s="91"/>
      <c r="EOG81" s="91"/>
      <c r="EOH81" s="91"/>
      <c r="EOI81" s="91"/>
      <c r="EOJ81" s="91"/>
      <c r="EOK81" s="91"/>
      <c r="EOL81" s="91"/>
      <c r="EOM81" s="91"/>
      <c r="EON81" s="91"/>
      <c r="EOO81" s="91"/>
      <c r="EOP81" s="91"/>
      <c r="EOQ81" s="91"/>
      <c r="EOR81" s="91"/>
      <c r="EOS81" s="91"/>
      <c r="EOT81" s="91"/>
      <c r="EOU81" s="91"/>
      <c r="EOV81" s="91"/>
      <c r="EOW81" s="91"/>
      <c r="EOX81" s="91"/>
      <c r="EOY81" s="91"/>
      <c r="EOZ81" s="91"/>
      <c r="EPA81" s="91"/>
      <c r="EPB81" s="91"/>
      <c r="EPC81" s="91"/>
      <c r="EPD81" s="91"/>
      <c r="EPE81" s="91"/>
      <c r="EPF81" s="91"/>
      <c r="EPG81" s="91"/>
      <c r="EPH81" s="91"/>
      <c r="EPI81" s="91"/>
      <c r="EPJ81" s="91"/>
      <c r="EPK81" s="91"/>
      <c r="EPL81" s="91"/>
      <c r="EPM81" s="91"/>
      <c r="EPN81" s="91"/>
      <c r="EPO81" s="91"/>
      <c r="EPP81" s="91"/>
      <c r="EPQ81" s="91"/>
      <c r="EPR81" s="91"/>
      <c r="EPS81" s="91"/>
      <c r="EPT81" s="91"/>
      <c r="EPU81" s="91"/>
      <c r="EPV81" s="91"/>
      <c r="EPW81" s="91"/>
      <c r="EPX81" s="91"/>
      <c r="EPY81" s="91"/>
      <c r="EPZ81" s="91"/>
      <c r="EQA81" s="91"/>
      <c r="EQB81" s="91"/>
      <c r="EQC81" s="91"/>
      <c r="EQD81" s="91"/>
      <c r="EQE81" s="91"/>
      <c r="EQF81" s="91"/>
      <c r="EQG81" s="91"/>
      <c r="EQH81" s="91"/>
      <c r="EQI81" s="91"/>
      <c r="EQJ81" s="91"/>
      <c r="EQK81" s="91"/>
      <c r="EQL81" s="91"/>
      <c r="EQM81" s="91"/>
      <c r="EQN81" s="91"/>
      <c r="EQO81" s="91"/>
      <c r="EQP81" s="91"/>
      <c r="EQQ81" s="91"/>
      <c r="EQR81" s="91"/>
      <c r="EQS81" s="91"/>
      <c r="EQT81" s="91"/>
      <c r="EQU81" s="91"/>
      <c r="EQV81" s="91"/>
      <c r="EQW81" s="91"/>
      <c r="EQX81" s="91"/>
      <c r="EQY81" s="91"/>
      <c r="EQZ81" s="91"/>
      <c r="ERA81" s="91"/>
      <c r="ERB81" s="91"/>
      <c r="ERC81" s="91"/>
      <c r="ERD81" s="91"/>
      <c r="ERE81" s="91"/>
      <c r="ERF81" s="91"/>
      <c r="ERG81" s="91"/>
      <c r="ERH81" s="91"/>
      <c r="ERI81" s="91"/>
      <c r="ERJ81" s="91"/>
      <c r="ERK81" s="91"/>
      <c r="ERL81" s="91"/>
      <c r="ERM81" s="91"/>
      <c r="ERN81" s="91"/>
      <c r="ERO81" s="91"/>
      <c r="ERP81" s="91"/>
      <c r="ERQ81" s="91"/>
      <c r="ERR81" s="91"/>
      <c r="ERS81" s="91"/>
      <c r="ERT81" s="91"/>
      <c r="ERU81" s="91"/>
      <c r="ERV81" s="91"/>
      <c r="ERW81" s="91"/>
      <c r="ERX81" s="91"/>
      <c r="ERY81" s="91"/>
      <c r="ERZ81" s="91"/>
      <c r="ESA81" s="91"/>
      <c r="ESB81" s="91"/>
      <c r="ESC81" s="91"/>
      <c r="ESD81" s="91"/>
      <c r="ESE81" s="91"/>
      <c r="ESF81" s="91"/>
      <c r="ESG81" s="91"/>
      <c r="ESH81" s="91"/>
      <c r="ESI81" s="91"/>
      <c r="ESJ81" s="91"/>
      <c r="ESK81" s="91"/>
      <c r="ESL81" s="91"/>
      <c r="ESM81" s="91"/>
      <c r="ESN81" s="91"/>
      <c r="ESO81" s="91"/>
      <c r="ESP81" s="91"/>
      <c r="ESQ81" s="91"/>
      <c r="ESR81" s="91"/>
      <c r="ESS81" s="91"/>
      <c r="EST81" s="91"/>
      <c r="ESU81" s="91"/>
      <c r="ESV81" s="91"/>
      <c r="ESW81" s="91"/>
      <c r="ESX81" s="91"/>
      <c r="ESY81" s="91"/>
      <c r="ESZ81" s="91"/>
      <c r="ETA81" s="91"/>
      <c r="ETB81" s="91"/>
      <c r="ETC81" s="91"/>
      <c r="ETD81" s="91"/>
      <c r="ETE81" s="91"/>
      <c r="ETF81" s="91"/>
      <c r="ETG81" s="91"/>
      <c r="ETH81" s="91"/>
      <c r="ETI81" s="91"/>
      <c r="ETJ81" s="91"/>
      <c r="ETK81" s="91"/>
      <c r="ETL81" s="91"/>
      <c r="ETM81" s="91"/>
      <c r="ETN81" s="91"/>
      <c r="ETO81" s="91"/>
      <c r="ETP81" s="91"/>
      <c r="ETQ81" s="91"/>
      <c r="ETR81" s="91"/>
      <c r="ETS81" s="91"/>
      <c r="ETT81" s="91"/>
      <c r="ETU81" s="91"/>
      <c r="ETV81" s="91"/>
      <c r="ETW81" s="91"/>
      <c r="ETX81" s="91"/>
      <c r="ETY81" s="91"/>
      <c r="ETZ81" s="91"/>
      <c r="EUA81" s="91"/>
      <c r="EUB81" s="91"/>
      <c r="EUC81" s="91"/>
      <c r="EUD81" s="91"/>
      <c r="EUE81" s="91"/>
      <c r="EUF81" s="91"/>
      <c r="EUG81" s="91"/>
      <c r="EUH81" s="91"/>
      <c r="EUI81" s="91"/>
      <c r="EUJ81" s="91"/>
      <c r="EUK81" s="91"/>
      <c r="EUL81" s="91"/>
      <c r="EUM81" s="91"/>
      <c r="EUN81" s="91"/>
      <c r="EUO81" s="91"/>
      <c r="EUP81" s="91"/>
      <c r="EUQ81" s="91"/>
      <c r="EUR81" s="91"/>
      <c r="EUS81" s="91"/>
      <c r="EUT81" s="91"/>
      <c r="EUU81" s="91"/>
      <c r="EUV81" s="91"/>
      <c r="EUW81" s="91"/>
      <c r="EUX81" s="91"/>
      <c r="EUY81" s="91"/>
      <c r="EUZ81" s="91"/>
      <c r="EVA81" s="91"/>
      <c r="EVB81" s="91"/>
      <c r="EVC81" s="91"/>
      <c r="EVD81" s="91"/>
      <c r="EVE81" s="91"/>
      <c r="EVF81" s="91"/>
      <c r="EVG81" s="91"/>
      <c r="EVH81" s="91"/>
      <c r="EVI81" s="91"/>
      <c r="EVJ81" s="91"/>
      <c r="EVK81" s="91"/>
      <c r="EVL81" s="91"/>
      <c r="EVM81" s="91"/>
      <c r="EVN81" s="91"/>
      <c r="EVO81" s="91"/>
      <c r="EVP81" s="91"/>
      <c r="EVQ81" s="91"/>
      <c r="EVR81" s="91"/>
      <c r="EVS81" s="91"/>
      <c r="EVT81" s="91"/>
      <c r="EVU81" s="91"/>
      <c r="EVV81" s="91"/>
      <c r="EVW81" s="91"/>
      <c r="EVX81" s="91"/>
      <c r="EVY81" s="91"/>
      <c r="EVZ81" s="91"/>
      <c r="EWA81" s="91"/>
      <c r="EWB81" s="91"/>
      <c r="EWC81" s="91"/>
      <c r="EWD81" s="91"/>
      <c r="EWE81" s="91"/>
      <c r="EWF81" s="91"/>
      <c r="EWG81" s="91"/>
      <c r="EWH81" s="91"/>
      <c r="EWI81" s="91"/>
      <c r="EWJ81" s="91"/>
      <c r="EWK81" s="91"/>
      <c r="EWL81" s="91"/>
      <c r="EWM81" s="91"/>
      <c r="EWN81" s="91"/>
      <c r="EWO81" s="91"/>
      <c r="EWP81" s="91"/>
      <c r="EWQ81" s="91"/>
      <c r="EWR81" s="91"/>
      <c r="EWS81" s="91"/>
      <c r="EWT81" s="91"/>
      <c r="EWU81" s="91"/>
      <c r="EWV81" s="91"/>
      <c r="EWW81" s="91"/>
      <c r="EWX81" s="91"/>
      <c r="EWY81" s="91"/>
      <c r="EWZ81" s="91"/>
      <c r="EXA81" s="91"/>
      <c r="EXB81" s="91"/>
      <c r="EXC81" s="91"/>
      <c r="EXD81" s="91"/>
      <c r="EXE81" s="91"/>
      <c r="EXF81" s="91"/>
      <c r="EXG81" s="91"/>
      <c r="EXH81" s="91"/>
      <c r="EXI81" s="91"/>
      <c r="EXJ81" s="91"/>
      <c r="EXK81" s="91"/>
      <c r="EXL81" s="91"/>
      <c r="EXM81" s="91"/>
      <c r="EXN81" s="91"/>
      <c r="EXO81" s="91"/>
      <c r="EXP81" s="91"/>
      <c r="EXQ81" s="91"/>
      <c r="EXR81" s="91"/>
      <c r="EXS81" s="91"/>
      <c r="EXT81" s="91"/>
      <c r="EXU81" s="91"/>
      <c r="EXV81" s="91"/>
      <c r="EXW81" s="91"/>
      <c r="EXX81" s="91"/>
      <c r="EXY81" s="91"/>
      <c r="EXZ81" s="91"/>
      <c r="EYA81" s="91"/>
      <c r="EYB81" s="91"/>
      <c r="EYC81" s="91"/>
      <c r="EYD81" s="91"/>
      <c r="EYE81" s="91"/>
      <c r="EYF81" s="91"/>
      <c r="EYG81" s="91"/>
      <c r="EYH81" s="91"/>
      <c r="EYI81" s="91"/>
      <c r="EYJ81" s="91"/>
      <c r="EYK81" s="91"/>
      <c r="EYL81" s="91"/>
      <c r="EYM81" s="91"/>
      <c r="EYN81" s="91"/>
      <c r="EYO81" s="91"/>
      <c r="EYP81" s="91"/>
      <c r="EYQ81" s="91"/>
      <c r="EYR81" s="91"/>
      <c r="EYS81" s="91"/>
      <c r="EYT81" s="91"/>
      <c r="EYU81" s="91"/>
      <c r="EYV81" s="91"/>
      <c r="EYW81" s="91"/>
      <c r="EYX81" s="91"/>
      <c r="EYY81" s="91"/>
      <c r="EYZ81" s="91"/>
      <c r="EZA81" s="91"/>
      <c r="EZB81" s="91"/>
      <c r="EZC81" s="91"/>
      <c r="EZD81" s="91"/>
      <c r="EZE81" s="91"/>
      <c r="EZF81" s="91"/>
      <c r="EZG81" s="91"/>
      <c r="EZH81" s="91"/>
      <c r="EZI81" s="91"/>
      <c r="EZJ81" s="91"/>
      <c r="EZK81" s="91"/>
      <c r="EZL81" s="91"/>
      <c r="EZM81" s="91"/>
      <c r="EZN81" s="91"/>
      <c r="EZO81" s="91"/>
      <c r="EZP81" s="91"/>
      <c r="EZQ81" s="91"/>
      <c r="EZR81" s="91"/>
      <c r="EZS81" s="91"/>
      <c r="EZT81" s="91"/>
      <c r="EZU81" s="91"/>
      <c r="EZV81" s="91"/>
      <c r="EZW81" s="91"/>
      <c r="EZX81" s="91"/>
      <c r="EZY81" s="91"/>
      <c r="EZZ81" s="91"/>
      <c r="FAA81" s="91"/>
      <c r="FAB81" s="91"/>
      <c r="FAC81" s="91"/>
      <c r="FAD81" s="91"/>
      <c r="FAE81" s="91"/>
      <c r="FAF81" s="91"/>
      <c r="FAG81" s="91"/>
      <c r="FAH81" s="91"/>
      <c r="FAI81" s="91"/>
      <c r="FAJ81" s="91"/>
      <c r="FAK81" s="91"/>
      <c r="FAL81" s="91"/>
      <c r="FAM81" s="91"/>
      <c r="FAN81" s="91"/>
      <c r="FAO81" s="91"/>
      <c r="FAP81" s="91"/>
      <c r="FAQ81" s="91"/>
      <c r="FAR81" s="91"/>
      <c r="FAS81" s="91"/>
      <c r="FAT81" s="91"/>
      <c r="FAU81" s="91"/>
      <c r="FAV81" s="91"/>
      <c r="FAW81" s="91"/>
      <c r="FAX81" s="91"/>
      <c r="FAY81" s="91"/>
      <c r="FAZ81" s="91"/>
      <c r="FBA81" s="91"/>
      <c r="FBB81" s="91"/>
      <c r="FBC81" s="91"/>
      <c r="FBD81" s="91"/>
      <c r="FBE81" s="91"/>
      <c r="FBF81" s="91"/>
      <c r="FBG81" s="91"/>
      <c r="FBH81" s="91"/>
      <c r="FBI81" s="91"/>
      <c r="FBJ81" s="91"/>
      <c r="FBK81" s="91"/>
      <c r="FBL81" s="91"/>
      <c r="FBM81" s="91"/>
      <c r="FBN81" s="91"/>
      <c r="FBO81" s="91"/>
      <c r="FBP81" s="91"/>
      <c r="FBQ81" s="91"/>
      <c r="FBR81" s="91"/>
      <c r="FBS81" s="91"/>
      <c r="FBT81" s="91"/>
      <c r="FBU81" s="91"/>
      <c r="FBV81" s="91"/>
      <c r="FBW81" s="91"/>
      <c r="FBX81" s="91"/>
      <c r="FBY81" s="91"/>
      <c r="FBZ81" s="91"/>
      <c r="FCA81" s="91"/>
      <c r="FCB81" s="91"/>
      <c r="FCC81" s="91"/>
      <c r="FCD81" s="91"/>
      <c r="FCE81" s="91"/>
      <c r="FCF81" s="91"/>
      <c r="FCG81" s="91"/>
      <c r="FCH81" s="91"/>
      <c r="FCI81" s="91"/>
      <c r="FCJ81" s="91"/>
      <c r="FCK81" s="91"/>
      <c r="FCL81" s="91"/>
      <c r="FCM81" s="91"/>
      <c r="FCN81" s="91"/>
      <c r="FCO81" s="91"/>
      <c r="FCP81" s="91"/>
      <c r="FCQ81" s="91"/>
      <c r="FCR81" s="91"/>
      <c r="FCS81" s="91"/>
      <c r="FCT81" s="91"/>
      <c r="FCU81" s="91"/>
      <c r="FCV81" s="91"/>
      <c r="FCW81" s="91"/>
      <c r="FCX81" s="91"/>
      <c r="FCY81" s="91"/>
      <c r="FCZ81" s="91"/>
      <c r="FDA81" s="91"/>
      <c r="FDB81" s="91"/>
      <c r="FDC81" s="91"/>
      <c r="FDD81" s="91"/>
      <c r="FDE81" s="91"/>
      <c r="FDF81" s="91"/>
      <c r="FDG81" s="91"/>
      <c r="FDH81" s="91"/>
      <c r="FDI81" s="91"/>
      <c r="FDJ81" s="91"/>
      <c r="FDK81" s="91"/>
      <c r="FDL81" s="91"/>
      <c r="FDM81" s="91"/>
      <c r="FDN81" s="91"/>
      <c r="FDO81" s="91"/>
      <c r="FDP81" s="91"/>
      <c r="FDQ81" s="91"/>
      <c r="FDR81" s="91"/>
      <c r="FDS81" s="91"/>
      <c r="FDT81" s="91"/>
      <c r="FDU81" s="91"/>
      <c r="FDV81" s="91"/>
      <c r="FDW81" s="91"/>
      <c r="FDX81" s="91"/>
      <c r="FDY81" s="91"/>
      <c r="FDZ81" s="91"/>
      <c r="FEA81" s="91"/>
      <c r="FEB81" s="91"/>
      <c r="FEC81" s="91"/>
      <c r="FED81" s="91"/>
      <c r="FEE81" s="91"/>
      <c r="FEF81" s="91"/>
      <c r="FEG81" s="91"/>
      <c r="FEH81" s="91"/>
      <c r="FEI81" s="91"/>
      <c r="FEJ81" s="91"/>
      <c r="FEK81" s="91"/>
      <c r="FEL81" s="91"/>
      <c r="FEM81" s="91"/>
      <c r="FEN81" s="91"/>
      <c r="FEO81" s="91"/>
      <c r="FEP81" s="91"/>
      <c r="FEQ81" s="91"/>
      <c r="FER81" s="91"/>
      <c r="FES81" s="91"/>
      <c r="FET81" s="91"/>
      <c r="FEU81" s="91"/>
      <c r="FEV81" s="91"/>
      <c r="FEW81" s="91"/>
      <c r="FEX81" s="91"/>
      <c r="FEY81" s="91"/>
      <c r="FEZ81" s="91"/>
      <c r="FFA81" s="91"/>
      <c r="FFB81" s="91"/>
      <c r="FFC81" s="91"/>
      <c r="FFD81" s="91"/>
      <c r="FFE81" s="91"/>
      <c r="FFF81" s="91"/>
      <c r="FFG81" s="91"/>
      <c r="FFH81" s="91"/>
      <c r="FFI81" s="91"/>
      <c r="FFJ81" s="91"/>
      <c r="FFK81" s="91"/>
      <c r="FFL81" s="91"/>
      <c r="FFM81" s="91"/>
      <c r="FFN81" s="91"/>
      <c r="FFO81" s="91"/>
      <c r="FFP81" s="91"/>
      <c r="FFQ81" s="91"/>
      <c r="FFR81" s="91"/>
      <c r="FFS81" s="91"/>
      <c r="FFT81" s="91"/>
      <c r="FFU81" s="91"/>
      <c r="FFV81" s="91"/>
      <c r="FFW81" s="91"/>
      <c r="FFX81" s="91"/>
      <c r="FFY81" s="91"/>
      <c r="FFZ81" s="91"/>
      <c r="FGA81" s="91"/>
      <c r="FGB81" s="91"/>
      <c r="FGC81" s="91"/>
      <c r="FGD81" s="91"/>
      <c r="FGE81" s="91"/>
      <c r="FGF81" s="91"/>
      <c r="FGG81" s="91"/>
      <c r="FGH81" s="91"/>
      <c r="FGI81" s="91"/>
      <c r="FGJ81" s="91"/>
      <c r="FGK81" s="91"/>
      <c r="FGL81" s="91"/>
      <c r="FGM81" s="91"/>
      <c r="FGN81" s="91"/>
      <c r="FGO81" s="91"/>
      <c r="FGP81" s="91"/>
      <c r="FGQ81" s="91"/>
      <c r="FGR81" s="91"/>
      <c r="FGS81" s="91"/>
      <c r="FGT81" s="91"/>
      <c r="FGU81" s="91"/>
      <c r="FGV81" s="91"/>
      <c r="FGW81" s="91"/>
      <c r="FGX81" s="91"/>
      <c r="FGY81" s="91"/>
      <c r="FGZ81" s="91"/>
      <c r="FHA81" s="91"/>
      <c r="FHB81" s="91"/>
      <c r="FHC81" s="91"/>
      <c r="FHD81" s="91"/>
      <c r="FHE81" s="91"/>
      <c r="FHF81" s="91"/>
      <c r="FHG81" s="91"/>
      <c r="FHH81" s="91"/>
      <c r="FHI81" s="91"/>
      <c r="FHJ81" s="91"/>
      <c r="FHK81" s="91"/>
      <c r="FHL81" s="91"/>
      <c r="FHM81" s="91"/>
      <c r="FHN81" s="91"/>
      <c r="FHO81" s="91"/>
      <c r="FHP81" s="91"/>
      <c r="FHQ81" s="91"/>
      <c r="FHR81" s="91"/>
      <c r="FHS81" s="91"/>
      <c r="FHT81" s="91"/>
      <c r="FHU81" s="91"/>
      <c r="FHV81" s="91"/>
      <c r="FHW81" s="91"/>
      <c r="FHX81" s="91"/>
      <c r="FHY81" s="91"/>
      <c r="FHZ81" s="91"/>
      <c r="FIA81" s="91"/>
      <c r="FIB81" s="91"/>
      <c r="FIC81" s="91"/>
      <c r="FID81" s="91"/>
      <c r="FIE81" s="91"/>
      <c r="FIF81" s="91"/>
      <c r="FIG81" s="91"/>
      <c r="FIH81" s="91"/>
      <c r="FII81" s="91"/>
      <c r="FIJ81" s="91"/>
      <c r="FIK81" s="91"/>
      <c r="FIL81" s="91"/>
      <c r="FIM81" s="91"/>
      <c r="FIN81" s="91"/>
      <c r="FIO81" s="91"/>
      <c r="FIP81" s="91"/>
      <c r="FIQ81" s="91"/>
      <c r="FIR81" s="91"/>
      <c r="FIS81" s="91"/>
      <c r="FIT81" s="91"/>
      <c r="FIU81" s="91"/>
      <c r="FIV81" s="91"/>
      <c r="FIW81" s="91"/>
      <c r="FIX81" s="91"/>
      <c r="FIY81" s="91"/>
      <c r="FIZ81" s="91"/>
      <c r="FJA81" s="91"/>
      <c r="FJB81" s="91"/>
      <c r="FJC81" s="91"/>
      <c r="FJD81" s="91"/>
      <c r="FJE81" s="91"/>
      <c r="FJF81" s="91"/>
      <c r="FJG81" s="91"/>
      <c r="FJH81" s="91"/>
      <c r="FJI81" s="91"/>
      <c r="FJJ81" s="91"/>
      <c r="FJK81" s="91"/>
      <c r="FJL81" s="91"/>
      <c r="FJM81" s="91"/>
      <c r="FJN81" s="91"/>
      <c r="FJO81" s="91"/>
      <c r="FJP81" s="91"/>
      <c r="FJQ81" s="91"/>
      <c r="FJR81" s="91"/>
      <c r="FJS81" s="91"/>
      <c r="FJT81" s="91"/>
      <c r="FJU81" s="91"/>
      <c r="FJV81" s="91"/>
      <c r="FJW81" s="91"/>
      <c r="FJX81" s="91"/>
      <c r="FJY81" s="91"/>
      <c r="FJZ81" s="91"/>
      <c r="FKA81" s="91"/>
      <c r="FKB81" s="91"/>
      <c r="FKC81" s="91"/>
      <c r="FKD81" s="91"/>
      <c r="FKE81" s="91"/>
      <c r="FKF81" s="91"/>
      <c r="FKG81" s="91"/>
      <c r="FKH81" s="91"/>
      <c r="FKI81" s="91"/>
      <c r="FKJ81" s="91"/>
      <c r="FKK81" s="91"/>
      <c r="FKL81" s="91"/>
      <c r="FKM81" s="91"/>
      <c r="FKN81" s="91"/>
      <c r="FKO81" s="91"/>
      <c r="FKP81" s="91"/>
      <c r="FKQ81" s="91"/>
      <c r="FKR81" s="91"/>
      <c r="FKS81" s="91"/>
      <c r="FKT81" s="91"/>
      <c r="FKU81" s="91"/>
      <c r="FKV81" s="91"/>
      <c r="FKW81" s="91"/>
      <c r="FKX81" s="91"/>
      <c r="FKY81" s="91"/>
      <c r="FKZ81" s="91"/>
      <c r="FLA81" s="91"/>
      <c r="FLB81" s="91"/>
      <c r="FLC81" s="91"/>
      <c r="FLD81" s="91"/>
      <c r="FLE81" s="91"/>
      <c r="FLF81" s="91"/>
      <c r="FLG81" s="91"/>
      <c r="FLH81" s="91"/>
      <c r="FLI81" s="91"/>
      <c r="FLJ81" s="91"/>
      <c r="FLK81" s="91"/>
      <c r="FLL81" s="91"/>
      <c r="FLM81" s="91"/>
      <c r="FLN81" s="91"/>
      <c r="FLO81" s="91"/>
      <c r="FLP81" s="91"/>
      <c r="FLQ81" s="91"/>
      <c r="FLR81" s="91"/>
      <c r="FLS81" s="91"/>
      <c r="FLT81" s="91"/>
      <c r="FLU81" s="91"/>
      <c r="FLV81" s="91"/>
      <c r="FLW81" s="91"/>
      <c r="FLX81" s="91"/>
      <c r="FLY81" s="91"/>
      <c r="FLZ81" s="91"/>
      <c r="FMA81" s="91"/>
      <c r="FMB81" s="91"/>
      <c r="FMC81" s="91"/>
      <c r="FMD81" s="91"/>
      <c r="FME81" s="91"/>
      <c r="FMF81" s="91"/>
      <c r="FMG81" s="91"/>
      <c r="FMH81" s="91"/>
      <c r="FMI81" s="91"/>
      <c r="FMJ81" s="91"/>
      <c r="FMK81" s="91"/>
      <c r="FML81" s="91"/>
      <c r="FMM81" s="91"/>
      <c r="FMN81" s="91"/>
      <c r="FMO81" s="91"/>
      <c r="FMP81" s="91"/>
      <c r="FMQ81" s="91"/>
      <c r="FMR81" s="91"/>
      <c r="FMS81" s="91"/>
      <c r="FMT81" s="91"/>
      <c r="FMU81" s="91"/>
      <c r="FMV81" s="91"/>
      <c r="FMW81" s="91"/>
      <c r="FMX81" s="91"/>
      <c r="FMY81" s="91"/>
      <c r="FMZ81" s="91"/>
      <c r="FNA81" s="91"/>
      <c r="FNB81" s="91"/>
      <c r="FNC81" s="91"/>
      <c r="FND81" s="91"/>
      <c r="FNE81" s="91"/>
      <c r="FNF81" s="91"/>
      <c r="FNG81" s="91"/>
      <c r="FNH81" s="91"/>
      <c r="FNI81" s="91"/>
      <c r="FNJ81" s="91"/>
      <c r="FNK81" s="91"/>
      <c r="FNL81" s="91"/>
      <c r="FNM81" s="91"/>
      <c r="FNN81" s="91"/>
      <c r="FNO81" s="91"/>
      <c r="FNP81" s="91"/>
      <c r="FNQ81" s="91"/>
      <c r="FNR81" s="91"/>
      <c r="FNS81" s="91"/>
      <c r="FNT81" s="91"/>
      <c r="FNU81" s="91"/>
      <c r="FNV81" s="91"/>
      <c r="FNW81" s="91"/>
      <c r="FNX81" s="91"/>
      <c r="FNY81" s="91"/>
      <c r="FNZ81" s="91"/>
      <c r="FOA81" s="91"/>
      <c r="FOB81" s="91"/>
      <c r="FOC81" s="91"/>
      <c r="FOD81" s="91"/>
      <c r="FOE81" s="91"/>
      <c r="FOF81" s="91"/>
      <c r="FOG81" s="91"/>
      <c r="FOH81" s="91"/>
      <c r="FOI81" s="91"/>
      <c r="FOJ81" s="91"/>
      <c r="FOK81" s="91"/>
      <c r="FOL81" s="91"/>
      <c r="FOM81" s="91"/>
      <c r="FON81" s="91"/>
      <c r="FOO81" s="91"/>
      <c r="FOP81" s="91"/>
      <c r="FOQ81" s="91"/>
      <c r="FOR81" s="91"/>
      <c r="FOS81" s="91"/>
      <c r="FOT81" s="91"/>
      <c r="FOU81" s="91"/>
      <c r="FOV81" s="91"/>
      <c r="FOW81" s="91"/>
      <c r="FOX81" s="91"/>
      <c r="FOY81" s="91"/>
      <c r="FOZ81" s="91"/>
      <c r="FPA81" s="91"/>
      <c r="FPB81" s="91"/>
      <c r="FPC81" s="91"/>
      <c r="FPD81" s="91"/>
      <c r="FPE81" s="91"/>
      <c r="FPF81" s="91"/>
      <c r="FPG81" s="91"/>
      <c r="FPH81" s="91"/>
      <c r="FPI81" s="91"/>
      <c r="FPJ81" s="91"/>
      <c r="FPK81" s="91"/>
      <c r="FPL81" s="91"/>
      <c r="FPM81" s="91"/>
      <c r="FPN81" s="91"/>
      <c r="FPO81" s="91"/>
      <c r="FPP81" s="91"/>
      <c r="FPQ81" s="91"/>
      <c r="FPR81" s="91"/>
      <c r="FPS81" s="91"/>
      <c r="FPT81" s="91"/>
      <c r="FPU81" s="91"/>
      <c r="FPV81" s="91"/>
      <c r="FPW81" s="91"/>
      <c r="FPX81" s="91"/>
      <c r="FPY81" s="91"/>
      <c r="FPZ81" s="91"/>
      <c r="FQA81" s="91"/>
      <c r="FQB81" s="91"/>
      <c r="FQC81" s="91"/>
      <c r="FQD81" s="91"/>
      <c r="FQE81" s="91"/>
      <c r="FQF81" s="91"/>
      <c r="FQG81" s="91"/>
      <c r="FQH81" s="91"/>
      <c r="FQI81" s="91"/>
      <c r="FQJ81" s="91"/>
      <c r="FQK81" s="91"/>
      <c r="FQL81" s="91"/>
      <c r="FQM81" s="91"/>
      <c r="FQN81" s="91"/>
      <c r="FQO81" s="91"/>
      <c r="FQP81" s="91"/>
      <c r="FQQ81" s="91"/>
      <c r="FQR81" s="91"/>
      <c r="FQS81" s="91"/>
      <c r="FQT81" s="91"/>
      <c r="FQU81" s="91"/>
      <c r="FQV81" s="91"/>
      <c r="FQW81" s="91"/>
      <c r="FQX81" s="91"/>
      <c r="FQY81" s="91"/>
      <c r="FQZ81" s="91"/>
      <c r="FRA81" s="91"/>
      <c r="FRB81" s="91"/>
      <c r="FRC81" s="91"/>
      <c r="FRD81" s="91"/>
      <c r="FRE81" s="91"/>
      <c r="FRF81" s="91"/>
      <c r="FRG81" s="91"/>
      <c r="FRH81" s="91"/>
      <c r="FRI81" s="91"/>
      <c r="FRJ81" s="91"/>
      <c r="FRK81" s="91"/>
      <c r="FRL81" s="91"/>
      <c r="FRM81" s="91"/>
      <c r="FRN81" s="91"/>
      <c r="FRO81" s="91"/>
      <c r="FRP81" s="91"/>
      <c r="FRQ81" s="91"/>
      <c r="FRR81" s="91"/>
      <c r="FRS81" s="91"/>
      <c r="FRT81" s="91"/>
      <c r="FRU81" s="91"/>
      <c r="FRV81" s="91"/>
      <c r="FRW81" s="91"/>
      <c r="FRX81" s="91"/>
      <c r="FRY81" s="91"/>
      <c r="FRZ81" s="91"/>
      <c r="FSA81" s="91"/>
      <c r="FSB81" s="91"/>
      <c r="FSC81" s="91"/>
      <c r="FSD81" s="91"/>
      <c r="FSE81" s="91"/>
      <c r="FSF81" s="91"/>
      <c r="FSG81" s="91"/>
      <c r="FSH81" s="91"/>
      <c r="FSI81" s="91"/>
      <c r="FSJ81" s="91"/>
      <c r="FSK81" s="91"/>
      <c r="FSL81" s="91"/>
      <c r="FSM81" s="91"/>
      <c r="FSN81" s="91"/>
      <c r="FSO81" s="91"/>
      <c r="FSP81" s="91"/>
      <c r="FSQ81" s="91"/>
      <c r="FSR81" s="91"/>
      <c r="FSS81" s="91"/>
      <c r="FST81" s="91"/>
      <c r="FSU81" s="91"/>
      <c r="FSV81" s="91"/>
      <c r="FSW81" s="91"/>
      <c r="FSX81" s="91"/>
      <c r="FSY81" s="91"/>
      <c r="FSZ81" s="91"/>
      <c r="FTA81" s="91"/>
      <c r="FTB81" s="91"/>
      <c r="FTC81" s="91"/>
      <c r="FTD81" s="91"/>
      <c r="FTE81" s="91"/>
      <c r="FTF81" s="91"/>
      <c r="FTG81" s="91"/>
      <c r="FTH81" s="91"/>
      <c r="FTI81" s="91"/>
      <c r="FTJ81" s="91"/>
      <c r="FTK81" s="91"/>
      <c r="FTL81" s="91"/>
      <c r="FTM81" s="91"/>
      <c r="FTN81" s="91"/>
      <c r="FTO81" s="91"/>
      <c r="FTP81" s="91"/>
      <c r="FTQ81" s="91"/>
      <c r="FTR81" s="91"/>
      <c r="FTS81" s="91"/>
      <c r="FTT81" s="91"/>
      <c r="FTU81" s="91"/>
      <c r="FTV81" s="91"/>
      <c r="FTW81" s="91"/>
      <c r="FTX81" s="91"/>
      <c r="FTY81" s="91"/>
      <c r="FTZ81" s="91"/>
      <c r="FUA81" s="91"/>
      <c r="FUB81" s="91"/>
      <c r="FUC81" s="91"/>
      <c r="FUD81" s="91"/>
      <c r="FUE81" s="91"/>
      <c r="FUF81" s="91"/>
      <c r="FUG81" s="91"/>
      <c r="FUH81" s="91"/>
      <c r="FUI81" s="91"/>
      <c r="FUJ81" s="91"/>
      <c r="FUK81" s="91"/>
      <c r="FUL81" s="91"/>
      <c r="FUM81" s="91"/>
      <c r="FUN81" s="91"/>
      <c r="FUO81" s="91"/>
      <c r="FUP81" s="91"/>
      <c r="FUQ81" s="91"/>
      <c r="FUR81" s="91"/>
      <c r="FUS81" s="91"/>
      <c r="FUT81" s="91"/>
      <c r="FUU81" s="91"/>
      <c r="FUV81" s="91"/>
      <c r="FUW81" s="91"/>
      <c r="FUX81" s="91"/>
      <c r="FUY81" s="91"/>
      <c r="FUZ81" s="91"/>
      <c r="FVA81" s="91"/>
      <c r="FVB81" s="91"/>
      <c r="FVC81" s="91"/>
      <c r="FVD81" s="91"/>
      <c r="FVE81" s="91"/>
      <c r="FVF81" s="91"/>
      <c r="FVG81" s="91"/>
      <c r="FVH81" s="91"/>
      <c r="FVI81" s="91"/>
      <c r="FVJ81" s="91"/>
      <c r="FVK81" s="91"/>
      <c r="FVL81" s="91"/>
      <c r="FVM81" s="91"/>
      <c r="FVN81" s="91"/>
      <c r="FVO81" s="91"/>
      <c r="FVP81" s="91"/>
      <c r="FVQ81" s="91"/>
      <c r="FVR81" s="91"/>
      <c r="FVS81" s="91"/>
      <c r="FVT81" s="91"/>
      <c r="FVU81" s="91"/>
      <c r="FVV81" s="91"/>
      <c r="FVW81" s="91"/>
      <c r="FVX81" s="91"/>
      <c r="FVY81" s="91"/>
      <c r="FVZ81" s="91"/>
      <c r="FWA81" s="91"/>
      <c r="FWB81" s="91"/>
      <c r="FWC81" s="91"/>
      <c r="FWD81" s="91"/>
      <c r="FWE81" s="91"/>
      <c r="FWF81" s="91"/>
      <c r="FWG81" s="91"/>
      <c r="FWH81" s="91"/>
      <c r="FWI81" s="91"/>
      <c r="FWJ81" s="91"/>
      <c r="FWK81" s="91"/>
      <c r="FWL81" s="91"/>
      <c r="FWM81" s="91"/>
      <c r="FWN81" s="91"/>
      <c r="FWO81" s="91"/>
      <c r="FWP81" s="91"/>
      <c r="FWQ81" s="91"/>
      <c r="FWR81" s="91"/>
      <c r="FWS81" s="91"/>
      <c r="FWT81" s="91"/>
      <c r="FWU81" s="91"/>
      <c r="FWV81" s="91"/>
      <c r="FWW81" s="91"/>
      <c r="FWX81" s="91"/>
      <c r="FWY81" s="91"/>
      <c r="FWZ81" s="91"/>
      <c r="FXA81" s="91"/>
      <c r="FXB81" s="91"/>
      <c r="FXC81" s="91"/>
      <c r="FXD81" s="91"/>
      <c r="FXE81" s="91"/>
      <c r="FXF81" s="91"/>
      <c r="FXG81" s="91"/>
      <c r="FXH81" s="91"/>
      <c r="FXI81" s="91"/>
      <c r="FXJ81" s="91"/>
      <c r="FXK81" s="91"/>
      <c r="FXL81" s="91"/>
      <c r="FXM81" s="91"/>
      <c r="FXN81" s="91"/>
      <c r="FXO81" s="91"/>
      <c r="FXP81" s="91"/>
      <c r="FXQ81" s="91"/>
      <c r="FXR81" s="91"/>
      <c r="FXS81" s="91"/>
      <c r="FXT81" s="91"/>
      <c r="FXU81" s="91"/>
      <c r="FXV81" s="91"/>
      <c r="FXW81" s="91"/>
      <c r="FXX81" s="91"/>
      <c r="FXY81" s="91"/>
      <c r="FXZ81" s="91"/>
      <c r="FYA81" s="91"/>
      <c r="FYB81" s="91"/>
      <c r="FYC81" s="91"/>
      <c r="FYD81" s="91"/>
      <c r="FYE81" s="91"/>
      <c r="FYF81" s="91"/>
      <c r="FYG81" s="91"/>
      <c r="FYH81" s="91"/>
      <c r="FYI81" s="91"/>
      <c r="FYJ81" s="91"/>
      <c r="FYK81" s="91"/>
      <c r="FYL81" s="91"/>
      <c r="FYM81" s="91"/>
      <c r="FYN81" s="91"/>
      <c r="FYO81" s="91"/>
      <c r="FYP81" s="91"/>
      <c r="FYQ81" s="91"/>
      <c r="FYR81" s="91"/>
      <c r="FYS81" s="91"/>
      <c r="FYT81" s="91"/>
      <c r="FYU81" s="91"/>
      <c r="FYV81" s="91"/>
      <c r="FYW81" s="91"/>
      <c r="FYX81" s="91"/>
      <c r="FYY81" s="91"/>
      <c r="FYZ81" s="91"/>
      <c r="FZA81" s="91"/>
      <c r="FZB81" s="91"/>
      <c r="FZC81" s="91"/>
      <c r="FZD81" s="91"/>
      <c r="FZE81" s="91"/>
      <c r="FZF81" s="91"/>
      <c r="FZG81" s="91"/>
      <c r="FZH81" s="91"/>
      <c r="FZI81" s="91"/>
      <c r="FZJ81" s="91"/>
      <c r="FZK81" s="91"/>
      <c r="FZL81" s="91"/>
      <c r="FZM81" s="91"/>
      <c r="FZN81" s="91"/>
      <c r="FZO81" s="91"/>
      <c r="FZP81" s="91"/>
      <c r="FZQ81" s="91"/>
      <c r="FZR81" s="91"/>
      <c r="FZS81" s="91"/>
      <c r="FZT81" s="91"/>
      <c r="FZU81" s="91"/>
      <c r="FZV81" s="91"/>
      <c r="FZW81" s="91"/>
      <c r="FZX81" s="91"/>
      <c r="FZY81" s="91"/>
      <c r="FZZ81" s="91"/>
      <c r="GAA81" s="91"/>
      <c r="GAB81" s="91"/>
      <c r="GAC81" s="91"/>
      <c r="GAD81" s="91"/>
      <c r="GAE81" s="91"/>
      <c r="GAF81" s="91"/>
      <c r="GAG81" s="91"/>
      <c r="GAH81" s="91"/>
      <c r="GAI81" s="91"/>
      <c r="GAJ81" s="91"/>
      <c r="GAK81" s="91"/>
      <c r="GAL81" s="91"/>
      <c r="GAM81" s="91"/>
      <c r="GAN81" s="91"/>
      <c r="GAO81" s="91"/>
      <c r="GAP81" s="91"/>
      <c r="GAQ81" s="91"/>
      <c r="GAR81" s="91"/>
      <c r="GAS81" s="91"/>
      <c r="GAT81" s="91"/>
      <c r="GAU81" s="91"/>
      <c r="GAV81" s="91"/>
      <c r="GAW81" s="91"/>
      <c r="GAX81" s="91"/>
      <c r="GAY81" s="91"/>
      <c r="GAZ81" s="91"/>
      <c r="GBA81" s="91"/>
      <c r="GBB81" s="91"/>
      <c r="GBC81" s="91"/>
      <c r="GBD81" s="91"/>
      <c r="GBE81" s="91"/>
      <c r="GBF81" s="91"/>
      <c r="GBG81" s="91"/>
      <c r="GBH81" s="91"/>
      <c r="GBI81" s="91"/>
      <c r="GBJ81" s="91"/>
      <c r="GBK81" s="91"/>
      <c r="GBL81" s="91"/>
      <c r="GBM81" s="91"/>
      <c r="GBN81" s="91"/>
      <c r="GBO81" s="91"/>
      <c r="GBP81" s="91"/>
      <c r="GBQ81" s="91"/>
      <c r="GBR81" s="91"/>
      <c r="GBS81" s="91"/>
      <c r="GBT81" s="91"/>
      <c r="GBU81" s="91"/>
      <c r="GBV81" s="91"/>
      <c r="GBW81" s="91"/>
      <c r="GBX81" s="91"/>
      <c r="GBY81" s="91"/>
      <c r="GBZ81" s="91"/>
      <c r="GCA81" s="91"/>
      <c r="GCB81" s="91"/>
      <c r="GCC81" s="91"/>
      <c r="GCD81" s="91"/>
      <c r="GCE81" s="91"/>
      <c r="GCF81" s="91"/>
      <c r="GCG81" s="91"/>
      <c r="GCH81" s="91"/>
      <c r="GCI81" s="91"/>
      <c r="GCJ81" s="91"/>
      <c r="GCK81" s="91"/>
      <c r="GCL81" s="91"/>
      <c r="GCM81" s="91"/>
      <c r="GCN81" s="91"/>
      <c r="GCO81" s="91"/>
      <c r="GCP81" s="91"/>
      <c r="GCQ81" s="91"/>
      <c r="GCR81" s="91"/>
      <c r="GCS81" s="91"/>
      <c r="GCT81" s="91"/>
      <c r="GCU81" s="91"/>
      <c r="GCV81" s="91"/>
      <c r="GCW81" s="91"/>
      <c r="GCX81" s="91"/>
      <c r="GCY81" s="91"/>
      <c r="GCZ81" s="91"/>
      <c r="GDA81" s="91"/>
      <c r="GDB81" s="91"/>
      <c r="GDC81" s="91"/>
      <c r="GDD81" s="91"/>
      <c r="GDE81" s="91"/>
      <c r="GDF81" s="91"/>
      <c r="GDG81" s="91"/>
      <c r="GDH81" s="91"/>
      <c r="GDI81" s="91"/>
      <c r="GDJ81" s="91"/>
      <c r="GDK81" s="91"/>
      <c r="GDL81" s="91"/>
      <c r="GDM81" s="91"/>
      <c r="GDN81" s="91"/>
      <c r="GDO81" s="91"/>
      <c r="GDP81" s="91"/>
      <c r="GDQ81" s="91"/>
      <c r="GDR81" s="91"/>
      <c r="GDS81" s="91"/>
      <c r="GDT81" s="91"/>
      <c r="GDU81" s="91"/>
      <c r="GDV81" s="91"/>
      <c r="GDW81" s="91"/>
      <c r="GDX81" s="91"/>
      <c r="GDY81" s="91"/>
      <c r="GDZ81" s="91"/>
      <c r="GEA81" s="91"/>
      <c r="GEB81" s="91"/>
      <c r="GEC81" s="91"/>
      <c r="GED81" s="91"/>
      <c r="GEE81" s="91"/>
      <c r="GEF81" s="91"/>
      <c r="GEG81" s="91"/>
      <c r="GEH81" s="91"/>
      <c r="GEI81" s="91"/>
      <c r="GEJ81" s="91"/>
      <c r="GEK81" s="91"/>
      <c r="GEL81" s="91"/>
      <c r="GEM81" s="91"/>
      <c r="GEN81" s="91"/>
      <c r="GEO81" s="91"/>
      <c r="GEP81" s="91"/>
      <c r="GEQ81" s="91"/>
      <c r="GER81" s="91"/>
      <c r="GES81" s="91"/>
      <c r="GET81" s="91"/>
      <c r="GEU81" s="91"/>
      <c r="GEV81" s="91"/>
      <c r="GEW81" s="91"/>
      <c r="GEX81" s="91"/>
      <c r="GEY81" s="91"/>
      <c r="GEZ81" s="91"/>
      <c r="GFA81" s="91"/>
      <c r="GFB81" s="91"/>
      <c r="GFC81" s="91"/>
      <c r="GFD81" s="91"/>
      <c r="GFE81" s="91"/>
      <c r="GFF81" s="91"/>
      <c r="GFG81" s="91"/>
      <c r="GFH81" s="91"/>
      <c r="GFI81" s="91"/>
      <c r="GFJ81" s="91"/>
      <c r="GFK81" s="91"/>
      <c r="GFL81" s="91"/>
      <c r="GFM81" s="91"/>
      <c r="GFN81" s="91"/>
      <c r="GFO81" s="91"/>
      <c r="GFP81" s="91"/>
      <c r="GFQ81" s="91"/>
      <c r="GFR81" s="91"/>
      <c r="GFS81" s="91"/>
      <c r="GFT81" s="91"/>
      <c r="GFU81" s="91"/>
      <c r="GFV81" s="91"/>
      <c r="GFW81" s="91"/>
      <c r="GFX81" s="91"/>
      <c r="GFY81" s="91"/>
      <c r="GFZ81" s="91"/>
      <c r="GGA81" s="91"/>
      <c r="GGB81" s="91"/>
      <c r="GGC81" s="91"/>
      <c r="GGD81" s="91"/>
      <c r="GGE81" s="91"/>
      <c r="GGF81" s="91"/>
      <c r="GGG81" s="91"/>
      <c r="GGH81" s="91"/>
      <c r="GGI81" s="91"/>
      <c r="GGJ81" s="91"/>
      <c r="GGK81" s="91"/>
      <c r="GGL81" s="91"/>
      <c r="GGM81" s="91"/>
      <c r="GGN81" s="91"/>
      <c r="GGO81" s="91"/>
      <c r="GGP81" s="91"/>
      <c r="GGQ81" s="91"/>
      <c r="GGR81" s="91"/>
      <c r="GGS81" s="91"/>
      <c r="GGT81" s="91"/>
      <c r="GGU81" s="91"/>
      <c r="GGV81" s="91"/>
      <c r="GGW81" s="91"/>
      <c r="GGX81" s="91"/>
      <c r="GGY81" s="91"/>
      <c r="GGZ81" s="91"/>
      <c r="GHA81" s="91"/>
      <c r="GHB81" s="91"/>
      <c r="GHC81" s="91"/>
      <c r="GHD81" s="91"/>
      <c r="GHE81" s="91"/>
      <c r="GHF81" s="91"/>
      <c r="GHG81" s="91"/>
      <c r="GHH81" s="91"/>
      <c r="GHI81" s="91"/>
      <c r="GHJ81" s="91"/>
      <c r="GHK81" s="91"/>
      <c r="GHL81" s="91"/>
      <c r="GHM81" s="91"/>
      <c r="GHN81" s="91"/>
      <c r="GHO81" s="91"/>
      <c r="GHP81" s="91"/>
      <c r="GHQ81" s="91"/>
      <c r="GHR81" s="91"/>
      <c r="GHS81" s="91"/>
      <c r="GHT81" s="91"/>
      <c r="GHU81" s="91"/>
      <c r="GHV81" s="91"/>
      <c r="GHW81" s="91"/>
      <c r="GHX81" s="91"/>
      <c r="GHY81" s="91"/>
      <c r="GHZ81" s="91"/>
      <c r="GIA81" s="91"/>
      <c r="GIB81" s="91"/>
      <c r="GIC81" s="91"/>
      <c r="GID81" s="91"/>
      <c r="GIE81" s="91"/>
      <c r="GIF81" s="91"/>
      <c r="GIG81" s="91"/>
      <c r="GIH81" s="91"/>
      <c r="GII81" s="91"/>
      <c r="GIJ81" s="91"/>
      <c r="GIK81" s="91"/>
      <c r="GIL81" s="91"/>
      <c r="GIM81" s="91"/>
      <c r="GIN81" s="91"/>
      <c r="GIO81" s="91"/>
      <c r="GIP81" s="91"/>
      <c r="GIQ81" s="91"/>
      <c r="GIR81" s="91"/>
      <c r="GIS81" s="91"/>
      <c r="GIT81" s="91"/>
      <c r="GIU81" s="91"/>
      <c r="GIV81" s="91"/>
      <c r="GIW81" s="91"/>
      <c r="GIX81" s="91"/>
      <c r="GIY81" s="91"/>
      <c r="GIZ81" s="91"/>
      <c r="GJA81" s="91"/>
      <c r="GJB81" s="91"/>
      <c r="GJC81" s="91"/>
      <c r="GJD81" s="91"/>
      <c r="GJE81" s="91"/>
      <c r="GJF81" s="91"/>
      <c r="GJG81" s="91"/>
      <c r="GJH81" s="91"/>
      <c r="GJI81" s="91"/>
      <c r="GJJ81" s="91"/>
      <c r="GJK81" s="91"/>
      <c r="GJL81" s="91"/>
      <c r="GJM81" s="91"/>
      <c r="GJN81" s="91"/>
      <c r="GJO81" s="91"/>
      <c r="GJP81" s="91"/>
      <c r="GJQ81" s="91"/>
      <c r="GJR81" s="91"/>
      <c r="GJS81" s="91"/>
      <c r="GJT81" s="91"/>
      <c r="GJU81" s="91"/>
      <c r="GJV81" s="91"/>
      <c r="GJW81" s="91"/>
      <c r="GJX81" s="91"/>
      <c r="GJY81" s="91"/>
      <c r="GJZ81" s="91"/>
      <c r="GKA81" s="91"/>
      <c r="GKB81" s="91"/>
      <c r="GKC81" s="91"/>
      <c r="GKD81" s="91"/>
      <c r="GKE81" s="91"/>
      <c r="GKF81" s="91"/>
      <c r="GKG81" s="91"/>
      <c r="GKH81" s="91"/>
      <c r="GKI81" s="91"/>
      <c r="GKJ81" s="91"/>
      <c r="GKK81" s="91"/>
      <c r="GKL81" s="91"/>
      <c r="GKM81" s="91"/>
      <c r="GKN81" s="91"/>
      <c r="GKO81" s="91"/>
      <c r="GKP81" s="91"/>
      <c r="GKQ81" s="91"/>
      <c r="GKR81" s="91"/>
      <c r="GKS81" s="91"/>
      <c r="GKT81" s="91"/>
      <c r="GKU81" s="91"/>
      <c r="GKV81" s="91"/>
      <c r="GKW81" s="91"/>
      <c r="GKX81" s="91"/>
      <c r="GKY81" s="91"/>
      <c r="GKZ81" s="91"/>
      <c r="GLA81" s="91"/>
      <c r="GLB81" s="91"/>
      <c r="GLC81" s="91"/>
      <c r="GLD81" s="91"/>
      <c r="GLE81" s="91"/>
      <c r="GLF81" s="91"/>
      <c r="GLG81" s="91"/>
      <c r="GLH81" s="91"/>
      <c r="GLI81" s="91"/>
      <c r="GLJ81" s="91"/>
      <c r="GLK81" s="91"/>
      <c r="GLL81" s="91"/>
      <c r="GLM81" s="91"/>
      <c r="GLN81" s="91"/>
      <c r="GLO81" s="91"/>
      <c r="GLP81" s="91"/>
      <c r="GLQ81" s="91"/>
      <c r="GLR81" s="91"/>
      <c r="GLS81" s="91"/>
      <c r="GLT81" s="91"/>
      <c r="GLU81" s="91"/>
      <c r="GLV81" s="91"/>
      <c r="GLW81" s="91"/>
      <c r="GLX81" s="91"/>
      <c r="GLY81" s="91"/>
      <c r="GLZ81" s="91"/>
      <c r="GMA81" s="91"/>
      <c r="GMB81" s="91"/>
      <c r="GMC81" s="91"/>
      <c r="GMD81" s="91"/>
      <c r="GME81" s="91"/>
      <c r="GMF81" s="91"/>
      <c r="GMG81" s="91"/>
      <c r="GMH81" s="91"/>
      <c r="GMI81" s="91"/>
      <c r="GMJ81" s="91"/>
      <c r="GMK81" s="91"/>
      <c r="GML81" s="91"/>
      <c r="GMM81" s="91"/>
      <c r="GMN81" s="91"/>
      <c r="GMO81" s="91"/>
      <c r="GMP81" s="91"/>
      <c r="GMQ81" s="91"/>
      <c r="GMR81" s="91"/>
      <c r="GMS81" s="91"/>
      <c r="GMT81" s="91"/>
      <c r="GMU81" s="91"/>
      <c r="GMV81" s="91"/>
      <c r="GMW81" s="91"/>
      <c r="GMX81" s="91"/>
      <c r="GMY81" s="91"/>
      <c r="GMZ81" s="91"/>
      <c r="GNA81" s="91"/>
      <c r="GNB81" s="91"/>
      <c r="GNC81" s="91"/>
      <c r="GND81" s="91"/>
      <c r="GNE81" s="91"/>
      <c r="GNF81" s="91"/>
      <c r="GNG81" s="91"/>
      <c r="GNH81" s="91"/>
      <c r="GNI81" s="91"/>
      <c r="GNJ81" s="91"/>
      <c r="GNK81" s="91"/>
      <c r="GNL81" s="91"/>
      <c r="GNM81" s="91"/>
      <c r="GNN81" s="91"/>
      <c r="GNO81" s="91"/>
      <c r="GNP81" s="91"/>
      <c r="GNQ81" s="91"/>
      <c r="GNR81" s="91"/>
      <c r="GNS81" s="91"/>
      <c r="GNT81" s="91"/>
      <c r="GNU81" s="91"/>
      <c r="GNV81" s="91"/>
      <c r="GNW81" s="91"/>
      <c r="GNX81" s="91"/>
      <c r="GNY81" s="91"/>
      <c r="GNZ81" s="91"/>
      <c r="GOA81" s="91"/>
      <c r="GOB81" s="91"/>
      <c r="GOC81" s="91"/>
      <c r="GOD81" s="91"/>
      <c r="GOE81" s="91"/>
      <c r="GOF81" s="91"/>
      <c r="GOG81" s="91"/>
      <c r="GOH81" s="91"/>
      <c r="GOI81" s="91"/>
      <c r="GOJ81" s="91"/>
      <c r="GOK81" s="91"/>
      <c r="GOL81" s="91"/>
      <c r="GOM81" s="91"/>
      <c r="GON81" s="91"/>
      <c r="GOO81" s="91"/>
      <c r="GOP81" s="91"/>
      <c r="GOQ81" s="91"/>
      <c r="GOR81" s="91"/>
      <c r="GOS81" s="91"/>
      <c r="GOT81" s="91"/>
      <c r="GOU81" s="91"/>
      <c r="GOV81" s="91"/>
      <c r="GOW81" s="91"/>
      <c r="GOX81" s="91"/>
      <c r="GOY81" s="91"/>
      <c r="GOZ81" s="91"/>
      <c r="GPA81" s="91"/>
      <c r="GPB81" s="91"/>
      <c r="GPC81" s="91"/>
      <c r="GPD81" s="91"/>
      <c r="GPE81" s="91"/>
      <c r="GPF81" s="91"/>
      <c r="GPG81" s="91"/>
      <c r="GPH81" s="91"/>
      <c r="GPI81" s="91"/>
      <c r="GPJ81" s="91"/>
      <c r="GPK81" s="91"/>
      <c r="GPL81" s="91"/>
      <c r="GPM81" s="91"/>
      <c r="GPN81" s="91"/>
      <c r="GPO81" s="91"/>
      <c r="GPP81" s="91"/>
      <c r="GPQ81" s="91"/>
      <c r="GPR81" s="91"/>
      <c r="GPS81" s="91"/>
      <c r="GPT81" s="91"/>
      <c r="GPU81" s="91"/>
      <c r="GPV81" s="91"/>
      <c r="GPW81" s="91"/>
      <c r="GPX81" s="91"/>
      <c r="GPY81" s="91"/>
      <c r="GPZ81" s="91"/>
      <c r="GQA81" s="91"/>
      <c r="GQB81" s="91"/>
      <c r="GQC81" s="91"/>
      <c r="GQD81" s="91"/>
      <c r="GQE81" s="91"/>
      <c r="GQF81" s="91"/>
      <c r="GQG81" s="91"/>
      <c r="GQH81" s="91"/>
      <c r="GQI81" s="91"/>
      <c r="GQJ81" s="91"/>
      <c r="GQK81" s="91"/>
      <c r="GQL81" s="91"/>
      <c r="GQM81" s="91"/>
      <c r="GQN81" s="91"/>
      <c r="GQO81" s="91"/>
      <c r="GQP81" s="91"/>
      <c r="GQQ81" s="91"/>
      <c r="GQR81" s="91"/>
      <c r="GQS81" s="91"/>
      <c r="GQT81" s="91"/>
      <c r="GQU81" s="91"/>
      <c r="GQV81" s="91"/>
      <c r="GQW81" s="91"/>
      <c r="GQX81" s="91"/>
      <c r="GQY81" s="91"/>
      <c r="GQZ81" s="91"/>
      <c r="GRA81" s="91"/>
      <c r="GRB81" s="91"/>
      <c r="GRC81" s="91"/>
      <c r="GRD81" s="91"/>
      <c r="GRE81" s="91"/>
      <c r="GRF81" s="91"/>
      <c r="GRG81" s="91"/>
      <c r="GRH81" s="91"/>
      <c r="GRI81" s="91"/>
      <c r="GRJ81" s="91"/>
      <c r="GRK81" s="91"/>
      <c r="GRL81" s="91"/>
      <c r="GRM81" s="91"/>
      <c r="GRN81" s="91"/>
      <c r="GRO81" s="91"/>
      <c r="GRP81" s="91"/>
      <c r="GRQ81" s="91"/>
      <c r="GRR81" s="91"/>
      <c r="GRS81" s="91"/>
      <c r="GRT81" s="91"/>
      <c r="GRU81" s="91"/>
      <c r="GRV81" s="91"/>
      <c r="GRW81" s="91"/>
      <c r="GRX81" s="91"/>
      <c r="GRY81" s="91"/>
      <c r="GRZ81" s="91"/>
      <c r="GSA81" s="91"/>
      <c r="GSB81" s="91"/>
      <c r="GSC81" s="91"/>
      <c r="GSD81" s="91"/>
      <c r="GSE81" s="91"/>
      <c r="GSF81" s="91"/>
      <c r="GSG81" s="91"/>
      <c r="GSH81" s="91"/>
      <c r="GSI81" s="91"/>
      <c r="GSJ81" s="91"/>
      <c r="GSK81" s="91"/>
      <c r="GSL81" s="91"/>
      <c r="GSM81" s="91"/>
      <c r="GSN81" s="91"/>
      <c r="GSO81" s="91"/>
      <c r="GSP81" s="91"/>
      <c r="GSQ81" s="91"/>
      <c r="GSR81" s="91"/>
      <c r="GSS81" s="91"/>
      <c r="GST81" s="91"/>
      <c r="GSU81" s="91"/>
      <c r="GSV81" s="91"/>
      <c r="GSW81" s="91"/>
      <c r="GSX81" s="91"/>
      <c r="GSY81" s="91"/>
      <c r="GSZ81" s="91"/>
      <c r="GTA81" s="91"/>
      <c r="GTB81" s="91"/>
      <c r="GTC81" s="91"/>
      <c r="GTD81" s="91"/>
      <c r="GTE81" s="91"/>
      <c r="GTF81" s="91"/>
      <c r="GTG81" s="91"/>
      <c r="GTH81" s="91"/>
      <c r="GTI81" s="91"/>
      <c r="GTJ81" s="91"/>
      <c r="GTK81" s="91"/>
      <c r="GTL81" s="91"/>
      <c r="GTM81" s="91"/>
      <c r="GTN81" s="91"/>
      <c r="GTO81" s="91"/>
      <c r="GTP81" s="91"/>
      <c r="GTQ81" s="91"/>
      <c r="GTR81" s="91"/>
      <c r="GTS81" s="91"/>
      <c r="GTT81" s="91"/>
      <c r="GTU81" s="91"/>
      <c r="GTV81" s="91"/>
      <c r="GTW81" s="91"/>
      <c r="GTX81" s="91"/>
      <c r="GTY81" s="91"/>
      <c r="GTZ81" s="91"/>
      <c r="GUA81" s="91"/>
      <c r="GUB81" s="91"/>
      <c r="GUC81" s="91"/>
      <c r="GUD81" s="91"/>
      <c r="GUE81" s="91"/>
      <c r="GUF81" s="91"/>
      <c r="GUG81" s="91"/>
      <c r="GUH81" s="91"/>
      <c r="GUI81" s="91"/>
      <c r="GUJ81" s="91"/>
      <c r="GUK81" s="91"/>
      <c r="GUL81" s="91"/>
      <c r="GUM81" s="91"/>
      <c r="GUN81" s="91"/>
      <c r="GUO81" s="91"/>
      <c r="GUP81" s="91"/>
      <c r="GUQ81" s="91"/>
      <c r="GUR81" s="91"/>
      <c r="GUS81" s="91"/>
      <c r="GUT81" s="91"/>
      <c r="GUU81" s="91"/>
      <c r="GUV81" s="91"/>
      <c r="GUW81" s="91"/>
      <c r="GUX81" s="91"/>
      <c r="GUY81" s="91"/>
      <c r="GUZ81" s="91"/>
      <c r="GVA81" s="91"/>
      <c r="GVB81" s="91"/>
      <c r="GVC81" s="91"/>
      <c r="GVD81" s="91"/>
      <c r="GVE81" s="91"/>
      <c r="GVF81" s="91"/>
      <c r="GVG81" s="91"/>
      <c r="GVH81" s="91"/>
      <c r="GVI81" s="91"/>
      <c r="GVJ81" s="91"/>
      <c r="GVK81" s="91"/>
      <c r="GVL81" s="91"/>
      <c r="GVM81" s="91"/>
      <c r="GVN81" s="91"/>
      <c r="GVO81" s="91"/>
      <c r="GVP81" s="91"/>
      <c r="GVQ81" s="91"/>
      <c r="GVR81" s="91"/>
      <c r="GVS81" s="91"/>
      <c r="GVT81" s="91"/>
      <c r="GVU81" s="91"/>
      <c r="GVV81" s="91"/>
      <c r="GVW81" s="91"/>
      <c r="GVX81" s="91"/>
      <c r="GVY81" s="91"/>
      <c r="GVZ81" s="91"/>
      <c r="GWA81" s="91"/>
      <c r="GWB81" s="91"/>
      <c r="GWC81" s="91"/>
      <c r="GWD81" s="91"/>
      <c r="GWE81" s="91"/>
      <c r="GWF81" s="91"/>
      <c r="GWG81" s="91"/>
      <c r="GWH81" s="91"/>
      <c r="GWI81" s="91"/>
      <c r="GWJ81" s="91"/>
      <c r="GWK81" s="91"/>
      <c r="GWL81" s="91"/>
      <c r="GWM81" s="91"/>
      <c r="GWN81" s="91"/>
      <c r="GWO81" s="91"/>
      <c r="GWP81" s="91"/>
      <c r="GWQ81" s="91"/>
      <c r="GWR81" s="91"/>
      <c r="GWS81" s="91"/>
      <c r="GWT81" s="91"/>
      <c r="GWU81" s="91"/>
      <c r="GWV81" s="91"/>
      <c r="GWW81" s="91"/>
      <c r="GWX81" s="91"/>
      <c r="GWY81" s="91"/>
      <c r="GWZ81" s="91"/>
      <c r="GXA81" s="91"/>
      <c r="GXB81" s="91"/>
      <c r="GXC81" s="91"/>
      <c r="GXD81" s="91"/>
      <c r="GXE81" s="91"/>
      <c r="GXF81" s="91"/>
      <c r="GXG81" s="91"/>
      <c r="GXH81" s="91"/>
      <c r="GXI81" s="91"/>
      <c r="GXJ81" s="91"/>
      <c r="GXK81" s="91"/>
      <c r="GXL81" s="91"/>
      <c r="GXM81" s="91"/>
      <c r="GXN81" s="91"/>
      <c r="GXO81" s="91"/>
      <c r="GXP81" s="91"/>
      <c r="GXQ81" s="91"/>
      <c r="GXR81" s="91"/>
      <c r="GXS81" s="91"/>
      <c r="GXT81" s="91"/>
      <c r="GXU81" s="91"/>
      <c r="GXV81" s="91"/>
      <c r="GXW81" s="91"/>
      <c r="GXX81" s="91"/>
      <c r="GXY81" s="91"/>
      <c r="GXZ81" s="91"/>
      <c r="GYA81" s="91"/>
      <c r="GYB81" s="91"/>
      <c r="GYC81" s="91"/>
      <c r="GYD81" s="91"/>
      <c r="GYE81" s="91"/>
      <c r="GYF81" s="91"/>
      <c r="GYG81" s="91"/>
      <c r="GYH81" s="91"/>
      <c r="GYI81" s="91"/>
      <c r="GYJ81" s="91"/>
      <c r="GYK81" s="91"/>
      <c r="GYL81" s="91"/>
      <c r="GYM81" s="91"/>
      <c r="GYN81" s="91"/>
      <c r="GYO81" s="91"/>
      <c r="GYP81" s="91"/>
      <c r="GYQ81" s="91"/>
      <c r="GYR81" s="91"/>
      <c r="GYS81" s="91"/>
      <c r="GYT81" s="91"/>
      <c r="GYU81" s="91"/>
      <c r="GYV81" s="91"/>
      <c r="GYW81" s="91"/>
      <c r="GYX81" s="91"/>
      <c r="GYY81" s="91"/>
      <c r="GYZ81" s="91"/>
      <c r="GZA81" s="91"/>
      <c r="GZB81" s="91"/>
      <c r="GZC81" s="91"/>
      <c r="GZD81" s="91"/>
      <c r="GZE81" s="91"/>
      <c r="GZF81" s="91"/>
      <c r="GZG81" s="91"/>
      <c r="GZH81" s="91"/>
      <c r="GZI81" s="91"/>
      <c r="GZJ81" s="91"/>
      <c r="GZK81" s="91"/>
      <c r="GZL81" s="91"/>
      <c r="GZM81" s="91"/>
      <c r="GZN81" s="91"/>
      <c r="GZO81" s="91"/>
      <c r="GZP81" s="91"/>
      <c r="GZQ81" s="91"/>
      <c r="GZR81" s="91"/>
      <c r="GZS81" s="91"/>
      <c r="GZT81" s="91"/>
      <c r="GZU81" s="91"/>
      <c r="GZV81" s="91"/>
      <c r="GZW81" s="91"/>
      <c r="GZX81" s="91"/>
      <c r="GZY81" s="91"/>
      <c r="GZZ81" s="91"/>
      <c r="HAA81" s="91"/>
      <c r="HAB81" s="91"/>
      <c r="HAC81" s="91"/>
      <c r="HAD81" s="91"/>
      <c r="HAE81" s="91"/>
      <c r="HAF81" s="91"/>
      <c r="HAG81" s="91"/>
      <c r="HAH81" s="91"/>
      <c r="HAI81" s="91"/>
      <c r="HAJ81" s="91"/>
      <c r="HAK81" s="91"/>
      <c r="HAL81" s="91"/>
      <c r="HAM81" s="91"/>
      <c r="HAN81" s="91"/>
      <c r="HAO81" s="91"/>
      <c r="HAP81" s="91"/>
      <c r="HAQ81" s="91"/>
      <c r="HAR81" s="91"/>
      <c r="HAS81" s="91"/>
      <c r="HAT81" s="91"/>
      <c r="HAU81" s="91"/>
      <c r="HAV81" s="91"/>
      <c r="HAW81" s="91"/>
      <c r="HAX81" s="91"/>
      <c r="HAY81" s="91"/>
      <c r="HAZ81" s="91"/>
      <c r="HBA81" s="91"/>
      <c r="HBB81" s="91"/>
      <c r="HBC81" s="91"/>
      <c r="HBD81" s="91"/>
      <c r="HBE81" s="91"/>
      <c r="HBF81" s="91"/>
      <c r="HBG81" s="91"/>
      <c r="HBH81" s="91"/>
      <c r="HBI81" s="91"/>
      <c r="HBJ81" s="91"/>
      <c r="HBK81" s="91"/>
      <c r="HBL81" s="91"/>
      <c r="HBM81" s="91"/>
      <c r="HBN81" s="91"/>
      <c r="HBO81" s="91"/>
      <c r="HBP81" s="91"/>
      <c r="HBQ81" s="91"/>
      <c r="HBR81" s="91"/>
      <c r="HBS81" s="91"/>
      <c r="HBT81" s="91"/>
      <c r="HBU81" s="91"/>
      <c r="HBV81" s="91"/>
      <c r="HBW81" s="91"/>
      <c r="HBX81" s="91"/>
      <c r="HBY81" s="91"/>
      <c r="HBZ81" s="91"/>
      <c r="HCA81" s="91"/>
      <c r="HCB81" s="91"/>
      <c r="HCC81" s="91"/>
      <c r="HCD81" s="91"/>
      <c r="HCE81" s="91"/>
      <c r="HCF81" s="91"/>
      <c r="HCG81" s="91"/>
      <c r="HCH81" s="91"/>
      <c r="HCI81" s="91"/>
      <c r="HCJ81" s="91"/>
      <c r="HCK81" s="91"/>
      <c r="HCL81" s="91"/>
      <c r="HCM81" s="91"/>
      <c r="HCN81" s="91"/>
      <c r="HCO81" s="91"/>
      <c r="HCP81" s="91"/>
      <c r="HCQ81" s="91"/>
      <c r="HCR81" s="91"/>
      <c r="HCS81" s="91"/>
      <c r="HCT81" s="91"/>
      <c r="HCU81" s="91"/>
      <c r="HCV81" s="91"/>
      <c r="HCW81" s="91"/>
      <c r="HCX81" s="91"/>
      <c r="HCY81" s="91"/>
      <c r="HCZ81" s="91"/>
      <c r="HDA81" s="91"/>
      <c r="HDB81" s="91"/>
      <c r="HDC81" s="91"/>
      <c r="HDD81" s="91"/>
      <c r="HDE81" s="91"/>
      <c r="HDF81" s="91"/>
      <c r="HDG81" s="91"/>
      <c r="HDH81" s="91"/>
      <c r="HDI81" s="91"/>
      <c r="HDJ81" s="91"/>
      <c r="HDK81" s="91"/>
      <c r="HDL81" s="91"/>
      <c r="HDM81" s="91"/>
      <c r="HDN81" s="91"/>
      <c r="HDO81" s="91"/>
      <c r="HDP81" s="91"/>
      <c r="HDQ81" s="91"/>
      <c r="HDR81" s="91"/>
      <c r="HDS81" s="91"/>
      <c r="HDT81" s="91"/>
      <c r="HDU81" s="91"/>
      <c r="HDV81" s="91"/>
      <c r="HDW81" s="91"/>
      <c r="HDX81" s="91"/>
      <c r="HDY81" s="91"/>
      <c r="HDZ81" s="91"/>
      <c r="HEA81" s="91"/>
      <c r="HEB81" s="91"/>
      <c r="HEC81" s="91"/>
      <c r="HED81" s="91"/>
      <c r="HEE81" s="91"/>
      <c r="HEF81" s="91"/>
      <c r="HEG81" s="91"/>
      <c r="HEH81" s="91"/>
      <c r="HEI81" s="91"/>
      <c r="HEJ81" s="91"/>
      <c r="HEK81" s="91"/>
      <c r="HEL81" s="91"/>
      <c r="HEM81" s="91"/>
      <c r="HEN81" s="91"/>
      <c r="HEO81" s="91"/>
      <c r="HEP81" s="91"/>
      <c r="HEQ81" s="91"/>
      <c r="HER81" s="91"/>
      <c r="HES81" s="91"/>
      <c r="HET81" s="91"/>
      <c r="HEU81" s="91"/>
      <c r="HEV81" s="91"/>
      <c r="HEW81" s="91"/>
      <c r="HEX81" s="91"/>
      <c r="HEY81" s="91"/>
      <c r="HEZ81" s="91"/>
      <c r="HFA81" s="91"/>
      <c r="HFB81" s="91"/>
      <c r="HFC81" s="91"/>
      <c r="HFD81" s="91"/>
      <c r="HFE81" s="91"/>
      <c r="HFF81" s="91"/>
      <c r="HFG81" s="91"/>
      <c r="HFH81" s="91"/>
      <c r="HFI81" s="91"/>
      <c r="HFJ81" s="91"/>
      <c r="HFK81" s="91"/>
      <c r="HFL81" s="91"/>
      <c r="HFM81" s="91"/>
      <c r="HFN81" s="91"/>
      <c r="HFO81" s="91"/>
      <c r="HFP81" s="91"/>
      <c r="HFQ81" s="91"/>
      <c r="HFR81" s="91"/>
      <c r="HFS81" s="91"/>
      <c r="HFT81" s="91"/>
      <c r="HFU81" s="91"/>
      <c r="HFV81" s="91"/>
      <c r="HFW81" s="91"/>
      <c r="HFX81" s="91"/>
      <c r="HFY81" s="91"/>
      <c r="HFZ81" s="91"/>
      <c r="HGA81" s="91"/>
      <c r="HGB81" s="91"/>
      <c r="HGC81" s="91"/>
      <c r="HGD81" s="91"/>
      <c r="HGE81" s="91"/>
      <c r="HGF81" s="91"/>
      <c r="HGG81" s="91"/>
      <c r="HGH81" s="91"/>
      <c r="HGI81" s="91"/>
      <c r="HGJ81" s="91"/>
      <c r="HGK81" s="91"/>
      <c r="HGL81" s="91"/>
      <c r="HGM81" s="91"/>
      <c r="HGN81" s="91"/>
      <c r="HGO81" s="91"/>
      <c r="HGP81" s="91"/>
      <c r="HGQ81" s="91"/>
      <c r="HGR81" s="91"/>
      <c r="HGS81" s="91"/>
      <c r="HGT81" s="91"/>
      <c r="HGU81" s="91"/>
      <c r="HGV81" s="91"/>
      <c r="HGW81" s="91"/>
      <c r="HGX81" s="91"/>
      <c r="HGY81" s="91"/>
      <c r="HGZ81" s="91"/>
      <c r="HHA81" s="91"/>
      <c r="HHB81" s="91"/>
      <c r="HHC81" s="91"/>
      <c r="HHD81" s="91"/>
      <c r="HHE81" s="91"/>
      <c r="HHF81" s="91"/>
      <c r="HHG81" s="91"/>
      <c r="HHH81" s="91"/>
      <c r="HHI81" s="91"/>
      <c r="HHJ81" s="91"/>
      <c r="HHK81" s="91"/>
      <c r="HHL81" s="91"/>
      <c r="HHM81" s="91"/>
      <c r="HHN81" s="91"/>
      <c r="HHO81" s="91"/>
      <c r="HHP81" s="91"/>
      <c r="HHQ81" s="91"/>
      <c r="HHR81" s="91"/>
      <c r="HHS81" s="91"/>
      <c r="HHT81" s="91"/>
      <c r="HHU81" s="91"/>
      <c r="HHV81" s="91"/>
      <c r="HHW81" s="91"/>
      <c r="HHX81" s="91"/>
      <c r="HHY81" s="91"/>
      <c r="HHZ81" s="91"/>
      <c r="HIA81" s="91"/>
      <c r="HIB81" s="91"/>
      <c r="HIC81" s="91"/>
      <c r="HID81" s="91"/>
      <c r="HIE81" s="91"/>
      <c r="HIF81" s="91"/>
      <c r="HIG81" s="91"/>
      <c r="HIH81" s="91"/>
      <c r="HII81" s="91"/>
      <c r="HIJ81" s="91"/>
      <c r="HIK81" s="91"/>
      <c r="HIL81" s="91"/>
      <c r="HIM81" s="91"/>
      <c r="HIN81" s="91"/>
      <c r="HIO81" s="91"/>
      <c r="HIP81" s="91"/>
      <c r="HIQ81" s="91"/>
      <c r="HIR81" s="91"/>
      <c r="HIS81" s="91"/>
      <c r="HIT81" s="91"/>
      <c r="HIU81" s="91"/>
      <c r="HIV81" s="91"/>
      <c r="HIW81" s="91"/>
      <c r="HIX81" s="91"/>
      <c r="HIY81" s="91"/>
      <c r="HIZ81" s="91"/>
      <c r="HJA81" s="91"/>
      <c r="HJB81" s="91"/>
      <c r="HJC81" s="91"/>
      <c r="HJD81" s="91"/>
      <c r="HJE81" s="91"/>
      <c r="HJF81" s="91"/>
      <c r="HJG81" s="91"/>
      <c r="HJH81" s="91"/>
      <c r="HJI81" s="91"/>
      <c r="HJJ81" s="91"/>
      <c r="HJK81" s="91"/>
      <c r="HJL81" s="91"/>
      <c r="HJM81" s="91"/>
      <c r="HJN81" s="91"/>
      <c r="HJO81" s="91"/>
      <c r="HJP81" s="91"/>
      <c r="HJQ81" s="91"/>
      <c r="HJR81" s="91"/>
      <c r="HJS81" s="91"/>
      <c r="HJT81" s="91"/>
      <c r="HJU81" s="91"/>
      <c r="HJV81" s="91"/>
      <c r="HJW81" s="91"/>
      <c r="HJX81" s="91"/>
      <c r="HJY81" s="91"/>
      <c r="HJZ81" s="91"/>
      <c r="HKA81" s="91"/>
      <c r="HKB81" s="91"/>
      <c r="HKC81" s="91"/>
      <c r="HKD81" s="91"/>
      <c r="HKE81" s="91"/>
      <c r="HKF81" s="91"/>
      <c r="HKG81" s="91"/>
      <c r="HKH81" s="91"/>
      <c r="HKI81" s="91"/>
      <c r="HKJ81" s="91"/>
      <c r="HKK81" s="91"/>
      <c r="HKL81" s="91"/>
      <c r="HKM81" s="91"/>
      <c r="HKN81" s="91"/>
      <c r="HKO81" s="91"/>
      <c r="HKP81" s="91"/>
      <c r="HKQ81" s="91"/>
      <c r="HKR81" s="91"/>
      <c r="HKS81" s="91"/>
      <c r="HKT81" s="91"/>
      <c r="HKU81" s="91"/>
      <c r="HKV81" s="91"/>
      <c r="HKW81" s="91"/>
      <c r="HKX81" s="91"/>
      <c r="HKY81" s="91"/>
      <c r="HKZ81" s="91"/>
      <c r="HLA81" s="91"/>
      <c r="HLB81" s="91"/>
      <c r="HLC81" s="91"/>
      <c r="HLD81" s="91"/>
      <c r="HLE81" s="91"/>
      <c r="HLF81" s="91"/>
      <c r="HLG81" s="91"/>
      <c r="HLH81" s="91"/>
      <c r="HLI81" s="91"/>
      <c r="HLJ81" s="91"/>
      <c r="HLK81" s="91"/>
      <c r="HLL81" s="91"/>
      <c r="HLM81" s="91"/>
      <c r="HLN81" s="91"/>
      <c r="HLO81" s="91"/>
      <c r="HLP81" s="91"/>
      <c r="HLQ81" s="91"/>
      <c r="HLR81" s="91"/>
      <c r="HLS81" s="91"/>
      <c r="HLT81" s="91"/>
      <c r="HLU81" s="91"/>
      <c r="HLV81" s="91"/>
      <c r="HLW81" s="91"/>
      <c r="HLX81" s="91"/>
      <c r="HLY81" s="91"/>
      <c r="HLZ81" s="91"/>
      <c r="HMA81" s="91"/>
      <c r="HMB81" s="91"/>
      <c r="HMC81" s="91"/>
      <c r="HMD81" s="91"/>
      <c r="HME81" s="91"/>
      <c r="HMF81" s="91"/>
      <c r="HMG81" s="91"/>
      <c r="HMH81" s="91"/>
      <c r="HMI81" s="91"/>
      <c r="HMJ81" s="91"/>
      <c r="HMK81" s="91"/>
      <c r="HML81" s="91"/>
      <c r="HMM81" s="91"/>
      <c r="HMN81" s="91"/>
      <c r="HMO81" s="91"/>
      <c r="HMP81" s="91"/>
      <c r="HMQ81" s="91"/>
      <c r="HMR81" s="91"/>
      <c r="HMS81" s="91"/>
      <c r="HMT81" s="91"/>
      <c r="HMU81" s="91"/>
      <c r="HMV81" s="91"/>
      <c r="HMW81" s="91"/>
      <c r="HMX81" s="91"/>
      <c r="HMY81" s="91"/>
      <c r="HMZ81" s="91"/>
      <c r="HNA81" s="91"/>
      <c r="HNB81" s="91"/>
      <c r="HNC81" s="91"/>
      <c r="HND81" s="91"/>
      <c r="HNE81" s="91"/>
      <c r="HNF81" s="91"/>
      <c r="HNG81" s="91"/>
      <c r="HNH81" s="91"/>
      <c r="HNI81" s="91"/>
      <c r="HNJ81" s="91"/>
      <c r="HNK81" s="91"/>
      <c r="HNL81" s="91"/>
      <c r="HNM81" s="91"/>
      <c r="HNN81" s="91"/>
      <c r="HNO81" s="91"/>
      <c r="HNP81" s="91"/>
      <c r="HNQ81" s="91"/>
      <c r="HNR81" s="91"/>
      <c r="HNS81" s="91"/>
      <c r="HNT81" s="91"/>
      <c r="HNU81" s="91"/>
      <c r="HNV81" s="91"/>
      <c r="HNW81" s="91"/>
      <c r="HNX81" s="91"/>
      <c r="HNY81" s="91"/>
      <c r="HNZ81" s="91"/>
      <c r="HOA81" s="91"/>
      <c r="HOB81" s="91"/>
      <c r="HOC81" s="91"/>
      <c r="HOD81" s="91"/>
      <c r="HOE81" s="91"/>
      <c r="HOF81" s="91"/>
      <c r="HOG81" s="91"/>
      <c r="HOH81" s="91"/>
      <c r="HOI81" s="91"/>
      <c r="HOJ81" s="91"/>
      <c r="HOK81" s="91"/>
      <c r="HOL81" s="91"/>
      <c r="HOM81" s="91"/>
      <c r="HON81" s="91"/>
      <c r="HOO81" s="91"/>
      <c r="HOP81" s="91"/>
      <c r="HOQ81" s="91"/>
      <c r="HOR81" s="91"/>
      <c r="HOS81" s="91"/>
      <c r="HOT81" s="91"/>
      <c r="HOU81" s="91"/>
      <c r="HOV81" s="91"/>
      <c r="HOW81" s="91"/>
      <c r="HOX81" s="91"/>
      <c r="HOY81" s="91"/>
      <c r="HOZ81" s="91"/>
      <c r="HPA81" s="91"/>
      <c r="HPB81" s="91"/>
      <c r="HPC81" s="91"/>
      <c r="HPD81" s="91"/>
      <c r="HPE81" s="91"/>
      <c r="HPF81" s="91"/>
      <c r="HPG81" s="91"/>
      <c r="HPH81" s="91"/>
      <c r="HPI81" s="91"/>
      <c r="HPJ81" s="91"/>
      <c r="HPK81" s="91"/>
      <c r="HPL81" s="91"/>
      <c r="HPM81" s="91"/>
      <c r="HPN81" s="91"/>
      <c r="HPO81" s="91"/>
      <c r="HPP81" s="91"/>
      <c r="HPQ81" s="91"/>
      <c r="HPR81" s="91"/>
      <c r="HPS81" s="91"/>
      <c r="HPT81" s="91"/>
      <c r="HPU81" s="91"/>
      <c r="HPV81" s="91"/>
      <c r="HPW81" s="91"/>
      <c r="HPX81" s="91"/>
      <c r="HPY81" s="91"/>
      <c r="HPZ81" s="91"/>
      <c r="HQA81" s="91"/>
      <c r="HQB81" s="91"/>
      <c r="HQC81" s="91"/>
      <c r="HQD81" s="91"/>
      <c r="HQE81" s="91"/>
      <c r="HQF81" s="91"/>
      <c r="HQG81" s="91"/>
      <c r="HQH81" s="91"/>
      <c r="HQI81" s="91"/>
      <c r="HQJ81" s="91"/>
      <c r="HQK81" s="91"/>
      <c r="HQL81" s="91"/>
      <c r="HQM81" s="91"/>
      <c r="HQN81" s="91"/>
      <c r="HQO81" s="91"/>
      <c r="HQP81" s="91"/>
      <c r="HQQ81" s="91"/>
      <c r="HQR81" s="91"/>
      <c r="HQS81" s="91"/>
      <c r="HQT81" s="91"/>
      <c r="HQU81" s="91"/>
      <c r="HQV81" s="91"/>
      <c r="HQW81" s="91"/>
      <c r="HQX81" s="91"/>
      <c r="HQY81" s="91"/>
      <c r="HQZ81" s="91"/>
      <c r="HRA81" s="91"/>
      <c r="HRB81" s="91"/>
      <c r="HRC81" s="91"/>
      <c r="HRD81" s="91"/>
      <c r="HRE81" s="91"/>
      <c r="HRF81" s="91"/>
      <c r="HRG81" s="91"/>
      <c r="HRH81" s="91"/>
      <c r="HRI81" s="91"/>
      <c r="HRJ81" s="91"/>
      <c r="HRK81" s="91"/>
      <c r="HRL81" s="91"/>
      <c r="HRM81" s="91"/>
      <c r="HRN81" s="91"/>
      <c r="HRO81" s="91"/>
      <c r="HRP81" s="91"/>
      <c r="HRQ81" s="91"/>
      <c r="HRR81" s="91"/>
      <c r="HRS81" s="91"/>
      <c r="HRT81" s="91"/>
      <c r="HRU81" s="91"/>
      <c r="HRV81" s="91"/>
      <c r="HRW81" s="91"/>
      <c r="HRX81" s="91"/>
      <c r="HRY81" s="91"/>
      <c r="HRZ81" s="91"/>
      <c r="HSA81" s="91"/>
      <c r="HSB81" s="91"/>
      <c r="HSC81" s="91"/>
      <c r="HSD81" s="91"/>
      <c r="HSE81" s="91"/>
      <c r="HSF81" s="91"/>
      <c r="HSG81" s="91"/>
      <c r="HSH81" s="91"/>
      <c r="HSI81" s="91"/>
      <c r="HSJ81" s="91"/>
      <c r="HSK81" s="91"/>
      <c r="HSL81" s="91"/>
      <c r="HSM81" s="91"/>
      <c r="HSN81" s="91"/>
      <c r="HSO81" s="91"/>
      <c r="HSP81" s="91"/>
      <c r="HSQ81" s="91"/>
      <c r="HSR81" s="91"/>
      <c r="HSS81" s="91"/>
      <c r="HST81" s="91"/>
      <c r="HSU81" s="91"/>
      <c r="HSV81" s="91"/>
      <c r="HSW81" s="91"/>
      <c r="HSX81" s="91"/>
      <c r="HSY81" s="91"/>
      <c r="HSZ81" s="91"/>
      <c r="HTA81" s="91"/>
      <c r="HTB81" s="91"/>
      <c r="HTC81" s="91"/>
      <c r="HTD81" s="91"/>
      <c r="HTE81" s="91"/>
      <c r="HTF81" s="91"/>
      <c r="HTG81" s="91"/>
      <c r="HTH81" s="91"/>
      <c r="HTI81" s="91"/>
      <c r="HTJ81" s="91"/>
      <c r="HTK81" s="91"/>
      <c r="HTL81" s="91"/>
      <c r="HTM81" s="91"/>
      <c r="HTN81" s="91"/>
      <c r="HTO81" s="91"/>
      <c r="HTP81" s="91"/>
      <c r="HTQ81" s="91"/>
      <c r="HTR81" s="91"/>
      <c r="HTS81" s="91"/>
      <c r="HTT81" s="91"/>
      <c r="HTU81" s="91"/>
      <c r="HTV81" s="91"/>
      <c r="HTW81" s="91"/>
      <c r="HTX81" s="91"/>
      <c r="HTY81" s="91"/>
      <c r="HTZ81" s="91"/>
      <c r="HUA81" s="91"/>
      <c r="HUB81" s="91"/>
      <c r="HUC81" s="91"/>
      <c r="HUD81" s="91"/>
      <c r="HUE81" s="91"/>
      <c r="HUF81" s="91"/>
      <c r="HUG81" s="91"/>
      <c r="HUH81" s="91"/>
      <c r="HUI81" s="91"/>
      <c r="HUJ81" s="91"/>
      <c r="HUK81" s="91"/>
      <c r="HUL81" s="91"/>
      <c r="HUM81" s="91"/>
      <c r="HUN81" s="91"/>
      <c r="HUO81" s="91"/>
      <c r="HUP81" s="91"/>
      <c r="HUQ81" s="91"/>
      <c r="HUR81" s="91"/>
      <c r="HUS81" s="91"/>
      <c r="HUT81" s="91"/>
      <c r="HUU81" s="91"/>
      <c r="HUV81" s="91"/>
      <c r="HUW81" s="91"/>
      <c r="HUX81" s="91"/>
      <c r="HUY81" s="91"/>
      <c r="HUZ81" s="91"/>
      <c r="HVA81" s="91"/>
      <c r="HVB81" s="91"/>
      <c r="HVC81" s="91"/>
      <c r="HVD81" s="91"/>
      <c r="HVE81" s="91"/>
      <c r="HVF81" s="91"/>
      <c r="HVG81" s="91"/>
      <c r="HVH81" s="91"/>
      <c r="HVI81" s="91"/>
      <c r="HVJ81" s="91"/>
      <c r="HVK81" s="91"/>
      <c r="HVL81" s="91"/>
      <c r="HVM81" s="91"/>
      <c r="HVN81" s="91"/>
      <c r="HVO81" s="91"/>
      <c r="HVP81" s="91"/>
      <c r="HVQ81" s="91"/>
      <c r="HVR81" s="91"/>
      <c r="HVS81" s="91"/>
      <c r="HVT81" s="91"/>
      <c r="HVU81" s="91"/>
      <c r="HVV81" s="91"/>
      <c r="HVW81" s="91"/>
      <c r="HVX81" s="91"/>
      <c r="HVY81" s="91"/>
      <c r="HVZ81" s="91"/>
      <c r="HWA81" s="91"/>
      <c r="HWB81" s="91"/>
      <c r="HWC81" s="91"/>
      <c r="HWD81" s="91"/>
      <c r="HWE81" s="91"/>
      <c r="HWF81" s="91"/>
      <c r="HWG81" s="91"/>
      <c r="HWH81" s="91"/>
      <c r="HWI81" s="91"/>
      <c r="HWJ81" s="91"/>
      <c r="HWK81" s="91"/>
      <c r="HWL81" s="91"/>
      <c r="HWM81" s="91"/>
      <c r="HWN81" s="91"/>
      <c r="HWO81" s="91"/>
      <c r="HWP81" s="91"/>
      <c r="HWQ81" s="91"/>
      <c r="HWR81" s="91"/>
      <c r="HWS81" s="91"/>
      <c r="HWT81" s="91"/>
      <c r="HWU81" s="91"/>
      <c r="HWV81" s="91"/>
      <c r="HWW81" s="91"/>
      <c r="HWX81" s="91"/>
      <c r="HWY81" s="91"/>
      <c r="HWZ81" s="91"/>
      <c r="HXA81" s="91"/>
      <c r="HXB81" s="91"/>
      <c r="HXC81" s="91"/>
      <c r="HXD81" s="91"/>
      <c r="HXE81" s="91"/>
      <c r="HXF81" s="91"/>
      <c r="HXG81" s="91"/>
      <c r="HXH81" s="91"/>
      <c r="HXI81" s="91"/>
      <c r="HXJ81" s="91"/>
      <c r="HXK81" s="91"/>
      <c r="HXL81" s="91"/>
      <c r="HXM81" s="91"/>
      <c r="HXN81" s="91"/>
      <c r="HXO81" s="91"/>
      <c r="HXP81" s="91"/>
      <c r="HXQ81" s="91"/>
      <c r="HXR81" s="91"/>
      <c r="HXS81" s="91"/>
      <c r="HXT81" s="91"/>
      <c r="HXU81" s="91"/>
      <c r="HXV81" s="91"/>
      <c r="HXW81" s="91"/>
      <c r="HXX81" s="91"/>
      <c r="HXY81" s="91"/>
      <c r="HXZ81" s="91"/>
      <c r="HYA81" s="91"/>
      <c r="HYB81" s="91"/>
      <c r="HYC81" s="91"/>
      <c r="HYD81" s="91"/>
      <c r="HYE81" s="91"/>
      <c r="HYF81" s="91"/>
      <c r="HYG81" s="91"/>
      <c r="HYH81" s="91"/>
      <c r="HYI81" s="91"/>
      <c r="HYJ81" s="91"/>
      <c r="HYK81" s="91"/>
      <c r="HYL81" s="91"/>
      <c r="HYM81" s="91"/>
      <c r="HYN81" s="91"/>
      <c r="HYO81" s="91"/>
      <c r="HYP81" s="91"/>
      <c r="HYQ81" s="91"/>
      <c r="HYR81" s="91"/>
      <c r="HYS81" s="91"/>
      <c r="HYT81" s="91"/>
      <c r="HYU81" s="91"/>
      <c r="HYV81" s="91"/>
      <c r="HYW81" s="91"/>
      <c r="HYX81" s="91"/>
      <c r="HYY81" s="91"/>
      <c r="HYZ81" s="91"/>
      <c r="HZA81" s="91"/>
      <c r="HZB81" s="91"/>
      <c r="HZC81" s="91"/>
      <c r="HZD81" s="91"/>
      <c r="HZE81" s="91"/>
      <c r="HZF81" s="91"/>
      <c r="HZG81" s="91"/>
      <c r="HZH81" s="91"/>
      <c r="HZI81" s="91"/>
      <c r="HZJ81" s="91"/>
      <c r="HZK81" s="91"/>
      <c r="HZL81" s="91"/>
      <c r="HZM81" s="91"/>
      <c r="HZN81" s="91"/>
      <c r="HZO81" s="91"/>
      <c r="HZP81" s="91"/>
      <c r="HZQ81" s="91"/>
      <c r="HZR81" s="91"/>
      <c r="HZS81" s="91"/>
      <c r="HZT81" s="91"/>
      <c r="HZU81" s="91"/>
      <c r="HZV81" s="91"/>
      <c r="HZW81" s="91"/>
      <c r="HZX81" s="91"/>
      <c r="HZY81" s="91"/>
      <c r="HZZ81" s="91"/>
      <c r="IAA81" s="91"/>
      <c r="IAB81" s="91"/>
      <c r="IAC81" s="91"/>
      <c r="IAD81" s="91"/>
      <c r="IAE81" s="91"/>
      <c r="IAF81" s="91"/>
      <c r="IAG81" s="91"/>
      <c r="IAH81" s="91"/>
      <c r="IAI81" s="91"/>
      <c r="IAJ81" s="91"/>
      <c r="IAK81" s="91"/>
      <c r="IAL81" s="91"/>
      <c r="IAM81" s="91"/>
      <c r="IAN81" s="91"/>
      <c r="IAO81" s="91"/>
      <c r="IAP81" s="91"/>
      <c r="IAQ81" s="91"/>
      <c r="IAR81" s="91"/>
      <c r="IAS81" s="91"/>
      <c r="IAT81" s="91"/>
      <c r="IAU81" s="91"/>
      <c r="IAV81" s="91"/>
      <c r="IAW81" s="91"/>
      <c r="IAX81" s="91"/>
      <c r="IAY81" s="91"/>
      <c r="IAZ81" s="91"/>
      <c r="IBA81" s="91"/>
      <c r="IBB81" s="91"/>
      <c r="IBC81" s="91"/>
      <c r="IBD81" s="91"/>
      <c r="IBE81" s="91"/>
      <c r="IBF81" s="91"/>
      <c r="IBG81" s="91"/>
      <c r="IBH81" s="91"/>
      <c r="IBI81" s="91"/>
      <c r="IBJ81" s="91"/>
      <c r="IBK81" s="91"/>
      <c r="IBL81" s="91"/>
      <c r="IBM81" s="91"/>
      <c r="IBN81" s="91"/>
      <c r="IBO81" s="91"/>
      <c r="IBP81" s="91"/>
      <c r="IBQ81" s="91"/>
      <c r="IBR81" s="91"/>
      <c r="IBS81" s="91"/>
      <c r="IBT81" s="91"/>
      <c r="IBU81" s="91"/>
      <c r="IBV81" s="91"/>
      <c r="IBW81" s="91"/>
      <c r="IBX81" s="91"/>
      <c r="IBY81" s="91"/>
      <c r="IBZ81" s="91"/>
      <c r="ICA81" s="91"/>
      <c r="ICB81" s="91"/>
      <c r="ICC81" s="91"/>
      <c r="ICD81" s="91"/>
      <c r="ICE81" s="91"/>
      <c r="ICF81" s="91"/>
      <c r="ICG81" s="91"/>
      <c r="ICH81" s="91"/>
      <c r="ICI81" s="91"/>
      <c r="ICJ81" s="91"/>
      <c r="ICK81" s="91"/>
      <c r="ICL81" s="91"/>
      <c r="ICM81" s="91"/>
      <c r="ICN81" s="91"/>
      <c r="ICO81" s="91"/>
      <c r="ICP81" s="91"/>
      <c r="ICQ81" s="91"/>
      <c r="ICR81" s="91"/>
      <c r="ICS81" s="91"/>
      <c r="ICT81" s="91"/>
      <c r="ICU81" s="91"/>
      <c r="ICV81" s="91"/>
      <c r="ICW81" s="91"/>
      <c r="ICX81" s="91"/>
      <c r="ICY81" s="91"/>
      <c r="ICZ81" s="91"/>
      <c r="IDA81" s="91"/>
      <c r="IDB81" s="91"/>
      <c r="IDC81" s="91"/>
      <c r="IDD81" s="91"/>
      <c r="IDE81" s="91"/>
      <c r="IDF81" s="91"/>
      <c r="IDG81" s="91"/>
      <c r="IDH81" s="91"/>
      <c r="IDI81" s="91"/>
      <c r="IDJ81" s="91"/>
      <c r="IDK81" s="91"/>
      <c r="IDL81" s="91"/>
      <c r="IDM81" s="91"/>
      <c r="IDN81" s="91"/>
      <c r="IDO81" s="91"/>
      <c r="IDP81" s="91"/>
      <c r="IDQ81" s="91"/>
      <c r="IDR81" s="91"/>
      <c r="IDS81" s="91"/>
      <c r="IDT81" s="91"/>
      <c r="IDU81" s="91"/>
      <c r="IDV81" s="91"/>
      <c r="IDW81" s="91"/>
      <c r="IDX81" s="91"/>
      <c r="IDY81" s="91"/>
      <c r="IDZ81" s="91"/>
      <c r="IEA81" s="91"/>
      <c r="IEB81" s="91"/>
      <c r="IEC81" s="91"/>
      <c r="IED81" s="91"/>
      <c r="IEE81" s="91"/>
      <c r="IEF81" s="91"/>
      <c r="IEG81" s="91"/>
      <c r="IEH81" s="91"/>
      <c r="IEI81" s="91"/>
      <c r="IEJ81" s="91"/>
      <c r="IEK81" s="91"/>
      <c r="IEL81" s="91"/>
      <c r="IEM81" s="91"/>
      <c r="IEN81" s="91"/>
      <c r="IEO81" s="91"/>
      <c r="IEP81" s="91"/>
      <c r="IEQ81" s="91"/>
      <c r="IER81" s="91"/>
      <c r="IES81" s="91"/>
      <c r="IET81" s="91"/>
      <c r="IEU81" s="91"/>
      <c r="IEV81" s="91"/>
      <c r="IEW81" s="91"/>
      <c r="IEX81" s="91"/>
      <c r="IEY81" s="91"/>
      <c r="IEZ81" s="91"/>
      <c r="IFA81" s="91"/>
      <c r="IFB81" s="91"/>
      <c r="IFC81" s="91"/>
      <c r="IFD81" s="91"/>
      <c r="IFE81" s="91"/>
      <c r="IFF81" s="91"/>
      <c r="IFG81" s="91"/>
      <c r="IFH81" s="91"/>
      <c r="IFI81" s="91"/>
      <c r="IFJ81" s="91"/>
      <c r="IFK81" s="91"/>
      <c r="IFL81" s="91"/>
      <c r="IFM81" s="91"/>
      <c r="IFN81" s="91"/>
      <c r="IFO81" s="91"/>
      <c r="IFP81" s="91"/>
      <c r="IFQ81" s="91"/>
      <c r="IFR81" s="91"/>
      <c r="IFS81" s="91"/>
      <c r="IFT81" s="91"/>
      <c r="IFU81" s="91"/>
      <c r="IFV81" s="91"/>
      <c r="IFW81" s="91"/>
      <c r="IFX81" s="91"/>
      <c r="IFY81" s="91"/>
      <c r="IFZ81" s="91"/>
      <c r="IGA81" s="91"/>
      <c r="IGB81" s="91"/>
      <c r="IGC81" s="91"/>
      <c r="IGD81" s="91"/>
      <c r="IGE81" s="91"/>
      <c r="IGF81" s="91"/>
      <c r="IGG81" s="91"/>
      <c r="IGH81" s="91"/>
      <c r="IGI81" s="91"/>
      <c r="IGJ81" s="91"/>
      <c r="IGK81" s="91"/>
      <c r="IGL81" s="91"/>
      <c r="IGM81" s="91"/>
      <c r="IGN81" s="91"/>
      <c r="IGO81" s="91"/>
      <c r="IGP81" s="91"/>
      <c r="IGQ81" s="91"/>
      <c r="IGR81" s="91"/>
      <c r="IGS81" s="91"/>
      <c r="IGT81" s="91"/>
      <c r="IGU81" s="91"/>
      <c r="IGV81" s="91"/>
      <c r="IGW81" s="91"/>
      <c r="IGX81" s="91"/>
      <c r="IGY81" s="91"/>
      <c r="IGZ81" s="91"/>
      <c r="IHA81" s="91"/>
      <c r="IHB81" s="91"/>
      <c r="IHC81" s="91"/>
      <c r="IHD81" s="91"/>
      <c r="IHE81" s="91"/>
      <c r="IHF81" s="91"/>
      <c r="IHG81" s="91"/>
      <c r="IHH81" s="91"/>
      <c r="IHI81" s="91"/>
      <c r="IHJ81" s="91"/>
      <c r="IHK81" s="91"/>
      <c r="IHL81" s="91"/>
      <c r="IHM81" s="91"/>
      <c r="IHN81" s="91"/>
      <c r="IHO81" s="91"/>
      <c r="IHP81" s="91"/>
      <c r="IHQ81" s="91"/>
      <c r="IHR81" s="91"/>
      <c r="IHS81" s="91"/>
      <c r="IHT81" s="91"/>
      <c r="IHU81" s="91"/>
      <c r="IHV81" s="91"/>
      <c r="IHW81" s="91"/>
      <c r="IHX81" s="91"/>
      <c r="IHY81" s="91"/>
      <c r="IHZ81" s="91"/>
      <c r="IIA81" s="91"/>
      <c r="IIB81" s="91"/>
      <c r="IIC81" s="91"/>
      <c r="IID81" s="91"/>
      <c r="IIE81" s="91"/>
      <c r="IIF81" s="91"/>
      <c r="IIG81" s="91"/>
      <c r="IIH81" s="91"/>
      <c r="III81" s="91"/>
      <c r="IIJ81" s="91"/>
      <c r="IIK81" s="91"/>
      <c r="IIL81" s="91"/>
      <c r="IIM81" s="91"/>
      <c r="IIN81" s="91"/>
      <c r="IIO81" s="91"/>
      <c r="IIP81" s="91"/>
      <c r="IIQ81" s="91"/>
      <c r="IIR81" s="91"/>
      <c r="IIS81" s="91"/>
      <c r="IIT81" s="91"/>
      <c r="IIU81" s="91"/>
      <c r="IIV81" s="91"/>
      <c r="IIW81" s="91"/>
      <c r="IIX81" s="91"/>
      <c r="IIY81" s="91"/>
      <c r="IIZ81" s="91"/>
      <c r="IJA81" s="91"/>
      <c r="IJB81" s="91"/>
      <c r="IJC81" s="91"/>
      <c r="IJD81" s="91"/>
      <c r="IJE81" s="91"/>
      <c r="IJF81" s="91"/>
      <c r="IJG81" s="91"/>
      <c r="IJH81" s="91"/>
      <c r="IJI81" s="91"/>
      <c r="IJJ81" s="91"/>
      <c r="IJK81" s="91"/>
      <c r="IJL81" s="91"/>
      <c r="IJM81" s="91"/>
      <c r="IJN81" s="91"/>
      <c r="IJO81" s="91"/>
      <c r="IJP81" s="91"/>
      <c r="IJQ81" s="91"/>
      <c r="IJR81" s="91"/>
      <c r="IJS81" s="91"/>
      <c r="IJT81" s="91"/>
      <c r="IJU81" s="91"/>
      <c r="IJV81" s="91"/>
      <c r="IJW81" s="91"/>
      <c r="IJX81" s="91"/>
      <c r="IJY81" s="91"/>
      <c r="IJZ81" s="91"/>
      <c r="IKA81" s="91"/>
      <c r="IKB81" s="91"/>
      <c r="IKC81" s="91"/>
      <c r="IKD81" s="91"/>
      <c r="IKE81" s="91"/>
      <c r="IKF81" s="91"/>
      <c r="IKG81" s="91"/>
      <c r="IKH81" s="91"/>
      <c r="IKI81" s="91"/>
      <c r="IKJ81" s="91"/>
      <c r="IKK81" s="91"/>
      <c r="IKL81" s="91"/>
      <c r="IKM81" s="91"/>
      <c r="IKN81" s="91"/>
      <c r="IKO81" s="91"/>
      <c r="IKP81" s="91"/>
      <c r="IKQ81" s="91"/>
      <c r="IKR81" s="91"/>
      <c r="IKS81" s="91"/>
      <c r="IKT81" s="91"/>
      <c r="IKU81" s="91"/>
      <c r="IKV81" s="91"/>
      <c r="IKW81" s="91"/>
      <c r="IKX81" s="91"/>
      <c r="IKY81" s="91"/>
      <c r="IKZ81" s="91"/>
      <c r="ILA81" s="91"/>
      <c r="ILB81" s="91"/>
      <c r="ILC81" s="91"/>
      <c r="ILD81" s="91"/>
      <c r="ILE81" s="91"/>
      <c r="ILF81" s="91"/>
      <c r="ILG81" s="91"/>
      <c r="ILH81" s="91"/>
      <c r="ILI81" s="91"/>
      <c r="ILJ81" s="91"/>
      <c r="ILK81" s="91"/>
      <c r="ILL81" s="91"/>
      <c r="ILM81" s="91"/>
      <c r="ILN81" s="91"/>
      <c r="ILO81" s="91"/>
      <c r="ILP81" s="91"/>
      <c r="ILQ81" s="91"/>
      <c r="ILR81" s="91"/>
      <c r="ILS81" s="91"/>
      <c r="ILT81" s="91"/>
      <c r="ILU81" s="91"/>
      <c r="ILV81" s="91"/>
      <c r="ILW81" s="91"/>
      <c r="ILX81" s="91"/>
      <c r="ILY81" s="91"/>
      <c r="ILZ81" s="91"/>
      <c r="IMA81" s="91"/>
      <c r="IMB81" s="91"/>
      <c r="IMC81" s="91"/>
      <c r="IMD81" s="91"/>
      <c r="IME81" s="91"/>
      <c r="IMF81" s="91"/>
      <c r="IMG81" s="91"/>
      <c r="IMH81" s="91"/>
      <c r="IMI81" s="91"/>
      <c r="IMJ81" s="91"/>
      <c r="IMK81" s="91"/>
      <c r="IML81" s="91"/>
      <c r="IMM81" s="91"/>
      <c r="IMN81" s="91"/>
      <c r="IMO81" s="91"/>
      <c r="IMP81" s="91"/>
      <c r="IMQ81" s="91"/>
      <c r="IMR81" s="91"/>
      <c r="IMS81" s="91"/>
      <c r="IMT81" s="91"/>
      <c r="IMU81" s="91"/>
      <c r="IMV81" s="91"/>
      <c r="IMW81" s="91"/>
      <c r="IMX81" s="91"/>
      <c r="IMY81" s="91"/>
      <c r="IMZ81" s="91"/>
      <c r="INA81" s="91"/>
      <c r="INB81" s="91"/>
      <c r="INC81" s="91"/>
      <c r="IND81" s="91"/>
      <c r="INE81" s="91"/>
      <c r="INF81" s="91"/>
      <c r="ING81" s="91"/>
      <c r="INH81" s="91"/>
      <c r="INI81" s="91"/>
      <c r="INJ81" s="91"/>
      <c r="INK81" s="91"/>
      <c r="INL81" s="91"/>
      <c r="INM81" s="91"/>
      <c r="INN81" s="91"/>
      <c r="INO81" s="91"/>
      <c r="INP81" s="91"/>
      <c r="INQ81" s="91"/>
      <c r="INR81" s="91"/>
      <c r="INS81" s="91"/>
      <c r="INT81" s="91"/>
      <c r="INU81" s="91"/>
      <c r="INV81" s="91"/>
      <c r="INW81" s="91"/>
      <c r="INX81" s="91"/>
      <c r="INY81" s="91"/>
      <c r="INZ81" s="91"/>
      <c r="IOA81" s="91"/>
      <c r="IOB81" s="91"/>
      <c r="IOC81" s="91"/>
      <c r="IOD81" s="91"/>
      <c r="IOE81" s="91"/>
      <c r="IOF81" s="91"/>
      <c r="IOG81" s="91"/>
      <c r="IOH81" s="91"/>
      <c r="IOI81" s="91"/>
      <c r="IOJ81" s="91"/>
      <c r="IOK81" s="91"/>
      <c r="IOL81" s="91"/>
      <c r="IOM81" s="91"/>
      <c r="ION81" s="91"/>
      <c r="IOO81" s="91"/>
      <c r="IOP81" s="91"/>
      <c r="IOQ81" s="91"/>
      <c r="IOR81" s="91"/>
      <c r="IOS81" s="91"/>
      <c r="IOT81" s="91"/>
      <c r="IOU81" s="91"/>
      <c r="IOV81" s="91"/>
      <c r="IOW81" s="91"/>
      <c r="IOX81" s="91"/>
      <c r="IOY81" s="91"/>
      <c r="IOZ81" s="91"/>
      <c r="IPA81" s="91"/>
      <c r="IPB81" s="91"/>
      <c r="IPC81" s="91"/>
      <c r="IPD81" s="91"/>
      <c r="IPE81" s="91"/>
      <c r="IPF81" s="91"/>
      <c r="IPG81" s="91"/>
      <c r="IPH81" s="91"/>
      <c r="IPI81" s="91"/>
      <c r="IPJ81" s="91"/>
      <c r="IPK81" s="91"/>
      <c r="IPL81" s="91"/>
      <c r="IPM81" s="91"/>
      <c r="IPN81" s="91"/>
      <c r="IPO81" s="91"/>
      <c r="IPP81" s="91"/>
      <c r="IPQ81" s="91"/>
      <c r="IPR81" s="91"/>
      <c r="IPS81" s="91"/>
      <c r="IPT81" s="91"/>
      <c r="IPU81" s="91"/>
      <c r="IPV81" s="91"/>
      <c r="IPW81" s="91"/>
      <c r="IPX81" s="91"/>
      <c r="IPY81" s="91"/>
      <c r="IPZ81" s="91"/>
      <c r="IQA81" s="91"/>
      <c r="IQB81" s="91"/>
      <c r="IQC81" s="91"/>
      <c r="IQD81" s="91"/>
      <c r="IQE81" s="91"/>
      <c r="IQF81" s="91"/>
      <c r="IQG81" s="91"/>
      <c r="IQH81" s="91"/>
      <c r="IQI81" s="91"/>
      <c r="IQJ81" s="91"/>
      <c r="IQK81" s="91"/>
      <c r="IQL81" s="91"/>
      <c r="IQM81" s="91"/>
      <c r="IQN81" s="91"/>
      <c r="IQO81" s="91"/>
      <c r="IQP81" s="91"/>
      <c r="IQQ81" s="91"/>
      <c r="IQR81" s="91"/>
      <c r="IQS81" s="91"/>
      <c r="IQT81" s="91"/>
      <c r="IQU81" s="91"/>
      <c r="IQV81" s="91"/>
      <c r="IQW81" s="91"/>
      <c r="IQX81" s="91"/>
      <c r="IQY81" s="91"/>
      <c r="IQZ81" s="91"/>
      <c r="IRA81" s="91"/>
      <c r="IRB81" s="91"/>
      <c r="IRC81" s="91"/>
      <c r="IRD81" s="91"/>
      <c r="IRE81" s="91"/>
      <c r="IRF81" s="91"/>
      <c r="IRG81" s="91"/>
      <c r="IRH81" s="91"/>
      <c r="IRI81" s="91"/>
      <c r="IRJ81" s="91"/>
      <c r="IRK81" s="91"/>
      <c r="IRL81" s="91"/>
      <c r="IRM81" s="91"/>
      <c r="IRN81" s="91"/>
      <c r="IRO81" s="91"/>
      <c r="IRP81" s="91"/>
      <c r="IRQ81" s="91"/>
      <c r="IRR81" s="91"/>
      <c r="IRS81" s="91"/>
      <c r="IRT81" s="91"/>
      <c r="IRU81" s="91"/>
      <c r="IRV81" s="91"/>
      <c r="IRW81" s="91"/>
      <c r="IRX81" s="91"/>
      <c r="IRY81" s="91"/>
      <c r="IRZ81" s="91"/>
      <c r="ISA81" s="91"/>
      <c r="ISB81" s="91"/>
      <c r="ISC81" s="91"/>
      <c r="ISD81" s="91"/>
      <c r="ISE81" s="91"/>
      <c r="ISF81" s="91"/>
      <c r="ISG81" s="91"/>
      <c r="ISH81" s="91"/>
      <c r="ISI81" s="91"/>
      <c r="ISJ81" s="91"/>
      <c r="ISK81" s="91"/>
      <c r="ISL81" s="91"/>
      <c r="ISM81" s="91"/>
      <c r="ISN81" s="91"/>
      <c r="ISO81" s="91"/>
      <c r="ISP81" s="91"/>
      <c r="ISQ81" s="91"/>
      <c r="ISR81" s="91"/>
      <c r="ISS81" s="91"/>
      <c r="IST81" s="91"/>
      <c r="ISU81" s="91"/>
      <c r="ISV81" s="91"/>
      <c r="ISW81" s="91"/>
      <c r="ISX81" s="91"/>
      <c r="ISY81" s="91"/>
      <c r="ISZ81" s="91"/>
      <c r="ITA81" s="91"/>
      <c r="ITB81" s="91"/>
      <c r="ITC81" s="91"/>
      <c r="ITD81" s="91"/>
      <c r="ITE81" s="91"/>
      <c r="ITF81" s="91"/>
      <c r="ITG81" s="91"/>
      <c r="ITH81" s="91"/>
      <c r="ITI81" s="91"/>
      <c r="ITJ81" s="91"/>
      <c r="ITK81" s="91"/>
      <c r="ITL81" s="91"/>
      <c r="ITM81" s="91"/>
      <c r="ITN81" s="91"/>
      <c r="ITO81" s="91"/>
      <c r="ITP81" s="91"/>
      <c r="ITQ81" s="91"/>
      <c r="ITR81" s="91"/>
      <c r="ITS81" s="91"/>
      <c r="ITT81" s="91"/>
      <c r="ITU81" s="91"/>
      <c r="ITV81" s="91"/>
      <c r="ITW81" s="91"/>
      <c r="ITX81" s="91"/>
      <c r="ITY81" s="91"/>
      <c r="ITZ81" s="91"/>
      <c r="IUA81" s="91"/>
      <c r="IUB81" s="91"/>
      <c r="IUC81" s="91"/>
      <c r="IUD81" s="91"/>
      <c r="IUE81" s="91"/>
      <c r="IUF81" s="91"/>
      <c r="IUG81" s="91"/>
      <c r="IUH81" s="91"/>
      <c r="IUI81" s="91"/>
      <c r="IUJ81" s="91"/>
      <c r="IUK81" s="91"/>
      <c r="IUL81" s="91"/>
      <c r="IUM81" s="91"/>
      <c r="IUN81" s="91"/>
      <c r="IUO81" s="91"/>
      <c r="IUP81" s="91"/>
      <c r="IUQ81" s="91"/>
      <c r="IUR81" s="91"/>
      <c r="IUS81" s="91"/>
      <c r="IUT81" s="91"/>
      <c r="IUU81" s="91"/>
      <c r="IUV81" s="91"/>
      <c r="IUW81" s="91"/>
      <c r="IUX81" s="91"/>
      <c r="IUY81" s="91"/>
      <c r="IUZ81" s="91"/>
      <c r="IVA81" s="91"/>
      <c r="IVB81" s="91"/>
      <c r="IVC81" s="91"/>
      <c r="IVD81" s="91"/>
      <c r="IVE81" s="91"/>
      <c r="IVF81" s="91"/>
      <c r="IVG81" s="91"/>
      <c r="IVH81" s="91"/>
      <c r="IVI81" s="91"/>
      <c r="IVJ81" s="91"/>
      <c r="IVK81" s="91"/>
      <c r="IVL81" s="91"/>
      <c r="IVM81" s="91"/>
      <c r="IVN81" s="91"/>
      <c r="IVO81" s="91"/>
      <c r="IVP81" s="91"/>
      <c r="IVQ81" s="91"/>
      <c r="IVR81" s="91"/>
      <c r="IVS81" s="91"/>
      <c r="IVT81" s="91"/>
      <c r="IVU81" s="91"/>
      <c r="IVV81" s="91"/>
      <c r="IVW81" s="91"/>
      <c r="IVX81" s="91"/>
      <c r="IVY81" s="91"/>
      <c r="IVZ81" s="91"/>
      <c r="IWA81" s="91"/>
      <c r="IWB81" s="91"/>
      <c r="IWC81" s="91"/>
      <c r="IWD81" s="91"/>
      <c r="IWE81" s="91"/>
      <c r="IWF81" s="91"/>
      <c r="IWG81" s="91"/>
      <c r="IWH81" s="91"/>
      <c r="IWI81" s="91"/>
      <c r="IWJ81" s="91"/>
      <c r="IWK81" s="91"/>
      <c r="IWL81" s="91"/>
      <c r="IWM81" s="91"/>
      <c r="IWN81" s="91"/>
      <c r="IWO81" s="91"/>
      <c r="IWP81" s="91"/>
      <c r="IWQ81" s="91"/>
      <c r="IWR81" s="91"/>
      <c r="IWS81" s="91"/>
      <c r="IWT81" s="91"/>
      <c r="IWU81" s="91"/>
      <c r="IWV81" s="91"/>
      <c r="IWW81" s="91"/>
      <c r="IWX81" s="91"/>
      <c r="IWY81" s="91"/>
      <c r="IWZ81" s="91"/>
      <c r="IXA81" s="91"/>
      <c r="IXB81" s="91"/>
      <c r="IXC81" s="91"/>
      <c r="IXD81" s="91"/>
      <c r="IXE81" s="91"/>
      <c r="IXF81" s="91"/>
      <c r="IXG81" s="91"/>
      <c r="IXH81" s="91"/>
      <c r="IXI81" s="91"/>
      <c r="IXJ81" s="91"/>
      <c r="IXK81" s="91"/>
      <c r="IXL81" s="91"/>
      <c r="IXM81" s="91"/>
      <c r="IXN81" s="91"/>
      <c r="IXO81" s="91"/>
      <c r="IXP81" s="91"/>
      <c r="IXQ81" s="91"/>
      <c r="IXR81" s="91"/>
      <c r="IXS81" s="91"/>
      <c r="IXT81" s="91"/>
      <c r="IXU81" s="91"/>
      <c r="IXV81" s="91"/>
      <c r="IXW81" s="91"/>
      <c r="IXX81" s="91"/>
      <c r="IXY81" s="91"/>
      <c r="IXZ81" s="91"/>
      <c r="IYA81" s="91"/>
      <c r="IYB81" s="91"/>
      <c r="IYC81" s="91"/>
      <c r="IYD81" s="91"/>
      <c r="IYE81" s="91"/>
      <c r="IYF81" s="91"/>
      <c r="IYG81" s="91"/>
      <c r="IYH81" s="91"/>
      <c r="IYI81" s="91"/>
      <c r="IYJ81" s="91"/>
      <c r="IYK81" s="91"/>
      <c r="IYL81" s="91"/>
      <c r="IYM81" s="91"/>
      <c r="IYN81" s="91"/>
      <c r="IYO81" s="91"/>
      <c r="IYP81" s="91"/>
      <c r="IYQ81" s="91"/>
      <c r="IYR81" s="91"/>
      <c r="IYS81" s="91"/>
      <c r="IYT81" s="91"/>
      <c r="IYU81" s="91"/>
      <c r="IYV81" s="91"/>
      <c r="IYW81" s="91"/>
      <c r="IYX81" s="91"/>
      <c r="IYY81" s="91"/>
      <c r="IYZ81" s="91"/>
      <c r="IZA81" s="91"/>
      <c r="IZB81" s="91"/>
      <c r="IZC81" s="91"/>
      <c r="IZD81" s="91"/>
      <c r="IZE81" s="91"/>
      <c r="IZF81" s="91"/>
      <c r="IZG81" s="91"/>
      <c r="IZH81" s="91"/>
      <c r="IZI81" s="91"/>
      <c r="IZJ81" s="91"/>
      <c r="IZK81" s="91"/>
      <c r="IZL81" s="91"/>
      <c r="IZM81" s="91"/>
      <c r="IZN81" s="91"/>
      <c r="IZO81" s="91"/>
      <c r="IZP81" s="91"/>
      <c r="IZQ81" s="91"/>
      <c r="IZR81" s="91"/>
      <c r="IZS81" s="91"/>
      <c r="IZT81" s="91"/>
      <c r="IZU81" s="91"/>
      <c r="IZV81" s="91"/>
      <c r="IZW81" s="91"/>
      <c r="IZX81" s="91"/>
      <c r="IZY81" s="91"/>
      <c r="IZZ81" s="91"/>
      <c r="JAA81" s="91"/>
      <c r="JAB81" s="91"/>
      <c r="JAC81" s="91"/>
      <c r="JAD81" s="91"/>
      <c r="JAE81" s="91"/>
      <c r="JAF81" s="91"/>
      <c r="JAG81" s="91"/>
      <c r="JAH81" s="91"/>
      <c r="JAI81" s="91"/>
      <c r="JAJ81" s="91"/>
      <c r="JAK81" s="91"/>
      <c r="JAL81" s="91"/>
      <c r="JAM81" s="91"/>
      <c r="JAN81" s="91"/>
      <c r="JAO81" s="91"/>
      <c r="JAP81" s="91"/>
      <c r="JAQ81" s="91"/>
      <c r="JAR81" s="91"/>
      <c r="JAS81" s="91"/>
      <c r="JAT81" s="91"/>
      <c r="JAU81" s="91"/>
      <c r="JAV81" s="91"/>
      <c r="JAW81" s="91"/>
      <c r="JAX81" s="91"/>
      <c r="JAY81" s="91"/>
      <c r="JAZ81" s="91"/>
      <c r="JBA81" s="91"/>
      <c r="JBB81" s="91"/>
      <c r="JBC81" s="91"/>
      <c r="JBD81" s="91"/>
      <c r="JBE81" s="91"/>
      <c r="JBF81" s="91"/>
      <c r="JBG81" s="91"/>
      <c r="JBH81" s="91"/>
      <c r="JBI81" s="91"/>
      <c r="JBJ81" s="91"/>
      <c r="JBK81" s="91"/>
      <c r="JBL81" s="91"/>
      <c r="JBM81" s="91"/>
      <c r="JBN81" s="91"/>
      <c r="JBO81" s="91"/>
      <c r="JBP81" s="91"/>
      <c r="JBQ81" s="91"/>
      <c r="JBR81" s="91"/>
      <c r="JBS81" s="91"/>
      <c r="JBT81" s="91"/>
      <c r="JBU81" s="91"/>
      <c r="JBV81" s="91"/>
      <c r="JBW81" s="91"/>
      <c r="JBX81" s="91"/>
      <c r="JBY81" s="91"/>
      <c r="JBZ81" s="91"/>
      <c r="JCA81" s="91"/>
      <c r="JCB81" s="91"/>
      <c r="JCC81" s="91"/>
      <c r="JCD81" s="91"/>
      <c r="JCE81" s="91"/>
      <c r="JCF81" s="91"/>
      <c r="JCG81" s="91"/>
      <c r="JCH81" s="91"/>
      <c r="JCI81" s="91"/>
      <c r="JCJ81" s="91"/>
      <c r="JCK81" s="91"/>
      <c r="JCL81" s="91"/>
      <c r="JCM81" s="91"/>
      <c r="JCN81" s="91"/>
      <c r="JCO81" s="91"/>
      <c r="JCP81" s="91"/>
      <c r="JCQ81" s="91"/>
      <c r="JCR81" s="91"/>
      <c r="JCS81" s="91"/>
      <c r="JCT81" s="91"/>
      <c r="JCU81" s="91"/>
      <c r="JCV81" s="91"/>
      <c r="JCW81" s="91"/>
      <c r="JCX81" s="91"/>
      <c r="JCY81" s="91"/>
      <c r="JCZ81" s="91"/>
      <c r="JDA81" s="91"/>
      <c r="JDB81" s="91"/>
      <c r="JDC81" s="91"/>
      <c r="JDD81" s="91"/>
      <c r="JDE81" s="91"/>
      <c r="JDF81" s="91"/>
      <c r="JDG81" s="91"/>
      <c r="JDH81" s="91"/>
      <c r="JDI81" s="91"/>
      <c r="JDJ81" s="91"/>
      <c r="JDK81" s="91"/>
      <c r="JDL81" s="91"/>
      <c r="JDM81" s="91"/>
      <c r="JDN81" s="91"/>
      <c r="JDO81" s="91"/>
      <c r="JDP81" s="91"/>
      <c r="JDQ81" s="91"/>
      <c r="JDR81" s="91"/>
      <c r="JDS81" s="91"/>
      <c r="JDT81" s="91"/>
      <c r="JDU81" s="91"/>
      <c r="JDV81" s="91"/>
      <c r="JDW81" s="91"/>
      <c r="JDX81" s="91"/>
      <c r="JDY81" s="91"/>
      <c r="JDZ81" s="91"/>
      <c r="JEA81" s="91"/>
      <c r="JEB81" s="91"/>
      <c r="JEC81" s="91"/>
      <c r="JED81" s="91"/>
      <c r="JEE81" s="91"/>
      <c r="JEF81" s="91"/>
      <c r="JEG81" s="91"/>
      <c r="JEH81" s="91"/>
      <c r="JEI81" s="91"/>
      <c r="JEJ81" s="91"/>
      <c r="JEK81" s="91"/>
      <c r="JEL81" s="91"/>
      <c r="JEM81" s="91"/>
      <c r="JEN81" s="91"/>
      <c r="JEO81" s="91"/>
      <c r="JEP81" s="91"/>
      <c r="JEQ81" s="91"/>
      <c r="JER81" s="91"/>
      <c r="JES81" s="91"/>
      <c r="JET81" s="91"/>
      <c r="JEU81" s="91"/>
      <c r="JEV81" s="91"/>
      <c r="JEW81" s="91"/>
      <c r="JEX81" s="91"/>
      <c r="JEY81" s="91"/>
      <c r="JEZ81" s="91"/>
      <c r="JFA81" s="91"/>
      <c r="JFB81" s="91"/>
      <c r="JFC81" s="91"/>
      <c r="JFD81" s="91"/>
      <c r="JFE81" s="91"/>
      <c r="JFF81" s="91"/>
      <c r="JFG81" s="91"/>
      <c r="JFH81" s="91"/>
      <c r="JFI81" s="91"/>
      <c r="JFJ81" s="91"/>
      <c r="JFK81" s="91"/>
      <c r="JFL81" s="91"/>
      <c r="JFM81" s="91"/>
      <c r="JFN81" s="91"/>
      <c r="JFO81" s="91"/>
      <c r="JFP81" s="91"/>
      <c r="JFQ81" s="91"/>
      <c r="JFR81" s="91"/>
      <c r="JFS81" s="91"/>
      <c r="JFT81" s="91"/>
      <c r="JFU81" s="91"/>
      <c r="JFV81" s="91"/>
      <c r="JFW81" s="91"/>
      <c r="JFX81" s="91"/>
      <c r="JFY81" s="91"/>
      <c r="JFZ81" s="91"/>
      <c r="JGA81" s="91"/>
      <c r="JGB81" s="91"/>
      <c r="JGC81" s="91"/>
      <c r="JGD81" s="91"/>
      <c r="JGE81" s="91"/>
      <c r="JGF81" s="91"/>
      <c r="JGG81" s="91"/>
      <c r="JGH81" s="91"/>
      <c r="JGI81" s="91"/>
      <c r="JGJ81" s="91"/>
      <c r="JGK81" s="91"/>
      <c r="JGL81" s="91"/>
      <c r="JGM81" s="91"/>
      <c r="JGN81" s="91"/>
      <c r="JGO81" s="91"/>
      <c r="JGP81" s="91"/>
      <c r="JGQ81" s="91"/>
      <c r="JGR81" s="91"/>
      <c r="JGS81" s="91"/>
      <c r="JGT81" s="91"/>
      <c r="JGU81" s="91"/>
      <c r="JGV81" s="91"/>
      <c r="JGW81" s="91"/>
      <c r="JGX81" s="91"/>
      <c r="JGY81" s="91"/>
      <c r="JGZ81" s="91"/>
      <c r="JHA81" s="91"/>
      <c r="JHB81" s="91"/>
      <c r="JHC81" s="91"/>
      <c r="JHD81" s="91"/>
      <c r="JHE81" s="91"/>
      <c r="JHF81" s="91"/>
      <c r="JHG81" s="91"/>
      <c r="JHH81" s="91"/>
      <c r="JHI81" s="91"/>
      <c r="JHJ81" s="91"/>
      <c r="JHK81" s="91"/>
      <c r="JHL81" s="91"/>
      <c r="JHM81" s="91"/>
      <c r="JHN81" s="91"/>
      <c r="JHO81" s="91"/>
      <c r="JHP81" s="91"/>
      <c r="JHQ81" s="91"/>
      <c r="JHR81" s="91"/>
      <c r="JHS81" s="91"/>
      <c r="JHT81" s="91"/>
      <c r="JHU81" s="91"/>
      <c r="JHV81" s="91"/>
      <c r="JHW81" s="91"/>
      <c r="JHX81" s="91"/>
      <c r="JHY81" s="91"/>
      <c r="JHZ81" s="91"/>
      <c r="JIA81" s="91"/>
      <c r="JIB81" s="91"/>
      <c r="JIC81" s="91"/>
      <c r="JID81" s="91"/>
      <c r="JIE81" s="91"/>
      <c r="JIF81" s="91"/>
      <c r="JIG81" s="91"/>
      <c r="JIH81" s="91"/>
      <c r="JII81" s="91"/>
      <c r="JIJ81" s="91"/>
      <c r="JIK81" s="91"/>
      <c r="JIL81" s="91"/>
      <c r="JIM81" s="91"/>
      <c r="JIN81" s="91"/>
      <c r="JIO81" s="91"/>
      <c r="JIP81" s="91"/>
      <c r="JIQ81" s="91"/>
      <c r="JIR81" s="91"/>
      <c r="JIS81" s="91"/>
      <c r="JIT81" s="91"/>
      <c r="JIU81" s="91"/>
      <c r="JIV81" s="91"/>
      <c r="JIW81" s="91"/>
      <c r="JIX81" s="91"/>
      <c r="JIY81" s="91"/>
      <c r="JIZ81" s="91"/>
      <c r="JJA81" s="91"/>
      <c r="JJB81" s="91"/>
      <c r="JJC81" s="91"/>
      <c r="JJD81" s="91"/>
      <c r="JJE81" s="91"/>
      <c r="JJF81" s="91"/>
      <c r="JJG81" s="91"/>
      <c r="JJH81" s="91"/>
      <c r="JJI81" s="91"/>
      <c r="JJJ81" s="91"/>
      <c r="JJK81" s="91"/>
      <c r="JJL81" s="91"/>
      <c r="JJM81" s="91"/>
      <c r="JJN81" s="91"/>
      <c r="JJO81" s="91"/>
      <c r="JJP81" s="91"/>
      <c r="JJQ81" s="91"/>
      <c r="JJR81" s="91"/>
      <c r="JJS81" s="91"/>
      <c r="JJT81" s="91"/>
      <c r="JJU81" s="91"/>
      <c r="JJV81" s="91"/>
      <c r="JJW81" s="91"/>
      <c r="JJX81" s="91"/>
      <c r="JJY81" s="91"/>
      <c r="JJZ81" s="91"/>
      <c r="JKA81" s="91"/>
      <c r="JKB81" s="91"/>
      <c r="JKC81" s="91"/>
      <c r="JKD81" s="91"/>
      <c r="JKE81" s="91"/>
      <c r="JKF81" s="91"/>
      <c r="JKG81" s="91"/>
      <c r="JKH81" s="91"/>
      <c r="JKI81" s="91"/>
      <c r="JKJ81" s="91"/>
      <c r="JKK81" s="91"/>
      <c r="JKL81" s="91"/>
      <c r="JKM81" s="91"/>
      <c r="JKN81" s="91"/>
      <c r="JKO81" s="91"/>
      <c r="JKP81" s="91"/>
      <c r="JKQ81" s="91"/>
      <c r="JKR81" s="91"/>
      <c r="JKS81" s="91"/>
      <c r="JKT81" s="91"/>
      <c r="JKU81" s="91"/>
      <c r="JKV81" s="91"/>
      <c r="JKW81" s="91"/>
      <c r="JKX81" s="91"/>
      <c r="JKY81" s="91"/>
      <c r="JKZ81" s="91"/>
      <c r="JLA81" s="91"/>
      <c r="JLB81" s="91"/>
      <c r="JLC81" s="91"/>
      <c r="JLD81" s="91"/>
      <c r="JLE81" s="91"/>
      <c r="JLF81" s="91"/>
      <c r="JLG81" s="91"/>
      <c r="JLH81" s="91"/>
      <c r="JLI81" s="91"/>
      <c r="JLJ81" s="91"/>
      <c r="JLK81" s="91"/>
      <c r="JLL81" s="91"/>
      <c r="JLM81" s="91"/>
      <c r="JLN81" s="91"/>
      <c r="JLO81" s="91"/>
      <c r="JLP81" s="91"/>
      <c r="JLQ81" s="91"/>
      <c r="JLR81" s="91"/>
      <c r="JLS81" s="91"/>
      <c r="JLT81" s="91"/>
      <c r="JLU81" s="91"/>
      <c r="JLV81" s="91"/>
      <c r="JLW81" s="91"/>
      <c r="JLX81" s="91"/>
      <c r="JLY81" s="91"/>
      <c r="JLZ81" s="91"/>
      <c r="JMA81" s="91"/>
      <c r="JMB81" s="91"/>
      <c r="JMC81" s="91"/>
      <c r="JMD81" s="91"/>
      <c r="JME81" s="91"/>
      <c r="JMF81" s="91"/>
      <c r="JMG81" s="91"/>
      <c r="JMH81" s="91"/>
      <c r="JMI81" s="91"/>
      <c r="JMJ81" s="91"/>
      <c r="JMK81" s="91"/>
      <c r="JML81" s="91"/>
      <c r="JMM81" s="91"/>
      <c r="JMN81" s="91"/>
      <c r="JMO81" s="91"/>
      <c r="JMP81" s="91"/>
      <c r="JMQ81" s="91"/>
      <c r="JMR81" s="91"/>
      <c r="JMS81" s="91"/>
      <c r="JMT81" s="91"/>
      <c r="JMU81" s="91"/>
      <c r="JMV81" s="91"/>
      <c r="JMW81" s="91"/>
      <c r="JMX81" s="91"/>
      <c r="JMY81" s="91"/>
      <c r="JMZ81" s="91"/>
      <c r="JNA81" s="91"/>
      <c r="JNB81" s="91"/>
      <c r="JNC81" s="91"/>
      <c r="JND81" s="91"/>
      <c r="JNE81" s="91"/>
      <c r="JNF81" s="91"/>
      <c r="JNG81" s="91"/>
      <c r="JNH81" s="91"/>
      <c r="JNI81" s="91"/>
      <c r="JNJ81" s="91"/>
      <c r="JNK81" s="91"/>
      <c r="JNL81" s="91"/>
      <c r="JNM81" s="91"/>
      <c r="JNN81" s="91"/>
      <c r="JNO81" s="91"/>
      <c r="JNP81" s="91"/>
      <c r="JNQ81" s="91"/>
      <c r="JNR81" s="91"/>
      <c r="JNS81" s="91"/>
      <c r="JNT81" s="91"/>
      <c r="JNU81" s="91"/>
      <c r="JNV81" s="91"/>
      <c r="JNW81" s="91"/>
      <c r="JNX81" s="91"/>
      <c r="JNY81" s="91"/>
      <c r="JNZ81" s="91"/>
      <c r="JOA81" s="91"/>
      <c r="JOB81" s="91"/>
      <c r="JOC81" s="91"/>
      <c r="JOD81" s="91"/>
      <c r="JOE81" s="91"/>
      <c r="JOF81" s="91"/>
      <c r="JOG81" s="91"/>
      <c r="JOH81" s="91"/>
      <c r="JOI81" s="91"/>
      <c r="JOJ81" s="91"/>
      <c r="JOK81" s="91"/>
      <c r="JOL81" s="91"/>
      <c r="JOM81" s="91"/>
      <c r="JON81" s="91"/>
      <c r="JOO81" s="91"/>
      <c r="JOP81" s="91"/>
      <c r="JOQ81" s="91"/>
      <c r="JOR81" s="91"/>
      <c r="JOS81" s="91"/>
      <c r="JOT81" s="91"/>
      <c r="JOU81" s="91"/>
      <c r="JOV81" s="91"/>
      <c r="JOW81" s="91"/>
      <c r="JOX81" s="91"/>
      <c r="JOY81" s="91"/>
      <c r="JOZ81" s="91"/>
      <c r="JPA81" s="91"/>
      <c r="JPB81" s="91"/>
      <c r="JPC81" s="91"/>
      <c r="JPD81" s="91"/>
      <c r="JPE81" s="91"/>
      <c r="JPF81" s="91"/>
      <c r="JPG81" s="91"/>
      <c r="JPH81" s="91"/>
      <c r="JPI81" s="91"/>
      <c r="JPJ81" s="91"/>
      <c r="JPK81" s="91"/>
      <c r="JPL81" s="91"/>
      <c r="JPM81" s="91"/>
      <c r="JPN81" s="91"/>
      <c r="JPO81" s="91"/>
      <c r="JPP81" s="91"/>
      <c r="JPQ81" s="91"/>
      <c r="JPR81" s="91"/>
      <c r="JPS81" s="91"/>
      <c r="JPT81" s="91"/>
      <c r="JPU81" s="91"/>
      <c r="JPV81" s="91"/>
      <c r="JPW81" s="91"/>
      <c r="JPX81" s="91"/>
      <c r="JPY81" s="91"/>
      <c r="JPZ81" s="91"/>
      <c r="JQA81" s="91"/>
      <c r="JQB81" s="91"/>
      <c r="JQC81" s="91"/>
      <c r="JQD81" s="91"/>
      <c r="JQE81" s="91"/>
      <c r="JQF81" s="91"/>
      <c r="JQG81" s="91"/>
      <c r="JQH81" s="91"/>
      <c r="JQI81" s="91"/>
      <c r="JQJ81" s="91"/>
      <c r="JQK81" s="91"/>
      <c r="JQL81" s="91"/>
      <c r="JQM81" s="91"/>
      <c r="JQN81" s="91"/>
      <c r="JQO81" s="91"/>
      <c r="JQP81" s="91"/>
      <c r="JQQ81" s="91"/>
      <c r="JQR81" s="91"/>
      <c r="JQS81" s="91"/>
      <c r="JQT81" s="91"/>
      <c r="JQU81" s="91"/>
      <c r="JQV81" s="91"/>
      <c r="JQW81" s="91"/>
      <c r="JQX81" s="91"/>
      <c r="JQY81" s="91"/>
      <c r="JQZ81" s="91"/>
      <c r="JRA81" s="91"/>
      <c r="JRB81" s="91"/>
      <c r="JRC81" s="91"/>
      <c r="JRD81" s="91"/>
      <c r="JRE81" s="91"/>
      <c r="JRF81" s="91"/>
      <c r="JRG81" s="91"/>
      <c r="JRH81" s="91"/>
      <c r="JRI81" s="91"/>
      <c r="JRJ81" s="91"/>
      <c r="JRK81" s="91"/>
      <c r="JRL81" s="91"/>
      <c r="JRM81" s="91"/>
      <c r="JRN81" s="91"/>
      <c r="JRO81" s="91"/>
      <c r="JRP81" s="91"/>
      <c r="JRQ81" s="91"/>
      <c r="JRR81" s="91"/>
      <c r="JRS81" s="91"/>
      <c r="JRT81" s="91"/>
      <c r="JRU81" s="91"/>
      <c r="JRV81" s="91"/>
      <c r="JRW81" s="91"/>
      <c r="JRX81" s="91"/>
      <c r="JRY81" s="91"/>
      <c r="JRZ81" s="91"/>
      <c r="JSA81" s="91"/>
      <c r="JSB81" s="91"/>
      <c r="JSC81" s="91"/>
      <c r="JSD81" s="91"/>
      <c r="JSE81" s="91"/>
      <c r="JSF81" s="91"/>
      <c r="JSG81" s="91"/>
      <c r="JSH81" s="91"/>
      <c r="JSI81" s="91"/>
      <c r="JSJ81" s="91"/>
      <c r="JSK81" s="91"/>
      <c r="JSL81" s="91"/>
      <c r="JSM81" s="91"/>
      <c r="JSN81" s="91"/>
      <c r="JSO81" s="91"/>
      <c r="JSP81" s="91"/>
      <c r="JSQ81" s="91"/>
      <c r="JSR81" s="91"/>
      <c r="JSS81" s="91"/>
      <c r="JST81" s="91"/>
      <c r="JSU81" s="91"/>
      <c r="JSV81" s="91"/>
      <c r="JSW81" s="91"/>
      <c r="JSX81" s="91"/>
      <c r="JSY81" s="91"/>
      <c r="JSZ81" s="91"/>
      <c r="JTA81" s="91"/>
      <c r="JTB81" s="91"/>
      <c r="JTC81" s="91"/>
      <c r="JTD81" s="91"/>
      <c r="JTE81" s="91"/>
      <c r="JTF81" s="91"/>
      <c r="JTG81" s="91"/>
      <c r="JTH81" s="91"/>
      <c r="JTI81" s="91"/>
      <c r="JTJ81" s="91"/>
      <c r="JTK81" s="91"/>
      <c r="JTL81" s="91"/>
      <c r="JTM81" s="91"/>
      <c r="JTN81" s="91"/>
      <c r="JTO81" s="91"/>
      <c r="JTP81" s="91"/>
      <c r="JTQ81" s="91"/>
      <c r="JTR81" s="91"/>
      <c r="JTS81" s="91"/>
      <c r="JTT81" s="91"/>
      <c r="JTU81" s="91"/>
      <c r="JTV81" s="91"/>
      <c r="JTW81" s="91"/>
      <c r="JTX81" s="91"/>
      <c r="JTY81" s="91"/>
      <c r="JTZ81" s="91"/>
      <c r="JUA81" s="91"/>
      <c r="JUB81" s="91"/>
      <c r="JUC81" s="91"/>
      <c r="JUD81" s="91"/>
      <c r="JUE81" s="91"/>
      <c r="JUF81" s="91"/>
      <c r="JUG81" s="91"/>
      <c r="JUH81" s="91"/>
      <c r="JUI81" s="91"/>
      <c r="JUJ81" s="91"/>
      <c r="JUK81" s="91"/>
      <c r="JUL81" s="91"/>
      <c r="JUM81" s="91"/>
      <c r="JUN81" s="91"/>
      <c r="JUO81" s="91"/>
      <c r="JUP81" s="91"/>
      <c r="JUQ81" s="91"/>
      <c r="JUR81" s="91"/>
      <c r="JUS81" s="91"/>
      <c r="JUT81" s="91"/>
      <c r="JUU81" s="91"/>
      <c r="JUV81" s="91"/>
      <c r="JUW81" s="91"/>
      <c r="JUX81" s="91"/>
      <c r="JUY81" s="91"/>
      <c r="JUZ81" s="91"/>
      <c r="JVA81" s="91"/>
      <c r="JVB81" s="91"/>
      <c r="JVC81" s="91"/>
      <c r="JVD81" s="91"/>
      <c r="JVE81" s="91"/>
      <c r="JVF81" s="91"/>
      <c r="JVG81" s="91"/>
      <c r="JVH81" s="91"/>
      <c r="JVI81" s="91"/>
      <c r="JVJ81" s="91"/>
      <c r="JVK81" s="91"/>
      <c r="JVL81" s="91"/>
      <c r="JVM81" s="91"/>
      <c r="JVN81" s="91"/>
      <c r="JVO81" s="91"/>
      <c r="JVP81" s="91"/>
      <c r="JVQ81" s="91"/>
      <c r="JVR81" s="91"/>
      <c r="JVS81" s="91"/>
      <c r="JVT81" s="91"/>
      <c r="JVU81" s="91"/>
      <c r="JVV81" s="91"/>
      <c r="JVW81" s="91"/>
      <c r="JVX81" s="91"/>
      <c r="JVY81" s="91"/>
      <c r="JVZ81" s="91"/>
      <c r="JWA81" s="91"/>
      <c r="JWB81" s="91"/>
      <c r="JWC81" s="91"/>
      <c r="JWD81" s="91"/>
      <c r="JWE81" s="91"/>
      <c r="JWF81" s="91"/>
      <c r="JWG81" s="91"/>
      <c r="JWH81" s="91"/>
      <c r="JWI81" s="91"/>
      <c r="JWJ81" s="91"/>
      <c r="JWK81" s="91"/>
      <c r="JWL81" s="91"/>
      <c r="JWM81" s="91"/>
      <c r="JWN81" s="91"/>
      <c r="JWO81" s="91"/>
      <c r="JWP81" s="91"/>
      <c r="JWQ81" s="91"/>
      <c r="JWR81" s="91"/>
      <c r="JWS81" s="91"/>
      <c r="JWT81" s="91"/>
      <c r="JWU81" s="91"/>
      <c r="JWV81" s="91"/>
      <c r="JWW81" s="91"/>
      <c r="JWX81" s="91"/>
      <c r="JWY81" s="91"/>
      <c r="JWZ81" s="91"/>
      <c r="JXA81" s="91"/>
      <c r="JXB81" s="91"/>
      <c r="JXC81" s="91"/>
      <c r="JXD81" s="91"/>
      <c r="JXE81" s="91"/>
      <c r="JXF81" s="91"/>
      <c r="JXG81" s="91"/>
      <c r="JXH81" s="91"/>
      <c r="JXI81" s="91"/>
      <c r="JXJ81" s="91"/>
      <c r="JXK81" s="91"/>
      <c r="JXL81" s="91"/>
      <c r="JXM81" s="91"/>
      <c r="JXN81" s="91"/>
      <c r="JXO81" s="91"/>
      <c r="JXP81" s="91"/>
      <c r="JXQ81" s="91"/>
      <c r="JXR81" s="91"/>
      <c r="JXS81" s="91"/>
      <c r="JXT81" s="91"/>
      <c r="JXU81" s="91"/>
      <c r="JXV81" s="91"/>
      <c r="JXW81" s="91"/>
      <c r="JXX81" s="91"/>
      <c r="JXY81" s="91"/>
      <c r="JXZ81" s="91"/>
      <c r="JYA81" s="91"/>
      <c r="JYB81" s="91"/>
      <c r="JYC81" s="91"/>
      <c r="JYD81" s="91"/>
      <c r="JYE81" s="91"/>
      <c r="JYF81" s="91"/>
      <c r="JYG81" s="91"/>
      <c r="JYH81" s="91"/>
      <c r="JYI81" s="91"/>
      <c r="JYJ81" s="91"/>
      <c r="JYK81" s="91"/>
      <c r="JYL81" s="91"/>
      <c r="JYM81" s="91"/>
      <c r="JYN81" s="91"/>
      <c r="JYO81" s="91"/>
      <c r="JYP81" s="91"/>
      <c r="JYQ81" s="91"/>
      <c r="JYR81" s="91"/>
      <c r="JYS81" s="91"/>
      <c r="JYT81" s="91"/>
      <c r="JYU81" s="91"/>
      <c r="JYV81" s="91"/>
      <c r="JYW81" s="91"/>
      <c r="JYX81" s="91"/>
      <c r="JYY81" s="91"/>
      <c r="JYZ81" s="91"/>
      <c r="JZA81" s="91"/>
      <c r="JZB81" s="91"/>
      <c r="JZC81" s="91"/>
      <c r="JZD81" s="91"/>
      <c r="JZE81" s="91"/>
      <c r="JZF81" s="91"/>
      <c r="JZG81" s="91"/>
      <c r="JZH81" s="91"/>
      <c r="JZI81" s="91"/>
      <c r="JZJ81" s="91"/>
      <c r="JZK81" s="91"/>
      <c r="JZL81" s="91"/>
      <c r="JZM81" s="91"/>
      <c r="JZN81" s="91"/>
      <c r="JZO81" s="91"/>
      <c r="JZP81" s="91"/>
      <c r="JZQ81" s="91"/>
      <c r="JZR81" s="91"/>
      <c r="JZS81" s="91"/>
      <c r="JZT81" s="91"/>
      <c r="JZU81" s="91"/>
      <c r="JZV81" s="91"/>
      <c r="JZW81" s="91"/>
      <c r="JZX81" s="91"/>
      <c r="JZY81" s="91"/>
      <c r="JZZ81" s="91"/>
      <c r="KAA81" s="91"/>
      <c r="KAB81" s="91"/>
      <c r="KAC81" s="91"/>
      <c r="KAD81" s="91"/>
      <c r="KAE81" s="91"/>
      <c r="KAF81" s="91"/>
      <c r="KAG81" s="91"/>
      <c r="KAH81" s="91"/>
      <c r="KAI81" s="91"/>
      <c r="KAJ81" s="91"/>
      <c r="KAK81" s="91"/>
      <c r="KAL81" s="91"/>
      <c r="KAM81" s="91"/>
      <c r="KAN81" s="91"/>
      <c r="KAO81" s="91"/>
      <c r="KAP81" s="91"/>
      <c r="KAQ81" s="91"/>
      <c r="KAR81" s="91"/>
      <c r="KAS81" s="91"/>
      <c r="KAT81" s="91"/>
      <c r="KAU81" s="91"/>
      <c r="KAV81" s="91"/>
      <c r="KAW81" s="91"/>
      <c r="KAX81" s="91"/>
      <c r="KAY81" s="91"/>
      <c r="KAZ81" s="91"/>
      <c r="KBA81" s="91"/>
      <c r="KBB81" s="91"/>
      <c r="KBC81" s="91"/>
      <c r="KBD81" s="91"/>
      <c r="KBE81" s="91"/>
      <c r="KBF81" s="91"/>
      <c r="KBG81" s="91"/>
      <c r="KBH81" s="91"/>
      <c r="KBI81" s="91"/>
      <c r="KBJ81" s="91"/>
      <c r="KBK81" s="91"/>
      <c r="KBL81" s="91"/>
      <c r="KBM81" s="91"/>
      <c r="KBN81" s="91"/>
      <c r="KBO81" s="91"/>
      <c r="KBP81" s="91"/>
      <c r="KBQ81" s="91"/>
      <c r="KBR81" s="91"/>
      <c r="KBS81" s="91"/>
      <c r="KBT81" s="91"/>
      <c r="KBU81" s="91"/>
      <c r="KBV81" s="91"/>
      <c r="KBW81" s="91"/>
      <c r="KBX81" s="91"/>
      <c r="KBY81" s="91"/>
      <c r="KBZ81" s="91"/>
      <c r="KCA81" s="91"/>
      <c r="KCB81" s="91"/>
      <c r="KCC81" s="91"/>
      <c r="KCD81" s="91"/>
      <c r="KCE81" s="91"/>
      <c r="KCF81" s="91"/>
      <c r="KCG81" s="91"/>
      <c r="KCH81" s="91"/>
      <c r="KCI81" s="91"/>
      <c r="KCJ81" s="91"/>
      <c r="KCK81" s="91"/>
      <c r="KCL81" s="91"/>
      <c r="KCM81" s="91"/>
      <c r="KCN81" s="91"/>
      <c r="KCO81" s="91"/>
      <c r="KCP81" s="91"/>
      <c r="KCQ81" s="91"/>
      <c r="KCR81" s="91"/>
      <c r="KCS81" s="91"/>
      <c r="KCT81" s="91"/>
      <c r="KCU81" s="91"/>
      <c r="KCV81" s="91"/>
      <c r="KCW81" s="91"/>
      <c r="KCX81" s="91"/>
      <c r="KCY81" s="91"/>
      <c r="KCZ81" s="91"/>
      <c r="KDA81" s="91"/>
      <c r="KDB81" s="91"/>
      <c r="KDC81" s="91"/>
      <c r="KDD81" s="91"/>
      <c r="KDE81" s="91"/>
      <c r="KDF81" s="91"/>
      <c r="KDG81" s="91"/>
      <c r="KDH81" s="91"/>
      <c r="KDI81" s="91"/>
      <c r="KDJ81" s="91"/>
      <c r="KDK81" s="91"/>
      <c r="KDL81" s="91"/>
      <c r="KDM81" s="91"/>
      <c r="KDN81" s="91"/>
      <c r="KDO81" s="91"/>
      <c r="KDP81" s="91"/>
      <c r="KDQ81" s="91"/>
      <c r="KDR81" s="91"/>
      <c r="KDS81" s="91"/>
      <c r="KDT81" s="91"/>
      <c r="KDU81" s="91"/>
      <c r="KDV81" s="91"/>
      <c r="KDW81" s="91"/>
      <c r="KDX81" s="91"/>
      <c r="KDY81" s="91"/>
      <c r="KDZ81" s="91"/>
      <c r="KEA81" s="91"/>
      <c r="KEB81" s="91"/>
      <c r="KEC81" s="91"/>
      <c r="KED81" s="91"/>
      <c r="KEE81" s="91"/>
      <c r="KEF81" s="91"/>
      <c r="KEG81" s="91"/>
      <c r="KEH81" s="91"/>
      <c r="KEI81" s="91"/>
      <c r="KEJ81" s="91"/>
      <c r="KEK81" s="91"/>
      <c r="KEL81" s="91"/>
      <c r="KEM81" s="91"/>
      <c r="KEN81" s="91"/>
      <c r="KEO81" s="91"/>
      <c r="KEP81" s="91"/>
      <c r="KEQ81" s="91"/>
      <c r="KER81" s="91"/>
      <c r="KES81" s="91"/>
      <c r="KET81" s="91"/>
      <c r="KEU81" s="91"/>
      <c r="KEV81" s="91"/>
      <c r="KEW81" s="91"/>
      <c r="KEX81" s="91"/>
      <c r="KEY81" s="91"/>
      <c r="KEZ81" s="91"/>
      <c r="KFA81" s="91"/>
      <c r="KFB81" s="91"/>
      <c r="KFC81" s="91"/>
      <c r="KFD81" s="91"/>
      <c r="KFE81" s="91"/>
      <c r="KFF81" s="91"/>
      <c r="KFG81" s="91"/>
      <c r="KFH81" s="91"/>
      <c r="KFI81" s="91"/>
      <c r="KFJ81" s="91"/>
      <c r="KFK81" s="91"/>
      <c r="KFL81" s="91"/>
      <c r="KFM81" s="91"/>
      <c r="KFN81" s="91"/>
      <c r="KFO81" s="91"/>
      <c r="KFP81" s="91"/>
      <c r="KFQ81" s="91"/>
      <c r="KFR81" s="91"/>
      <c r="KFS81" s="91"/>
      <c r="KFT81" s="91"/>
      <c r="KFU81" s="91"/>
      <c r="KFV81" s="91"/>
      <c r="KFW81" s="91"/>
      <c r="KFX81" s="91"/>
      <c r="KFY81" s="91"/>
      <c r="KFZ81" s="91"/>
      <c r="KGA81" s="91"/>
      <c r="KGB81" s="91"/>
      <c r="KGC81" s="91"/>
      <c r="KGD81" s="91"/>
      <c r="KGE81" s="91"/>
      <c r="KGF81" s="91"/>
      <c r="KGG81" s="91"/>
      <c r="KGH81" s="91"/>
      <c r="KGI81" s="91"/>
      <c r="KGJ81" s="91"/>
      <c r="KGK81" s="91"/>
      <c r="KGL81" s="91"/>
      <c r="KGM81" s="91"/>
      <c r="KGN81" s="91"/>
      <c r="KGO81" s="91"/>
      <c r="KGP81" s="91"/>
      <c r="KGQ81" s="91"/>
      <c r="KGR81" s="91"/>
      <c r="KGS81" s="91"/>
      <c r="KGT81" s="91"/>
      <c r="KGU81" s="91"/>
      <c r="KGV81" s="91"/>
      <c r="KGW81" s="91"/>
      <c r="KGX81" s="91"/>
      <c r="KGY81" s="91"/>
      <c r="KGZ81" s="91"/>
      <c r="KHA81" s="91"/>
      <c r="KHB81" s="91"/>
      <c r="KHC81" s="91"/>
      <c r="KHD81" s="91"/>
      <c r="KHE81" s="91"/>
      <c r="KHF81" s="91"/>
      <c r="KHG81" s="91"/>
      <c r="KHH81" s="91"/>
      <c r="KHI81" s="91"/>
      <c r="KHJ81" s="91"/>
      <c r="KHK81" s="91"/>
      <c r="KHL81" s="91"/>
      <c r="KHM81" s="91"/>
      <c r="KHN81" s="91"/>
      <c r="KHO81" s="91"/>
      <c r="KHP81" s="91"/>
      <c r="KHQ81" s="91"/>
      <c r="KHR81" s="91"/>
      <c r="KHS81" s="91"/>
      <c r="KHT81" s="91"/>
      <c r="KHU81" s="91"/>
      <c r="KHV81" s="91"/>
      <c r="KHW81" s="91"/>
      <c r="KHX81" s="91"/>
      <c r="KHY81" s="91"/>
      <c r="KHZ81" s="91"/>
      <c r="KIA81" s="91"/>
      <c r="KIB81" s="91"/>
      <c r="KIC81" s="91"/>
      <c r="KID81" s="91"/>
      <c r="KIE81" s="91"/>
      <c r="KIF81" s="91"/>
      <c r="KIG81" s="91"/>
      <c r="KIH81" s="91"/>
      <c r="KII81" s="91"/>
      <c r="KIJ81" s="91"/>
      <c r="KIK81" s="91"/>
      <c r="KIL81" s="91"/>
      <c r="KIM81" s="91"/>
      <c r="KIN81" s="91"/>
      <c r="KIO81" s="91"/>
      <c r="KIP81" s="91"/>
      <c r="KIQ81" s="91"/>
      <c r="KIR81" s="91"/>
      <c r="KIS81" s="91"/>
      <c r="KIT81" s="91"/>
      <c r="KIU81" s="91"/>
      <c r="KIV81" s="91"/>
      <c r="KIW81" s="91"/>
      <c r="KIX81" s="91"/>
      <c r="KIY81" s="91"/>
      <c r="KIZ81" s="91"/>
      <c r="KJA81" s="91"/>
      <c r="KJB81" s="91"/>
      <c r="KJC81" s="91"/>
      <c r="KJD81" s="91"/>
      <c r="KJE81" s="91"/>
      <c r="KJF81" s="91"/>
      <c r="KJG81" s="91"/>
      <c r="KJH81" s="91"/>
      <c r="KJI81" s="91"/>
      <c r="KJJ81" s="91"/>
      <c r="KJK81" s="91"/>
      <c r="KJL81" s="91"/>
      <c r="KJM81" s="91"/>
      <c r="KJN81" s="91"/>
      <c r="KJO81" s="91"/>
      <c r="KJP81" s="91"/>
      <c r="KJQ81" s="91"/>
      <c r="KJR81" s="91"/>
      <c r="KJS81" s="91"/>
      <c r="KJT81" s="91"/>
      <c r="KJU81" s="91"/>
      <c r="KJV81" s="91"/>
      <c r="KJW81" s="91"/>
      <c r="KJX81" s="91"/>
      <c r="KJY81" s="91"/>
      <c r="KJZ81" s="91"/>
      <c r="KKA81" s="91"/>
      <c r="KKB81" s="91"/>
      <c r="KKC81" s="91"/>
      <c r="KKD81" s="91"/>
      <c r="KKE81" s="91"/>
      <c r="KKF81" s="91"/>
      <c r="KKG81" s="91"/>
      <c r="KKH81" s="91"/>
      <c r="KKI81" s="91"/>
      <c r="KKJ81" s="91"/>
      <c r="KKK81" s="91"/>
      <c r="KKL81" s="91"/>
      <c r="KKM81" s="91"/>
      <c r="KKN81" s="91"/>
      <c r="KKO81" s="91"/>
      <c r="KKP81" s="91"/>
      <c r="KKQ81" s="91"/>
      <c r="KKR81" s="91"/>
      <c r="KKS81" s="91"/>
      <c r="KKT81" s="91"/>
      <c r="KKU81" s="91"/>
      <c r="KKV81" s="91"/>
      <c r="KKW81" s="91"/>
      <c r="KKX81" s="91"/>
      <c r="KKY81" s="91"/>
      <c r="KKZ81" s="91"/>
      <c r="KLA81" s="91"/>
      <c r="KLB81" s="91"/>
      <c r="KLC81" s="91"/>
      <c r="KLD81" s="91"/>
      <c r="KLE81" s="91"/>
      <c r="KLF81" s="91"/>
      <c r="KLG81" s="91"/>
      <c r="KLH81" s="91"/>
      <c r="KLI81" s="91"/>
      <c r="KLJ81" s="91"/>
      <c r="KLK81" s="91"/>
      <c r="KLL81" s="91"/>
      <c r="KLM81" s="91"/>
      <c r="KLN81" s="91"/>
      <c r="KLO81" s="91"/>
      <c r="KLP81" s="91"/>
      <c r="KLQ81" s="91"/>
      <c r="KLR81" s="91"/>
      <c r="KLS81" s="91"/>
      <c r="KLT81" s="91"/>
      <c r="KLU81" s="91"/>
      <c r="KLV81" s="91"/>
      <c r="KLW81" s="91"/>
      <c r="KLX81" s="91"/>
      <c r="KLY81" s="91"/>
      <c r="KLZ81" s="91"/>
      <c r="KMA81" s="91"/>
      <c r="KMB81" s="91"/>
      <c r="KMC81" s="91"/>
      <c r="KMD81" s="91"/>
      <c r="KME81" s="91"/>
      <c r="KMF81" s="91"/>
      <c r="KMG81" s="91"/>
      <c r="KMH81" s="91"/>
      <c r="KMI81" s="91"/>
      <c r="KMJ81" s="91"/>
      <c r="KMK81" s="91"/>
      <c r="KML81" s="91"/>
      <c r="KMM81" s="91"/>
      <c r="KMN81" s="91"/>
      <c r="KMO81" s="91"/>
      <c r="KMP81" s="91"/>
      <c r="KMQ81" s="91"/>
      <c r="KMR81" s="91"/>
      <c r="KMS81" s="91"/>
      <c r="KMT81" s="91"/>
      <c r="KMU81" s="91"/>
      <c r="KMV81" s="91"/>
      <c r="KMW81" s="91"/>
      <c r="KMX81" s="91"/>
      <c r="KMY81" s="91"/>
      <c r="KMZ81" s="91"/>
      <c r="KNA81" s="91"/>
      <c r="KNB81" s="91"/>
      <c r="KNC81" s="91"/>
      <c r="KND81" s="91"/>
      <c r="KNE81" s="91"/>
      <c r="KNF81" s="91"/>
      <c r="KNG81" s="91"/>
      <c r="KNH81" s="91"/>
      <c r="KNI81" s="91"/>
      <c r="KNJ81" s="91"/>
      <c r="KNK81" s="91"/>
      <c r="KNL81" s="91"/>
      <c r="KNM81" s="91"/>
      <c r="KNN81" s="91"/>
      <c r="KNO81" s="91"/>
      <c r="KNP81" s="91"/>
      <c r="KNQ81" s="91"/>
      <c r="KNR81" s="91"/>
      <c r="KNS81" s="91"/>
      <c r="KNT81" s="91"/>
      <c r="KNU81" s="91"/>
      <c r="KNV81" s="91"/>
      <c r="KNW81" s="91"/>
      <c r="KNX81" s="91"/>
      <c r="KNY81" s="91"/>
      <c r="KNZ81" s="91"/>
      <c r="KOA81" s="91"/>
      <c r="KOB81" s="91"/>
      <c r="KOC81" s="91"/>
      <c r="KOD81" s="91"/>
      <c r="KOE81" s="91"/>
      <c r="KOF81" s="91"/>
      <c r="KOG81" s="91"/>
      <c r="KOH81" s="91"/>
      <c r="KOI81" s="91"/>
      <c r="KOJ81" s="91"/>
      <c r="KOK81" s="91"/>
      <c r="KOL81" s="91"/>
      <c r="KOM81" s="91"/>
      <c r="KON81" s="91"/>
      <c r="KOO81" s="91"/>
      <c r="KOP81" s="91"/>
      <c r="KOQ81" s="91"/>
      <c r="KOR81" s="91"/>
      <c r="KOS81" s="91"/>
      <c r="KOT81" s="91"/>
      <c r="KOU81" s="91"/>
      <c r="KOV81" s="91"/>
      <c r="KOW81" s="91"/>
      <c r="KOX81" s="91"/>
      <c r="KOY81" s="91"/>
      <c r="KOZ81" s="91"/>
      <c r="KPA81" s="91"/>
      <c r="KPB81" s="91"/>
      <c r="KPC81" s="91"/>
      <c r="KPD81" s="91"/>
      <c r="KPE81" s="91"/>
      <c r="KPF81" s="91"/>
      <c r="KPG81" s="91"/>
      <c r="KPH81" s="91"/>
      <c r="KPI81" s="91"/>
      <c r="KPJ81" s="91"/>
      <c r="KPK81" s="91"/>
      <c r="KPL81" s="91"/>
      <c r="KPM81" s="91"/>
      <c r="KPN81" s="91"/>
      <c r="KPO81" s="91"/>
      <c r="KPP81" s="91"/>
      <c r="KPQ81" s="91"/>
      <c r="KPR81" s="91"/>
      <c r="KPS81" s="91"/>
      <c r="KPT81" s="91"/>
      <c r="KPU81" s="91"/>
      <c r="KPV81" s="91"/>
      <c r="KPW81" s="91"/>
      <c r="KPX81" s="91"/>
      <c r="KPY81" s="91"/>
      <c r="KPZ81" s="91"/>
      <c r="KQA81" s="91"/>
      <c r="KQB81" s="91"/>
      <c r="KQC81" s="91"/>
      <c r="KQD81" s="91"/>
      <c r="KQE81" s="91"/>
      <c r="KQF81" s="91"/>
      <c r="KQG81" s="91"/>
      <c r="KQH81" s="91"/>
      <c r="KQI81" s="91"/>
      <c r="KQJ81" s="91"/>
      <c r="KQK81" s="91"/>
      <c r="KQL81" s="91"/>
      <c r="KQM81" s="91"/>
      <c r="KQN81" s="91"/>
      <c r="KQO81" s="91"/>
      <c r="KQP81" s="91"/>
      <c r="KQQ81" s="91"/>
      <c r="KQR81" s="91"/>
      <c r="KQS81" s="91"/>
      <c r="KQT81" s="91"/>
      <c r="KQU81" s="91"/>
      <c r="KQV81" s="91"/>
      <c r="KQW81" s="91"/>
      <c r="KQX81" s="91"/>
      <c r="KQY81" s="91"/>
      <c r="KQZ81" s="91"/>
      <c r="KRA81" s="91"/>
      <c r="KRB81" s="91"/>
      <c r="KRC81" s="91"/>
      <c r="KRD81" s="91"/>
      <c r="KRE81" s="91"/>
      <c r="KRF81" s="91"/>
      <c r="KRG81" s="91"/>
      <c r="KRH81" s="91"/>
      <c r="KRI81" s="91"/>
      <c r="KRJ81" s="91"/>
      <c r="KRK81" s="91"/>
      <c r="KRL81" s="91"/>
      <c r="KRM81" s="91"/>
      <c r="KRN81" s="91"/>
      <c r="KRO81" s="91"/>
      <c r="KRP81" s="91"/>
      <c r="KRQ81" s="91"/>
      <c r="KRR81" s="91"/>
      <c r="KRS81" s="91"/>
      <c r="KRT81" s="91"/>
      <c r="KRU81" s="91"/>
      <c r="KRV81" s="91"/>
      <c r="KRW81" s="91"/>
      <c r="KRX81" s="91"/>
      <c r="KRY81" s="91"/>
      <c r="KRZ81" s="91"/>
      <c r="KSA81" s="91"/>
      <c r="KSB81" s="91"/>
      <c r="KSC81" s="91"/>
      <c r="KSD81" s="91"/>
      <c r="KSE81" s="91"/>
      <c r="KSF81" s="91"/>
      <c r="KSG81" s="91"/>
      <c r="KSH81" s="91"/>
      <c r="KSI81" s="91"/>
      <c r="KSJ81" s="91"/>
      <c r="KSK81" s="91"/>
      <c r="KSL81" s="91"/>
      <c r="KSM81" s="91"/>
      <c r="KSN81" s="91"/>
      <c r="KSO81" s="91"/>
      <c r="KSP81" s="91"/>
      <c r="KSQ81" s="91"/>
      <c r="KSR81" s="91"/>
      <c r="KSS81" s="91"/>
      <c r="KST81" s="91"/>
      <c r="KSU81" s="91"/>
      <c r="KSV81" s="91"/>
      <c r="KSW81" s="91"/>
      <c r="KSX81" s="91"/>
      <c r="KSY81" s="91"/>
      <c r="KSZ81" s="91"/>
      <c r="KTA81" s="91"/>
      <c r="KTB81" s="91"/>
      <c r="KTC81" s="91"/>
      <c r="KTD81" s="91"/>
      <c r="KTE81" s="91"/>
      <c r="KTF81" s="91"/>
      <c r="KTG81" s="91"/>
      <c r="KTH81" s="91"/>
      <c r="KTI81" s="91"/>
      <c r="KTJ81" s="91"/>
      <c r="KTK81" s="91"/>
      <c r="KTL81" s="91"/>
      <c r="KTM81" s="91"/>
      <c r="KTN81" s="91"/>
      <c r="KTO81" s="91"/>
      <c r="KTP81" s="91"/>
      <c r="KTQ81" s="91"/>
      <c r="KTR81" s="91"/>
      <c r="KTS81" s="91"/>
      <c r="KTT81" s="91"/>
      <c r="KTU81" s="91"/>
      <c r="KTV81" s="91"/>
      <c r="KTW81" s="91"/>
      <c r="KTX81" s="91"/>
      <c r="KTY81" s="91"/>
      <c r="KTZ81" s="91"/>
      <c r="KUA81" s="91"/>
      <c r="KUB81" s="91"/>
      <c r="KUC81" s="91"/>
      <c r="KUD81" s="91"/>
      <c r="KUE81" s="91"/>
      <c r="KUF81" s="91"/>
      <c r="KUG81" s="91"/>
      <c r="KUH81" s="91"/>
      <c r="KUI81" s="91"/>
      <c r="KUJ81" s="91"/>
      <c r="KUK81" s="91"/>
      <c r="KUL81" s="91"/>
      <c r="KUM81" s="91"/>
      <c r="KUN81" s="91"/>
      <c r="KUO81" s="91"/>
      <c r="KUP81" s="91"/>
      <c r="KUQ81" s="91"/>
      <c r="KUR81" s="91"/>
      <c r="KUS81" s="91"/>
      <c r="KUT81" s="91"/>
      <c r="KUU81" s="91"/>
      <c r="KUV81" s="91"/>
      <c r="KUW81" s="91"/>
      <c r="KUX81" s="91"/>
      <c r="KUY81" s="91"/>
      <c r="KUZ81" s="91"/>
      <c r="KVA81" s="91"/>
      <c r="KVB81" s="91"/>
      <c r="KVC81" s="91"/>
      <c r="KVD81" s="91"/>
      <c r="KVE81" s="91"/>
      <c r="KVF81" s="91"/>
      <c r="KVG81" s="91"/>
      <c r="KVH81" s="91"/>
      <c r="KVI81" s="91"/>
      <c r="KVJ81" s="91"/>
      <c r="KVK81" s="91"/>
      <c r="KVL81" s="91"/>
      <c r="KVM81" s="91"/>
      <c r="KVN81" s="91"/>
      <c r="KVO81" s="91"/>
      <c r="KVP81" s="91"/>
      <c r="KVQ81" s="91"/>
      <c r="KVR81" s="91"/>
      <c r="KVS81" s="91"/>
      <c r="KVT81" s="91"/>
      <c r="KVU81" s="91"/>
      <c r="KVV81" s="91"/>
      <c r="KVW81" s="91"/>
      <c r="KVX81" s="91"/>
      <c r="KVY81" s="91"/>
      <c r="KVZ81" s="91"/>
      <c r="KWA81" s="91"/>
      <c r="KWB81" s="91"/>
      <c r="KWC81" s="91"/>
      <c r="KWD81" s="91"/>
      <c r="KWE81" s="91"/>
      <c r="KWF81" s="91"/>
      <c r="KWG81" s="91"/>
      <c r="KWH81" s="91"/>
      <c r="KWI81" s="91"/>
      <c r="KWJ81" s="91"/>
      <c r="KWK81" s="91"/>
      <c r="KWL81" s="91"/>
      <c r="KWM81" s="91"/>
      <c r="KWN81" s="91"/>
      <c r="KWO81" s="91"/>
      <c r="KWP81" s="91"/>
      <c r="KWQ81" s="91"/>
      <c r="KWR81" s="91"/>
      <c r="KWS81" s="91"/>
      <c r="KWT81" s="91"/>
      <c r="KWU81" s="91"/>
      <c r="KWV81" s="91"/>
      <c r="KWW81" s="91"/>
      <c r="KWX81" s="91"/>
      <c r="KWY81" s="91"/>
      <c r="KWZ81" s="91"/>
      <c r="KXA81" s="91"/>
      <c r="KXB81" s="91"/>
      <c r="KXC81" s="91"/>
      <c r="KXD81" s="91"/>
      <c r="KXE81" s="91"/>
      <c r="KXF81" s="91"/>
      <c r="KXG81" s="91"/>
      <c r="KXH81" s="91"/>
      <c r="KXI81" s="91"/>
      <c r="KXJ81" s="91"/>
      <c r="KXK81" s="91"/>
      <c r="KXL81" s="91"/>
      <c r="KXM81" s="91"/>
      <c r="KXN81" s="91"/>
      <c r="KXO81" s="91"/>
      <c r="KXP81" s="91"/>
      <c r="KXQ81" s="91"/>
      <c r="KXR81" s="91"/>
      <c r="KXS81" s="91"/>
      <c r="KXT81" s="91"/>
      <c r="KXU81" s="91"/>
      <c r="KXV81" s="91"/>
      <c r="KXW81" s="91"/>
      <c r="KXX81" s="91"/>
      <c r="KXY81" s="91"/>
      <c r="KXZ81" s="91"/>
      <c r="KYA81" s="91"/>
      <c r="KYB81" s="91"/>
      <c r="KYC81" s="91"/>
      <c r="KYD81" s="91"/>
      <c r="KYE81" s="91"/>
      <c r="KYF81" s="91"/>
      <c r="KYG81" s="91"/>
      <c r="KYH81" s="91"/>
      <c r="KYI81" s="91"/>
      <c r="KYJ81" s="91"/>
      <c r="KYK81" s="91"/>
      <c r="KYL81" s="91"/>
      <c r="KYM81" s="91"/>
      <c r="KYN81" s="91"/>
      <c r="KYO81" s="91"/>
      <c r="KYP81" s="91"/>
      <c r="KYQ81" s="91"/>
      <c r="KYR81" s="91"/>
      <c r="KYS81" s="91"/>
      <c r="KYT81" s="91"/>
      <c r="KYU81" s="91"/>
      <c r="KYV81" s="91"/>
      <c r="KYW81" s="91"/>
      <c r="KYX81" s="91"/>
      <c r="KYY81" s="91"/>
      <c r="KYZ81" s="91"/>
      <c r="KZA81" s="91"/>
      <c r="KZB81" s="91"/>
      <c r="KZC81" s="91"/>
      <c r="KZD81" s="91"/>
      <c r="KZE81" s="91"/>
      <c r="KZF81" s="91"/>
      <c r="KZG81" s="91"/>
      <c r="KZH81" s="91"/>
      <c r="KZI81" s="91"/>
      <c r="KZJ81" s="91"/>
      <c r="KZK81" s="91"/>
      <c r="KZL81" s="91"/>
      <c r="KZM81" s="91"/>
      <c r="KZN81" s="91"/>
      <c r="KZO81" s="91"/>
      <c r="KZP81" s="91"/>
      <c r="KZQ81" s="91"/>
      <c r="KZR81" s="91"/>
      <c r="KZS81" s="91"/>
      <c r="KZT81" s="91"/>
      <c r="KZU81" s="91"/>
      <c r="KZV81" s="91"/>
      <c r="KZW81" s="91"/>
      <c r="KZX81" s="91"/>
      <c r="KZY81" s="91"/>
      <c r="KZZ81" s="91"/>
      <c r="LAA81" s="91"/>
      <c r="LAB81" s="91"/>
      <c r="LAC81" s="91"/>
      <c r="LAD81" s="91"/>
      <c r="LAE81" s="91"/>
      <c r="LAF81" s="91"/>
      <c r="LAG81" s="91"/>
      <c r="LAH81" s="91"/>
      <c r="LAI81" s="91"/>
      <c r="LAJ81" s="91"/>
      <c r="LAK81" s="91"/>
      <c r="LAL81" s="91"/>
      <c r="LAM81" s="91"/>
      <c r="LAN81" s="91"/>
      <c r="LAO81" s="91"/>
      <c r="LAP81" s="91"/>
      <c r="LAQ81" s="91"/>
      <c r="LAR81" s="91"/>
      <c r="LAS81" s="91"/>
      <c r="LAT81" s="91"/>
      <c r="LAU81" s="91"/>
      <c r="LAV81" s="91"/>
      <c r="LAW81" s="91"/>
      <c r="LAX81" s="91"/>
      <c r="LAY81" s="91"/>
      <c r="LAZ81" s="91"/>
      <c r="LBA81" s="91"/>
      <c r="LBB81" s="91"/>
      <c r="LBC81" s="91"/>
      <c r="LBD81" s="91"/>
      <c r="LBE81" s="91"/>
      <c r="LBF81" s="91"/>
      <c r="LBG81" s="91"/>
      <c r="LBH81" s="91"/>
      <c r="LBI81" s="91"/>
      <c r="LBJ81" s="91"/>
      <c r="LBK81" s="91"/>
      <c r="LBL81" s="91"/>
      <c r="LBM81" s="91"/>
      <c r="LBN81" s="91"/>
      <c r="LBO81" s="91"/>
      <c r="LBP81" s="91"/>
      <c r="LBQ81" s="91"/>
      <c r="LBR81" s="91"/>
      <c r="LBS81" s="91"/>
      <c r="LBT81" s="91"/>
      <c r="LBU81" s="91"/>
      <c r="LBV81" s="91"/>
      <c r="LBW81" s="91"/>
      <c r="LBX81" s="91"/>
      <c r="LBY81" s="91"/>
      <c r="LBZ81" s="91"/>
      <c r="LCA81" s="91"/>
      <c r="LCB81" s="91"/>
      <c r="LCC81" s="91"/>
      <c r="LCD81" s="91"/>
      <c r="LCE81" s="91"/>
      <c r="LCF81" s="91"/>
      <c r="LCG81" s="91"/>
      <c r="LCH81" s="91"/>
      <c r="LCI81" s="91"/>
      <c r="LCJ81" s="91"/>
      <c r="LCK81" s="91"/>
      <c r="LCL81" s="91"/>
      <c r="LCM81" s="91"/>
      <c r="LCN81" s="91"/>
      <c r="LCO81" s="91"/>
      <c r="LCP81" s="91"/>
      <c r="LCQ81" s="91"/>
      <c r="LCR81" s="91"/>
      <c r="LCS81" s="91"/>
      <c r="LCT81" s="91"/>
      <c r="LCU81" s="91"/>
      <c r="LCV81" s="91"/>
      <c r="LCW81" s="91"/>
      <c r="LCX81" s="91"/>
      <c r="LCY81" s="91"/>
      <c r="LCZ81" s="91"/>
      <c r="LDA81" s="91"/>
      <c r="LDB81" s="91"/>
      <c r="LDC81" s="91"/>
      <c r="LDD81" s="91"/>
      <c r="LDE81" s="91"/>
      <c r="LDF81" s="91"/>
      <c r="LDG81" s="91"/>
      <c r="LDH81" s="91"/>
      <c r="LDI81" s="91"/>
      <c r="LDJ81" s="91"/>
      <c r="LDK81" s="91"/>
      <c r="LDL81" s="91"/>
      <c r="LDM81" s="91"/>
      <c r="LDN81" s="91"/>
      <c r="LDO81" s="91"/>
      <c r="LDP81" s="91"/>
      <c r="LDQ81" s="91"/>
      <c r="LDR81" s="91"/>
      <c r="LDS81" s="91"/>
      <c r="LDT81" s="91"/>
      <c r="LDU81" s="91"/>
      <c r="LDV81" s="91"/>
      <c r="LDW81" s="91"/>
      <c r="LDX81" s="91"/>
      <c r="LDY81" s="91"/>
      <c r="LDZ81" s="91"/>
      <c r="LEA81" s="91"/>
      <c r="LEB81" s="91"/>
      <c r="LEC81" s="91"/>
      <c r="LED81" s="91"/>
      <c r="LEE81" s="91"/>
      <c r="LEF81" s="91"/>
      <c r="LEG81" s="91"/>
      <c r="LEH81" s="91"/>
      <c r="LEI81" s="91"/>
      <c r="LEJ81" s="91"/>
      <c r="LEK81" s="91"/>
      <c r="LEL81" s="91"/>
      <c r="LEM81" s="91"/>
      <c r="LEN81" s="91"/>
      <c r="LEO81" s="91"/>
      <c r="LEP81" s="91"/>
      <c r="LEQ81" s="91"/>
      <c r="LER81" s="91"/>
      <c r="LES81" s="91"/>
      <c r="LET81" s="91"/>
      <c r="LEU81" s="91"/>
      <c r="LEV81" s="91"/>
      <c r="LEW81" s="91"/>
      <c r="LEX81" s="91"/>
      <c r="LEY81" s="91"/>
      <c r="LEZ81" s="91"/>
      <c r="LFA81" s="91"/>
      <c r="LFB81" s="91"/>
      <c r="LFC81" s="91"/>
      <c r="LFD81" s="91"/>
      <c r="LFE81" s="91"/>
      <c r="LFF81" s="91"/>
      <c r="LFG81" s="91"/>
      <c r="LFH81" s="91"/>
      <c r="LFI81" s="91"/>
      <c r="LFJ81" s="91"/>
      <c r="LFK81" s="91"/>
      <c r="LFL81" s="91"/>
      <c r="LFM81" s="91"/>
      <c r="LFN81" s="91"/>
      <c r="LFO81" s="91"/>
      <c r="LFP81" s="91"/>
      <c r="LFQ81" s="91"/>
      <c r="LFR81" s="91"/>
      <c r="LFS81" s="91"/>
      <c r="LFT81" s="91"/>
      <c r="LFU81" s="91"/>
      <c r="LFV81" s="91"/>
      <c r="LFW81" s="91"/>
      <c r="LFX81" s="91"/>
      <c r="LFY81" s="91"/>
      <c r="LFZ81" s="91"/>
      <c r="LGA81" s="91"/>
      <c r="LGB81" s="91"/>
      <c r="LGC81" s="91"/>
      <c r="LGD81" s="91"/>
      <c r="LGE81" s="91"/>
      <c r="LGF81" s="91"/>
      <c r="LGG81" s="91"/>
      <c r="LGH81" s="91"/>
      <c r="LGI81" s="91"/>
      <c r="LGJ81" s="91"/>
      <c r="LGK81" s="91"/>
      <c r="LGL81" s="91"/>
      <c r="LGM81" s="91"/>
      <c r="LGN81" s="91"/>
      <c r="LGO81" s="91"/>
      <c r="LGP81" s="91"/>
      <c r="LGQ81" s="91"/>
      <c r="LGR81" s="91"/>
      <c r="LGS81" s="91"/>
      <c r="LGT81" s="91"/>
      <c r="LGU81" s="91"/>
      <c r="LGV81" s="91"/>
      <c r="LGW81" s="91"/>
      <c r="LGX81" s="91"/>
      <c r="LGY81" s="91"/>
      <c r="LGZ81" s="91"/>
      <c r="LHA81" s="91"/>
      <c r="LHB81" s="91"/>
      <c r="LHC81" s="91"/>
      <c r="LHD81" s="91"/>
      <c r="LHE81" s="91"/>
      <c r="LHF81" s="91"/>
      <c r="LHG81" s="91"/>
      <c r="LHH81" s="91"/>
      <c r="LHI81" s="91"/>
      <c r="LHJ81" s="91"/>
      <c r="LHK81" s="91"/>
      <c r="LHL81" s="91"/>
      <c r="LHM81" s="91"/>
      <c r="LHN81" s="91"/>
      <c r="LHO81" s="91"/>
      <c r="LHP81" s="91"/>
      <c r="LHQ81" s="91"/>
      <c r="LHR81" s="91"/>
      <c r="LHS81" s="91"/>
      <c r="LHT81" s="91"/>
      <c r="LHU81" s="91"/>
      <c r="LHV81" s="91"/>
      <c r="LHW81" s="91"/>
      <c r="LHX81" s="91"/>
      <c r="LHY81" s="91"/>
      <c r="LHZ81" s="91"/>
      <c r="LIA81" s="91"/>
      <c r="LIB81" s="91"/>
      <c r="LIC81" s="91"/>
      <c r="LID81" s="91"/>
      <c r="LIE81" s="91"/>
      <c r="LIF81" s="91"/>
      <c r="LIG81" s="91"/>
      <c r="LIH81" s="91"/>
      <c r="LII81" s="91"/>
      <c r="LIJ81" s="91"/>
      <c r="LIK81" s="91"/>
      <c r="LIL81" s="91"/>
      <c r="LIM81" s="91"/>
      <c r="LIN81" s="91"/>
      <c r="LIO81" s="91"/>
      <c r="LIP81" s="91"/>
      <c r="LIQ81" s="91"/>
      <c r="LIR81" s="91"/>
      <c r="LIS81" s="91"/>
      <c r="LIT81" s="91"/>
      <c r="LIU81" s="91"/>
      <c r="LIV81" s="91"/>
      <c r="LIW81" s="91"/>
      <c r="LIX81" s="91"/>
      <c r="LIY81" s="91"/>
      <c r="LIZ81" s="91"/>
      <c r="LJA81" s="91"/>
      <c r="LJB81" s="91"/>
      <c r="LJC81" s="91"/>
      <c r="LJD81" s="91"/>
      <c r="LJE81" s="91"/>
      <c r="LJF81" s="91"/>
      <c r="LJG81" s="91"/>
      <c r="LJH81" s="91"/>
      <c r="LJI81" s="91"/>
      <c r="LJJ81" s="91"/>
      <c r="LJK81" s="91"/>
      <c r="LJL81" s="91"/>
      <c r="LJM81" s="91"/>
      <c r="LJN81" s="91"/>
      <c r="LJO81" s="91"/>
      <c r="LJP81" s="91"/>
      <c r="LJQ81" s="91"/>
      <c r="LJR81" s="91"/>
      <c r="LJS81" s="91"/>
      <c r="LJT81" s="91"/>
      <c r="LJU81" s="91"/>
      <c r="LJV81" s="91"/>
      <c r="LJW81" s="91"/>
      <c r="LJX81" s="91"/>
      <c r="LJY81" s="91"/>
      <c r="LJZ81" s="91"/>
      <c r="LKA81" s="91"/>
      <c r="LKB81" s="91"/>
      <c r="LKC81" s="91"/>
      <c r="LKD81" s="91"/>
      <c r="LKE81" s="91"/>
      <c r="LKF81" s="91"/>
      <c r="LKG81" s="91"/>
      <c r="LKH81" s="91"/>
      <c r="LKI81" s="91"/>
      <c r="LKJ81" s="91"/>
      <c r="LKK81" s="91"/>
      <c r="LKL81" s="91"/>
      <c r="LKM81" s="91"/>
      <c r="LKN81" s="91"/>
      <c r="LKO81" s="91"/>
      <c r="LKP81" s="91"/>
      <c r="LKQ81" s="91"/>
      <c r="LKR81" s="91"/>
      <c r="LKS81" s="91"/>
      <c r="LKT81" s="91"/>
      <c r="LKU81" s="91"/>
      <c r="LKV81" s="91"/>
      <c r="LKW81" s="91"/>
      <c r="LKX81" s="91"/>
      <c r="LKY81" s="91"/>
      <c r="LKZ81" s="91"/>
      <c r="LLA81" s="91"/>
      <c r="LLB81" s="91"/>
      <c r="LLC81" s="91"/>
      <c r="LLD81" s="91"/>
      <c r="LLE81" s="91"/>
      <c r="LLF81" s="91"/>
      <c r="LLG81" s="91"/>
      <c r="LLH81" s="91"/>
      <c r="LLI81" s="91"/>
      <c r="LLJ81" s="91"/>
      <c r="LLK81" s="91"/>
      <c r="LLL81" s="91"/>
      <c r="LLM81" s="91"/>
      <c r="LLN81" s="91"/>
      <c r="LLO81" s="91"/>
      <c r="LLP81" s="91"/>
      <c r="LLQ81" s="91"/>
      <c r="LLR81" s="91"/>
      <c r="LLS81" s="91"/>
      <c r="LLT81" s="91"/>
      <c r="LLU81" s="91"/>
      <c r="LLV81" s="91"/>
      <c r="LLW81" s="91"/>
      <c r="LLX81" s="91"/>
      <c r="LLY81" s="91"/>
      <c r="LLZ81" s="91"/>
      <c r="LMA81" s="91"/>
      <c r="LMB81" s="91"/>
      <c r="LMC81" s="91"/>
      <c r="LMD81" s="91"/>
      <c r="LME81" s="91"/>
      <c r="LMF81" s="91"/>
      <c r="LMG81" s="91"/>
      <c r="LMH81" s="91"/>
      <c r="LMI81" s="91"/>
      <c r="LMJ81" s="91"/>
      <c r="LMK81" s="91"/>
      <c r="LML81" s="91"/>
      <c r="LMM81" s="91"/>
      <c r="LMN81" s="91"/>
      <c r="LMO81" s="91"/>
      <c r="LMP81" s="91"/>
      <c r="LMQ81" s="91"/>
      <c r="LMR81" s="91"/>
      <c r="LMS81" s="91"/>
      <c r="LMT81" s="91"/>
      <c r="LMU81" s="91"/>
      <c r="LMV81" s="91"/>
      <c r="LMW81" s="91"/>
      <c r="LMX81" s="91"/>
      <c r="LMY81" s="91"/>
      <c r="LMZ81" s="91"/>
      <c r="LNA81" s="91"/>
      <c r="LNB81" s="91"/>
      <c r="LNC81" s="91"/>
      <c r="LND81" s="91"/>
      <c r="LNE81" s="91"/>
      <c r="LNF81" s="91"/>
      <c r="LNG81" s="91"/>
      <c r="LNH81" s="91"/>
      <c r="LNI81" s="91"/>
      <c r="LNJ81" s="91"/>
      <c r="LNK81" s="91"/>
      <c r="LNL81" s="91"/>
      <c r="LNM81" s="91"/>
      <c r="LNN81" s="91"/>
      <c r="LNO81" s="91"/>
      <c r="LNP81" s="91"/>
      <c r="LNQ81" s="91"/>
      <c r="LNR81" s="91"/>
      <c r="LNS81" s="91"/>
      <c r="LNT81" s="91"/>
      <c r="LNU81" s="91"/>
      <c r="LNV81" s="91"/>
      <c r="LNW81" s="91"/>
      <c r="LNX81" s="91"/>
      <c r="LNY81" s="91"/>
      <c r="LNZ81" s="91"/>
      <c r="LOA81" s="91"/>
      <c r="LOB81" s="91"/>
      <c r="LOC81" s="91"/>
      <c r="LOD81" s="91"/>
      <c r="LOE81" s="91"/>
      <c r="LOF81" s="91"/>
      <c r="LOG81" s="91"/>
      <c r="LOH81" s="91"/>
      <c r="LOI81" s="91"/>
      <c r="LOJ81" s="91"/>
      <c r="LOK81" s="91"/>
      <c r="LOL81" s="91"/>
      <c r="LOM81" s="91"/>
      <c r="LON81" s="91"/>
      <c r="LOO81" s="91"/>
      <c r="LOP81" s="91"/>
      <c r="LOQ81" s="91"/>
      <c r="LOR81" s="91"/>
      <c r="LOS81" s="91"/>
      <c r="LOT81" s="91"/>
      <c r="LOU81" s="91"/>
      <c r="LOV81" s="91"/>
      <c r="LOW81" s="91"/>
      <c r="LOX81" s="91"/>
      <c r="LOY81" s="91"/>
      <c r="LOZ81" s="91"/>
      <c r="LPA81" s="91"/>
      <c r="LPB81" s="91"/>
      <c r="LPC81" s="91"/>
      <c r="LPD81" s="91"/>
      <c r="LPE81" s="91"/>
      <c r="LPF81" s="91"/>
      <c r="LPG81" s="91"/>
      <c r="LPH81" s="91"/>
      <c r="LPI81" s="91"/>
      <c r="LPJ81" s="91"/>
      <c r="LPK81" s="91"/>
      <c r="LPL81" s="91"/>
      <c r="LPM81" s="91"/>
      <c r="LPN81" s="91"/>
      <c r="LPO81" s="91"/>
      <c r="LPP81" s="91"/>
      <c r="LPQ81" s="91"/>
      <c r="LPR81" s="91"/>
      <c r="LPS81" s="91"/>
      <c r="LPT81" s="91"/>
      <c r="LPU81" s="91"/>
      <c r="LPV81" s="91"/>
      <c r="LPW81" s="91"/>
      <c r="LPX81" s="91"/>
      <c r="LPY81" s="91"/>
      <c r="LPZ81" s="91"/>
      <c r="LQA81" s="91"/>
      <c r="LQB81" s="91"/>
      <c r="LQC81" s="91"/>
      <c r="LQD81" s="91"/>
      <c r="LQE81" s="91"/>
      <c r="LQF81" s="91"/>
      <c r="LQG81" s="91"/>
      <c r="LQH81" s="91"/>
      <c r="LQI81" s="91"/>
      <c r="LQJ81" s="91"/>
      <c r="LQK81" s="91"/>
      <c r="LQL81" s="91"/>
      <c r="LQM81" s="91"/>
      <c r="LQN81" s="91"/>
      <c r="LQO81" s="91"/>
      <c r="LQP81" s="91"/>
      <c r="LQQ81" s="91"/>
      <c r="LQR81" s="91"/>
      <c r="LQS81" s="91"/>
      <c r="LQT81" s="91"/>
      <c r="LQU81" s="91"/>
      <c r="LQV81" s="91"/>
      <c r="LQW81" s="91"/>
      <c r="LQX81" s="91"/>
      <c r="LQY81" s="91"/>
      <c r="LQZ81" s="91"/>
      <c r="LRA81" s="91"/>
      <c r="LRB81" s="91"/>
      <c r="LRC81" s="91"/>
      <c r="LRD81" s="91"/>
      <c r="LRE81" s="91"/>
      <c r="LRF81" s="91"/>
      <c r="LRG81" s="91"/>
      <c r="LRH81" s="91"/>
      <c r="LRI81" s="91"/>
      <c r="LRJ81" s="91"/>
      <c r="LRK81" s="91"/>
      <c r="LRL81" s="91"/>
      <c r="LRM81" s="91"/>
      <c r="LRN81" s="91"/>
      <c r="LRO81" s="91"/>
      <c r="LRP81" s="91"/>
      <c r="LRQ81" s="91"/>
      <c r="LRR81" s="91"/>
      <c r="LRS81" s="91"/>
      <c r="LRT81" s="91"/>
      <c r="LRU81" s="91"/>
      <c r="LRV81" s="91"/>
      <c r="LRW81" s="91"/>
      <c r="LRX81" s="91"/>
      <c r="LRY81" s="91"/>
      <c r="LRZ81" s="91"/>
      <c r="LSA81" s="91"/>
      <c r="LSB81" s="91"/>
      <c r="LSC81" s="91"/>
      <c r="LSD81" s="91"/>
      <c r="LSE81" s="91"/>
      <c r="LSF81" s="91"/>
      <c r="LSG81" s="91"/>
      <c r="LSH81" s="91"/>
      <c r="LSI81" s="91"/>
      <c r="LSJ81" s="91"/>
      <c r="LSK81" s="91"/>
      <c r="LSL81" s="91"/>
      <c r="LSM81" s="91"/>
      <c r="LSN81" s="91"/>
      <c r="LSO81" s="91"/>
      <c r="LSP81" s="91"/>
      <c r="LSQ81" s="91"/>
      <c r="LSR81" s="91"/>
      <c r="LSS81" s="91"/>
      <c r="LST81" s="91"/>
      <c r="LSU81" s="91"/>
      <c r="LSV81" s="91"/>
      <c r="LSW81" s="91"/>
      <c r="LSX81" s="91"/>
      <c r="LSY81" s="91"/>
      <c r="LSZ81" s="91"/>
      <c r="LTA81" s="91"/>
      <c r="LTB81" s="91"/>
      <c r="LTC81" s="91"/>
      <c r="LTD81" s="91"/>
      <c r="LTE81" s="91"/>
      <c r="LTF81" s="91"/>
      <c r="LTG81" s="91"/>
      <c r="LTH81" s="91"/>
      <c r="LTI81" s="91"/>
      <c r="LTJ81" s="91"/>
      <c r="LTK81" s="91"/>
      <c r="LTL81" s="91"/>
      <c r="LTM81" s="91"/>
      <c r="LTN81" s="91"/>
      <c r="LTO81" s="91"/>
      <c r="LTP81" s="91"/>
      <c r="LTQ81" s="91"/>
      <c r="LTR81" s="91"/>
      <c r="LTS81" s="91"/>
      <c r="LTT81" s="91"/>
      <c r="LTU81" s="91"/>
      <c r="LTV81" s="91"/>
      <c r="LTW81" s="91"/>
      <c r="LTX81" s="91"/>
      <c r="LTY81" s="91"/>
      <c r="LTZ81" s="91"/>
      <c r="LUA81" s="91"/>
      <c r="LUB81" s="91"/>
      <c r="LUC81" s="91"/>
      <c r="LUD81" s="91"/>
      <c r="LUE81" s="91"/>
      <c r="LUF81" s="91"/>
      <c r="LUG81" s="91"/>
      <c r="LUH81" s="91"/>
      <c r="LUI81" s="91"/>
      <c r="LUJ81" s="91"/>
      <c r="LUK81" s="91"/>
      <c r="LUL81" s="91"/>
      <c r="LUM81" s="91"/>
      <c r="LUN81" s="91"/>
      <c r="LUO81" s="91"/>
      <c r="LUP81" s="91"/>
      <c r="LUQ81" s="91"/>
      <c r="LUR81" s="91"/>
      <c r="LUS81" s="91"/>
      <c r="LUT81" s="91"/>
      <c r="LUU81" s="91"/>
      <c r="LUV81" s="91"/>
      <c r="LUW81" s="91"/>
      <c r="LUX81" s="91"/>
      <c r="LUY81" s="91"/>
      <c r="LUZ81" s="91"/>
      <c r="LVA81" s="91"/>
      <c r="LVB81" s="91"/>
      <c r="LVC81" s="91"/>
      <c r="LVD81" s="91"/>
      <c r="LVE81" s="91"/>
      <c r="LVF81" s="91"/>
      <c r="LVG81" s="91"/>
      <c r="LVH81" s="91"/>
      <c r="LVI81" s="91"/>
      <c r="LVJ81" s="91"/>
      <c r="LVK81" s="91"/>
      <c r="LVL81" s="91"/>
      <c r="LVM81" s="91"/>
      <c r="LVN81" s="91"/>
      <c r="LVO81" s="91"/>
      <c r="LVP81" s="91"/>
      <c r="LVQ81" s="91"/>
      <c r="LVR81" s="91"/>
      <c r="LVS81" s="91"/>
      <c r="LVT81" s="91"/>
      <c r="LVU81" s="91"/>
      <c r="LVV81" s="91"/>
      <c r="LVW81" s="91"/>
      <c r="LVX81" s="91"/>
      <c r="LVY81" s="91"/>
      <c r="LVZ81" s="91"/>
      <c r="LWA81" s="91"/>
      <c r="LWB81" s="91"/>
      <c r="LWC81" s="91"/>
      <c r="LWD81" s="91"/>
      <c r="LWE81" s="91"/>
      <c r="LWF81" s="91"/>
      <c r="LWG81" s="91"/>
      <c r="LWH81" s="91"/>
      <c r="LWI81" s="91"/>
      <c r="LWJ81" s="91"/>
      <c r="LWK81" s="91"/>
      <c r="LWL81" s="91"/>
      <c r="LWM81" s="91"/>
      <c r="LWN81" s="91"/>
      <c r="LWO81" s="91"/>
      <c r="LWP81" s="91"/>
      <c r="LWQ81" s="91"/>
      <c r="LWR81" s="91"/>
      <c r="LWS81" s="91"/>
      <c r="LWT81" s="91"/>
      <c r="LWU81" s="91"/>
      <c r="LWV81" s="91"/>
      <c r="LWW81" s="91"/>
      <c r="LWX81" s="91"/>
      <c r="LWY81" s="91"/>
      <c r="LWZ81" s="91"/>
      <c r="LXA81" s="91"/>
      <c r="LXB81" s="91"/>
      <c r="LXC81" s="91"/>
      <c r="LXD81" s="91"/>
      <c r="LXE81" s="91"/>
      <c r="LXF81" s="91"/>
      <c r="LXG81" s="91"/>
      <c r="LXH81" s="91"/>
      <c r="LXI81" s="91"/>
      <c r="LXJ81" s="91"/>
      <c r="LXK81" s="91"/>
      <c r="LXL81" s="91"/>
      <c r="LXM81" s="91"/>
      <c r="LXN81" s="91"/>
      <c r="LXO81" s="91"/>
      <c r="LXP81" s="91"/>
      <c r="LXQ81" s="91"/>
      <c r="LXR81" s="91"/>
      <c r="LXS81" s="91"/>
      <c r="LXT81" s="91"/>
      <c r="LXU81" s="91"/>
      <c r="LXV81" s="91"/>
      <c r="LXW81" s="91"/>
      <c r="LXX81" s="91"/>
      <c r="LXY81" s="91"/>
      <c r="LXZ81" s="91"/>
      <c r="LYA81" s="91"/>
      <c r="LYB81" s="91"/>
      <c r="LYC81" s="91"/>
      <c r="LYD81" s="91"/>
      <c r="LYE81" s="91"/>
      <c r="LYF81" s="91"/>
      <c r="LYG81" s="91"/>
      <c r="LYH81" s="91"/>
      <c r="LYI81" s="91"/>
      <c r="LYJ81" s="91"/>
      <c r="LYK81" s="91"/>
      <c r="LYL81" s="91"/>
      <c r="LYM81" s="91"/>
      <c r="LYN81" s="91"/>
      <c r="LYO81" s="91"/>
      <c r="LYP81" s="91"/>
      <c r="LYQ81" s="91"/>
      <c r="LYR81" s="91"/>
      <c r="LYS81" s="91"/>
      <c r="LYT81" s="91"/>
      <c r="LYU81" s="91"/>
      <c r="LYV81" s="91"/>
      <c r="LYW81" s="91"/>
      <c r="LYX81" s="91"/>
      <c r="LYY81" s="91"/>
      <c r="LYZ81" s="91"/>
      <c r="LZA81" s="91"/>
      <c r="LZB81" s="91"/>
      <c r="LZC81" s="91"/>
      <c r="LZD81" s="91"/>
      <c r="LZE81" s="91"/>
      <c r="LZF81" s="91"/>
      <c r="LZG81" s="91"/>
      <c r="LZH81" s="91"/>
      <c r="LZI81" s="91"/>
      <c r="LZJ81" s="91"/>
      <c r="LZK81" s="91"/>
      <c r="LZL81" s="91"/>
      <c r="LZM81" s="91"/>
      <c r="LZN81" s="91"/>
      <c r="LZO81" s="91"/>
      <c r="LZP81" s="91"/>
      <c r="LZQ81" s="91"/>
      <c r="LZR81" s="91"/>
      <c r="LZS81" s="91"/>
      <c r="LZT81" s="91"/>
      <c r="LZU81" s="91"/>
      <c r="LZV81" s="91"/>
      <c r="LZW81" s="91"/>
      <c r="LZX81" s="91"/>
      <c r="LZY81" s="91"/>
      <c r="LZZ81" s="91"/>
      <c r="MAA81" s="91"/>
      <c r="MAB81" s="91"/>
      <c r="MAC81" s="91"/>
      <c r="MAD81" s="91"/>
      <c r="MAE81" s="91"/>
      <c r="MAF81" s="91"/>
      <c r="MAG81" s="91"/>
      <c r="MAH81" s="91"/>
      <c r="MAI81" s="91"/>
      <c r="MAJ81" s="91"/>
      <c r="MAK81" s="91"/>
      <c r="MAL81" s="91"/>
      <c r="MAM81" s="91"/>
      <c r="MAN81" s="91"/>
      <c r="MAO81" s="91"/>
      <c r="MAP81" s="91"/>
      <c r="MAQ81" s="91"/>
      <c r="MAR81" s="91"/>
      <c r="MAS81" s="91"/>
      <c r="MAT81" s="91"/>
      <c r="MAU81" s="91"/>
      <c r="MAV81" s="91"/>
      <c r="MAW81" s="91"/>
      <c r="MAX81" s="91"/>
      <c r="MAY81" s="91"/>
      <c r="MAZ81" s="91"/>
      <c r="MBA81" s="91"/>
      <c r="MBB81" s="91"/>
      <c r="MBC81" s="91"/>
      <c r="MBD81" s="91"/>
      <c r="MBE81" s="91"/>
      <c r="MBF81" s="91"/>
      <c r="MBG81" s="91"/>
      <c r="MBH81" s="91"/>
      <c r="MBI81" s="91"/>
      <c r="MBJ81" s="91"/>
      <c r="MBK81" s="91"/>
      <c r="MBL81" s="91"/>
      <c r="MBM81" s="91"/>
      <c r="MBN81" s="91"/>
      <c r="MBO81" s="91"/>
      <c r="MBP81" s="91"/>
      <c r="MBQ81" s="91"/>
      <c r="MBR81" s="91"/>
      <c r="MBS81" s="91"/>
      <c r="MBT81" s="91"/>
      <c r="MBU81" s="91"/>
      <c r="MBV81" s="91"/>
      <c r="MBW81" s="91"/>
      <c r="MBX81" s="91"/>
      <c r="MBY81" s="91"/>
      <c r="MBZ81" s="91"/>
      <c r="MCA81" s="91"/>
      <c r="MCB81" s="91"/>
      <c r="MCC81" s="91"/>
      <c r="MCD81" s="91"/>
      <c r="MCE81" s="91"/>
      <c r="MCF81" s="91"/>
      <c r="MCG81" s="91"/>
      <c r="MCH81" s="91"/>
      <c r="MCI81" s="91"/>
      <c r="MCJ81" s="91"/>
      <c r="MCK81" s="91"/>
      <c r="MCL81" s="91"/>
      <c r="MCM81" s="91"/>
      <c r="MCN81" s="91"/>
      <c r="MCO81" s="91"/>
      <c r="MCP81" s="91"/>
      <c r="MCQ81" s="91"/>
      <c r="MCR81" s="91"/>
      <c r="MCS81" s="91"/>
      <c r="MCT81" s="91"/>
      <c r="MCU81" s="91"/>
      <c r="MCV81" s="91"/>
      <c r="MCW81" s="91"/>
      <c r="MCX81" s="91"/>
      <c r="MCY81" s="91"/>
      <c r="MCZ81" s="91"/>
      <c r="MDA81" s="91"/>
      <c r="MDB81" s="91"/>
      <c r="MDC81" s="91"/>
      <c r="MDD81" s="91"/>
      <c r="MDE81" s="91"/>
      <c r="MDF81" s="91"/>
      <c r="MDG81" s="91"/>
      <c r="MDH81" s="91"/>
      <c r="MDI81" s="91"/>
      <c r="MDJ81" s="91"/>
      <c r="MDK81" s="91"/>
      <c r="MDL81" s="91"/>
      <c r="MDM81" s="91"/>
      <c r="MDN81" s="91"/>
      <c r="MDO81" s="91"/>
      <c r="MDP81" s="91"/>
      <c r="MDQ81" s="91"/>
      <c r="MDR81" s="91"/>
      <c r="MDS81" s="91"/>
      <c r="MDT81" s="91"/>
      <c r="MDU81" s="91"/>
      <c r="MDV81" s="91"/>
      <c r="MDW81" s="91"/>
      <c r="MDX81" s="91"/>
      <c r="MDY81" s="91"/>
      <c r="MDZ81" s="91"/>
      <c r="MEA81" s="91"/>
      <c r="MEB81" s="91"/>
      <c r="MEC81" s="91"/>
      <c r="MED81" s="91"/>
      <c r="MEE81" s="91"/>
      <c r="MEF81" s="91"/>
      <c r="MEG81" s="91"/>
      <c r="MEH81" s="91"/>
      <c r="MEI81" s="91"/>
      <c r="MEJ81" s="91"/>
      <c r="MEK81" s="91"/>
      <c r="MEL81" s="91"/>
      <c r="MEM81" s="91"/>
      <c r="MEN81" s="91"/>
      <c r="MEO81" s="91"/>
      <c r="MEP81" s="91"/>
      <c r="MEQ81" s="91"/>
      <c r="MER81" s="91"/>
      <c r="MES81" s="91"/>
      <c r="MET81" s="91"/>
      <c r="MEU81" s="91"/>
      <c r="MEV81" s="91"/>
      <c r="MEW81" s="91"/>
      <c r="MEX81" s="91"/>
      <c r="MEY81" s="91"/>
      <c r="MEZ81" s="91"/>
      <c r="MFA81" s="91"/>
      <c r="MFB81" s="91"/>
      <c r="MFC81" s="91"/>
      <c r="MFD81" s="91"/>
      <c r="MFE81" s="91"/>
      <c r="MFF81" s="91"/>
      <c r="MFG81" s="91"/>
      <c r="MFH81" s="91"/>
      <c r="MFI81" s="91"/>
      <c r="MFJ81" s="91"/>
      <c r="MFK81" s="91"/>
      <c r="MFL81" s="91"/>
      <c r="MFM81" s="91"/>
      <c r="MFN81" s="91"/>
      <c r="MFO81" s="91"/>
      <c r="MFP81" s="91"/>
      <c r="MFQ81" s="91"/>
      <c r="MFR81" s="91"/>
      <c r="MFS81" s="91"/>
      <c r="MFT81" s="91"/>
      <c r="MFU81" s="91"/>
      <c r="MFV81" s="91"/>
      <c r="MFW81" s="91"/>
      <c r="MFX81" s="91"/>
      <c r="MFY81" s="91"/>
      <c r="MFZ81" s="91"/>
      <c r="MGA81" s="91"/>
      <c r="MGB81" s="91"/>
      <c r="MGC81" s="91"/>
      <c r="MGD81" s="91"/>
      <c r="MGE81" s="91"/>
      <c r="MGF81" s="91"/>
      <c r="MGG81" s="91"/>
      <c r="MGH81" s="91"/>
      <c r="MGI81" s="91"/>
      <c r="MGJ81" s="91"/>
      <c r="MGK81" s="91"/>
      <c r="MGL81" s="91"/>
      <c r="MGM81" s="91"/>
      <c r="MGN81" s="91"/>
      <c r="MGO81" s="91"/>
      <c r="MGP81" s="91"/>
      <c r="MGQ81" s="91"/>
      <c r="MGR81" s="91"/>
      <c r="MGS81" s="91"/>
      <c r="MGT81" s="91"/>
      <c r="MGU81" s="91"/>
      <c r="MGV81" s="91"/>
      <c r="MGW81" s="91"/>
      <c r="MGX81" s="91"/>
      <c r="MGY81" s="91"/>
      <c r="MGZ81" s="91"/>
      <c r="MHA81" s="91"/>
      <c r="MHB81" s="91"/>
      <c r="MHC81" s="91"/>
      <c r="MHD81" s="91"/>
      <c r="MHE81" s="91"/>
      <c r="MHF81" s="91"/>
      <c r="MHG81" s="91"/>
      <c r="MHH81" s="91"/>
      <c r="MHI81" s="91"/>
      <c r="MHJ81" s="91"/>
      <c r="MHK81" s="91"/>
      <c r="MHL81" s="91"/>
      <c r="MHM81" s="91"/>
      <c r="MHN81" s="91"/>
      <c r="MHO81" s="91"/>
      <c r="MHP81" s="91"/>
      <c r="MHQ81" s="91"/>
      <c r="MHR81" s="91"/>
      <c r="MHS81" s="91"/>
      <c r="MHT81" s="91"/>
      <c r="MHU81" s="91"/>
      <c r="MHV81" s="91"/>
      <c r="MHW81" s="91"/>
      <c r="MHX81" s="91"/>
      <c r="MHY81" s="91"/>
      <c r="MHZ81" s="91"/>
      <c r="MIA81" s="91"/>
      <c r="MIB81" s="91"/>
      <c r="MIC81" s="91"/>
      <c r="MID81" s="91"/>
      <c r="MIE81" s="91"/>
      <c r="MIF81" s="91"/>
      <c r="MIG81" s="91"/>
      <c r="MIH81" s="91"/>
      <c r="MII81" s="91"/>
      <c r="MIJ81" s="91"/>
      <c r="MIK81" s="91"/>
      <c r="MIL81" s="91"/>
      <c r="MIM81" s="91"/>
      <c r="MIN81" s="91"/>
      <c r="MIO81" s="91"/>
      <c r="MIP81" s="91"/>
      <c r="MIQ81" s="91"/>
      <c r="MIR81" s="91"/>
      <c r="MIS81" s="91"/>
      <c r="MIT81" s="91"/>
      <c r="MIU81" s="91"/>
      <c r="MIV81" s="91"/>
      <c r="MIW81" s="91"/>
      <c r="MIX81" s="91"/>
      <c r="MIY81" s="91"/>
      <c r="MIZ81" s="91"/>
      <c r="MJA81" s="91"/>
      <c r="MJB81" s="91"/>
      <c r="MJC81" s="91"/>
      <c r="MJD81" s="91"/>
      <c r="MJE81" s="91"/>
      <c r="MJF81" s="91"/>
      <c r="MJG81" s="91"/>
      <c r="MJH81" s="91"/>
      <c r="MJI81" s="91"/>
      <c r="MJJ81" s="91"/>
      <c r="MJK81" s="91"/>
      <c r="MJL81" s="91"/>
      <c r="MJM81" s="91"/>
      <c r="MJN81" s="91"/>
      <c r="MJO81" s="91"/>
      <c r="MJP81" s="91"/>
      <c r="MJQ81" s="91"/>
      <c r="MJR81" s="91"/>
      <c r="MJS81" s="91"/>
      <c r="MJT81" s="91"/>
      <c r="MJU81" s="91"/>
      <c r="MJV81" s="91"/>
      <c r="MJW81" s="91"/>
      <c r="MJX81" s="91"/>
      <c r="MJY81" s="91"/>
      <c r="MJZ81" s="91"/>
      <c r="MKA81" s="91"/>
      <c r="MKB81" s="91"/>
      <c r="MKC81" s="91"/>
      <c r="MKD81" s="91"/>
      <c r="MKE81" s="91"/>
      <c r="MKF81" s="91"/>
      <c r="MKG81" s="91"/>
      <c r="MKH81" s="91"/>
      <c r="MKI81" s="91"/>
      <c r="MKJ81" s="91"/>
      <c r="MKK81" s="91"/>
      <c r="MKL81" s="91"/>
      <c r="MKM81" s="91"/>
      <c r="MKN81" s="91"/>
      <c r="MKO81" s="91"/>
      <c r="MKP81" s="91"/>
      <c r="MKQ81" s="91"/>
      <c r="MKR81" s="91"/>
      <c r="MKS81" s="91"/>
      <c r="MKT81" s="91"/>
      <c r="MKU81" s="91"/>
      <c r="MKV81" s="91"/>
      <c r="MKW81" s="91"/>
      <c r="MKX81" s="91"/>
      <c r="MKY81" s="91"/>
      <c r="MKZ81" s="91"/>
      <c r="MLA81" s="91"/>
      <c r="MLB81" s="91"/>
      <c r="MLC81" s="91"/>
      <c r="MLD81" s="91"/>
      <c r="MLE81" s="91"/>
      <c r="MLF81" s="91"/>
      <c r="MLG81" s="91"/>
      <c r="MLH81" s="91"/>
      <c r="MLI81" s="91"/>
      <c r="MLJ81" s="91"/>
      <c r="MLK81" s="91"/>
      <c r="MLL81" s="91"/>
      <c r="MLM81" s="91"/>
      <c r="MLN81" s="91"/>
      <c r="MLO81" s="91"/>
      <c r="MLP81" s="91"/>
      <c r="MLQ81" s="91"/>
      <c r="MLR81" s="91"/>
      <c r="MLS81" s="91"/>
      <c r="MLT81" s="91"/>
      <c r="MLU81" s="91"/>
      <c r="MLV81" s="91"/>
      <c r="MLW81" s="91"/>
      <c r="MLX81" s="91"/>
      <c r="MLY81" s="91"/>
      <c r="MLZ81" s="91"/>
      <c r="MMA81" s="91"/>
      <c r="MMB81" s="91"/>
      <c r="MMC81" s="91"/>
      <c r="MMD81" s="91"/>
      <c r="MME81" s="91"/>
      <c r="MMF81" s="91"/>
      <c r="MMG81" s="91"/>
      <c r="MMH81" s="91"/>
      <c r="MMI81" s="91"/>
      <c r="MMJ81" s="91"/>
      <c r="MMK81" s="91"/>
      <c r="MML81" s="91"/>
      <c r="MMM81" s="91"/>
      <c r="MMN81" s="91"/>
      <c r="MMO81" s="91"/>
      <c r="MMP81" s="91"/>
      <c r="MMQ81" s="91"/>
      <c r="MMR81" s="91"/>
      <c r="MMS81" s="91"/>
      <c r="MMT81" s="91"/>
      <c r="MMU81" s="91"/>
      <c r="MMV81" s="91"/>
      <c r="MMW81" s="91"/>
      <c r="MMX81" s="91"/>
      <c r="MMY81" s="91"/>
      <c r="MMZ81" s="91"/>
      <c r="MNA81" s="91"/>
      <c r="MNB81" s="91"/>
      <c r="MNC81" s="91"/>
      <c r="MND81" s="91"/>
      <c r="MNE81" s="91"/>
      <c r="MNF81" s="91"/>
      <c r="MNG81" s="91"/>
      <c r="MNH81" s="91"/>
      <c r="MNI81" s="91"/>
      <c r="MNJ81" s="91"/>
      <c r="MNK81" s="91"/>
      <c r="MNL81" s="91"/>
      <c r="MNM81" s="91"/>
      <c r="MNN81" s="91"/>
      <c r="MNO81" s="91"/>
      <c r="MNP81" s="91"/>
      <c r="MNQ81" s="91"/>
      <c r="MNR81" s="91"/>
      <c r="MNS81" s="91"/>
      <c r="MNT81" s="91"/>
      <c r="MNU81" s="91"/>
      <c r="MNV81" s="91"/>
      <c r="MNW81" s="91"/>
      <c r="MNX81" s="91"/>
      <c r="MNY81" s="91"/>
      <c r="MNZ81" s="91"/>
      <c r="MOA81" s="91"/>
      <c r="MOB81" s="91"/>
      <c r="MOC81" s="91"/>
      <c r="MOD81" s="91"/>
      <c r="MOE81" s="91"/>
      <c r="MOF81" s="91"/>
      <c r="MOG81" s="91"/>
      <c r="MOH81" s="91"/>
      <c r="MOI81" s="91"/>
      <c r="MOJ81" s="91"/>
      <c r="MOK81" s="91"/>
      <c r="MOL81" s="91"/>
      <c r="MOM81" s="91"/>
      <c r="MON81" s="91"/>
      <c r="MOO81" s="91"/>
      <c r="MOP81" s="91"/>
      <c r="MOQ81" s="91"/>
      <c r="MOR81" s="91"/>
      <c r="MOS81" s="91"/>
      <c r="MOT81" s="91"/>
      <c r="MOU81" s="91"/>
      <c r="MOV81" s="91"/>
      <c r="MOW81" s="91"/>
      <c r="MOX81" s="91"/>
      <c r="MOY81" s="91"/>
      <c r="MOZ81" s="91"/>
      <c r="MPA81" s="91"/>
      <c r="MPB81" s="91"/>
      <c r="MPC81" s="91"/>
      <c r="MPD81" s="91"/>
      <c r="MPE81" s="91"/>
      <c r="MPF81" s="91"/>
      <c r="MPG81" s="91"/>
      <c r="MPH81" s="91"/>
      <c r="MPI81" s="91"/>
      <c r="MPJ81" s="91"/>
      <c r="MPK81" s="91"/>
      <c r="MPL81" s="91"/>
      <c r="MPM81" s="91"/>
      <c r="MPN81" s="91"/>
      <c r="MPO81" s="91"/>
      <c r="MPP81" s="91"/>
      <c r="MPQ81" s="91"/>
      <c r="MPR81" s="91"/>
      <c r="MPS81" s="91"/>
      <c r="MPT81" s="91"/>
      <c r="MPU81" s="91"/>
      <c r="MPV81" s="91"/>
      <c r="MPW81" s="91"/>
      <c r="MPX81" s="91"/>
      <c r="MPY81" s="91"/>
      <c r="MPZ81" s="91"/>
      <c r="MQA81" s="91"/>
      <c r="MQB81" s="91"/>
      <c r="MQC81" s="91"/>
      <c r="MQD81" s="91"/>
      <c r="MQE81" s="91"/>
      <c r="MQF81" s="91"/>
      <c r="MQG81" s="91"/>
      <c r="MQH81" s="91"/>
      <c r="MQI81" s="91"/>
      <c r="MQJ81" s="91"/>
      <c r="MQK81" s="91"/>
      <c r="MQL81" s="91"/>
      <c r="MQM81" s="91"/>
      <c r="MQN81" s="91"/>
      <c r="MQO81" s="91"/>
      <c r="MQP81" s="91"/>
      <c r="MQQ81" s="91"/>
      <c r="MQR81" s="91"/>
      <c r="MQS81" s="91"/>
      <c r="MQT81" s="91"/>
      <c r="MQU81" s="91"/>
      <c r="MQV81" s="91"/>
      <c r="MQW81" s="91"/>
      <c r="MQX81" s="91"/>
      <c r="MQY81" s="91"/>
      <c r="MQZ81" s="91"/>
      <c r="MRA81" s="91"/>
      <c r="MRB81" s="91"/>
      <c r="MRC81" s="91"/>
      <c r="MRD81" s="91"/>
      <c r="MRE81" s="91"/>
      <c r="MRF81" s="91"/>
      <c r="MRG81" s="91"/>
      <c r="MRH81" s="91"/>
      <c r="MRI81" s="91"/>
      <c r="MRJ81" s="91"/>
      <c r="MRK81" s="91"/>
      <c r="MRL81" s="91"/>
      <c r="MRM81" s="91"/>
      <c r="MRN81" s="91"/>
      <c r="MRO81" s="91"/>
      <c r="MRP81" s="91"/>
      <c r="MRQ81" s="91"/>
      <c r="MRR81" s="91"/>
      <c r="MRS81" s="91"/>
      <c r="MRT81" s="91"/>
      <c r="MRU81" s="91"/>
      <c r="MRV81" s="91"/>
      <c r="MRW81" s="91"/>
      <c r="MRX81" s="91"/>
      <c r="MRY81" s="91"/>
      <c r="MRZ81" s="91"/>
      <c r="MSA81" s="91"/>
      <c r="MSB81" s="91"/>
      <c r="MSC81" s="91"/>
      <c r="MSD81" s="91"/>
      <c r="MSE81" s="91"/>
      <c r="MSF81" s="91"/>
      <c r="MSG81" s="91"/>
      <c r="MSH81" s="91"/>
      <c r="MSI81" s="91"/>
      <c r="MSJ81" s="91"/>
      <c r="MSK81" s="91"/>
      <c r="MSL81" s="91"/>
      <c r="MSM81" s="91"/>
      <c r="MSN81" s="91"/>
      <c r="MSO81" s="91"/>
      <c r="MSP81" s="91"/>
      <c r="MSQ81" s="91"/>
      <c r="MSR81" s="91"/>
      <c r="MSS81" s="91"/>
      <c r="MST81" s="91"/>
      <c r="MSU81" s="91"/>
      <c r="MSV81" s="91"/>
      <c r="MSW81" s="91"/>
      <c r="MSX81" s="91"/>
      <c r="MSY81" s="91"/>
      <c r="MSZ81" s="91"/>
      <c r="MTA81" s="91"/>
      <c r="MTB81" s="91"/>
      <c r="MTC81" s="91"/>
      <c r="MTD81" s="91"/>
      <c r="MTE81" s="91"/>
      <c r="MTF81" s="91"/>
      <c r="MTG81" s="91"/>
      <c r="MTH81" s="91"/>
      <c r="MTI81" s="91"/>
      <c r="MTJ81" s="91"/>
      <c r="MTK81" s="91"/>
      <c r="MTL81" s="91"/>
      <c r="MTM81" s="91"/>
      <c r="MTN81" s="91"/>
      <c r="MTO81" s="91"/>
      <c r="MTP81" s="91"/>
      <c r="MTQ81" s="91"/>
      <c r="MTR81" s="91"/>
      <c r="MTS81" s="91"/>
      <c r="MTT81" s="91"/>
      <c r="MTU81" s="91"/>
      <c r="MTV81" s="91"/>
      <c r="MTW81" s="91"/>
      <c r="MTX81" s="91"/>
      <c r="MTY81" s="91"/>
      <c r="MTZ81" s="91"/>
      <c r="MUA81" s="91"/>
      <c r="MUB81" s="91"/>
      <c r="MUC81" s="91"/>
      <c r="MUD81" s="91"/>
      <c r="MUE81" s="91"/>
      <c r="MUF81" s="91"/>
      <c r="MUG81" s="91"/>
      <c r="MUH81" s="91"/>
      <c r="MUI81" s="91"/>
      <c r="MUJ81" s="91"/>
      <c r="MUK81" s="91"/>
      <c r="MUL81" s="91"/>
      <c r="MUM81" s="91"/>
      <c r="MUN81" s="91"/>
      <c r="MUO81" s="91"/>
      <c r="MUP81" s="91"/>
      <c r="MUQ81" s="91"/>
      <c r="MUR81" s="91"/>
      <c r="MUS81" s="91"/>
      <c r="MUT81" s="91"/>
      <c r="MUU81" s="91"/>
      <c r="MUV81" s="91"/>
      <c r="MUW81" s="91"/>
      <c r="MUX81" s="91"/>
      <c r="MUY81" s="91"/>
      <c r="MUZ81" s="91"/>
      <c r="MVA81" s="91"/>
      <c r="MVB81" s="91"/>
      <c r="MVC81" s="91"/>
      <c r="MVD81" s="91"/>
      <c r="MVE81" s="91"/>
      <c r="MVF81" s="91"/>
      <c r="MVG81" s="91"/>
      <c r="MVH81" s="91"/>
      <c r="MVI81" s="91"/>
      <c r="MVJ81" s="91"/>
      <c r="MVK81" s="91"/>
      <c r="MVL81" s="91"/>
      <c r="MVM81" s="91"/>
      <c r="MVN81" s="91"/>
      <c r="MVO81" s="91"/>
      <c r="MVP81" s="91"/>
      <c r="MVQ81" s="91"/>
      <c r="MVR81" s="91"/>
      <c r="MVS81" s="91"/>
      <c r="MVT81" s="91"/>
      <c r="MVU81" s="91"/>
      <c r="MVV81" s="91"/>
      <c r="MVW81" s="91"/>
      <c r="MVX81" s="91"/>
      <c r="MVY81" s="91"/>
      <c r="MVZ81" s="91"/>
      <c r="MWA81" s="91"/>
      <c r="MWB81" s="91"/>
      <c r="MWC81" s="91"/>
      <c r="MWD81" s="91"/>
      <c r="MWE81" s="91"/>
      <c r="MWF81" s="91"/>
      <c r="MWG81" s="91"/>
      <c r="MWH81" s="91"/>
      <c r="MWI81" s="91"/>
      <c r="MWJ81" s="91"/>
      <c r="MWK81" s="91"/>
      <c r="MWL81" s="91"/>
      <c r="MWM81" s="91"/>
      <c r="MWN81" s="91"/>
      <c r="MWO81" s="91"/>
      <c r="MWP81" s="91"/>
      <c r="MWQ81" s="91"/>
      <c r="MWR81" s="91"/>
      <c r="MWS81" s="91"/>
      <c r="MWT81" s="91"/>
      <c r="MWU81" s="91"/>
      <c r="MWV81" s="91"/>
      <c r="MWW81" s="91"/>
      <c r="MWX81" s="91"/>
      <c r="MWY81" s="91"/>
      <c r="MWZ81" s="91"/>
      <c r="MXA81" s="91"/>
      <c r="MXB81" s="91"/>
      <c r="MXC81" s="91"/>
      <c r="MXD81" s="91"/>
      <c r="MXE81" s="91"/>
      <c r="MXF81" s="91"/>
      <c r="MXG81" s="91"/>
      <c r="MXH81" s="91"/>
      <c r="MXI81" s="91"/>
      <c r="MXJ81" s="91"/>
      <c r="MXK81" s="91"/>
      <c r="MXL81" s="91"/>
      <c r="MXM81" s="91"/>
      <c r="MXN81" s="91"/>
      <c r="MXO81" s="91"/>
      <c r="MXP81" s="91"/>
      <c r="MXQ81" s="91"/>
      <c r="MXR81" s="91"/>
      <c r="MXS81" s="91"/>
      <c r="MXT81" s="91"/>
      <c r="MXU81" s="91"/>
      <c r="MXV81" s="91"/>
      <c r="MXW81" s="91"/>
      <c r="MXX81" s="91"/>
      <c r="MXY81" s="91"/>
      <c r="MXZ81" s="91"/>
      <c r="MYA81" s="91"/>
      <c r="MYB81" s="91"/>
      <c r="MYC81" s="91"/>
      <c r="MYD81" s="91"/>
      <c r="MYE81" s="91"/>
      <c r="MYF81" s="91"/>
      <c r="MYG81" s="91"/>
      <c r="MYH81" s="91"/>
      <c r="MYI81" s="91"/>
      <c r="MYJ81" s="91"/>
      <c r="MYK81" s="91"/>
      <c r="MYL81" s="91"/>
      <c r="MYM81" s="91"/>
      <c r="MYN81" s="91"/>
      <c r="MYO81" s="91"/>
      <c r="MYP81" s="91"/>
      <c r="MYQ81" s="91"/>
      <c r="MYR81" s="91"/>
      <c r="MYS81" s="91"/>
      <c r="MYT81" s="91"/>
      <c r="MYU81" s="91"/>
      <c r="MYV81" s="91"/>
      <c r="MYW81" s="91"/>
      <c r="MYX81" s="91"/>
      <c r="MYY81" s="91"/>
      <c r="MYZ81" s="91"/>
      <c r="MZA81" s="91"/>
      <c r="MZB81" s="91"/>
      <c r="MZC81" s="91"/>
      <c r="MZD81" s="91"/>
      <c r="MZE81" s="91"/>
      <c r="MZF81" s="91"/>
      <c r="MZG81" s="91"/>
      <c r="MZH81" s="91"/>
      <c r="MZI81" s="91"/>
      <c r="MZJ81" s="91"/>
      <c r="MZK81" s="91"/>
      <c r="MZL81" s="91"/>
      <c r="MZM81" s="91"/>
      <c r="MZN81" s="91"/>
      <c r="MZO81" s="91"/>
      <c r="MZP81" s="91"/>
      <c r="MZQ81" s="91"/>
      <c r="MZR81" s="91"/>
      <c r="MZS81" s="91"/>
      <c r="MZT81" s="91"/>
      <c r="MZU81" s="91"/>
      <c r="MZV81" s="91"/>
      <c r="MZW81" s="91"/>
      <c r="MZX81" s="91"/>
      <c r="MZY81" s="91"/>
      <c r="MZZ81" s="91"/>
      <c r="NAA81" s="91"/>
      <c r="NAB81" s="91"/>
      <c r="NAC81" s="91"/>
      <c r="NAD81" s="91"/>
      <c r="NAE81" s="91"/>
      <c r="NAF81" s="91"/>
      <c r="NAG81" s="91"/>
      <c r="NAH81" s="91"/>
      <c r="NAI81" s="91"/>
      <c r="NAJ81" s="91"/>
      <c r="NAK81" s="91"/>
      <c r="NAL81" s="91"/>
      <c r="NAM81" s="91"/>
      <c r="NAN81" s="91"/>
      <c r="NAO81" s="91"/>
      <c r="NAP81" s="91"/>
      <c r="NAQ81" s="91"/>
      <c r="NAR81" s="91"/>
      <c r="NAS81" s="91"/>
      <c r="NAT81" s="91"/>
      <c r="NAU81" s="91"/>
      <c r="NAV81" s="91"/>
      <c r="NAW81" s="91"/>
      <c r="NAX81" s="91"/>
      <c r="NAY81" s="91"/>
      <c r="NAZ81" s="91"/>
      <c r="NBA81" s="91"/>
      <c r="NBB81" s="91"/>
      <c r="NBC81" s="91"/>
      <c r="NBD81" s="91"/>
      <c r="NBE81" s="91"/>
      <c r="NBF81" s="91"/>
      <c r="NBG81" s="91"/>
      <c r="NBH81" s="91"/>
      <c r="NBI81" s="91"/>
      <c r="NBJ81" s="91"/>
      <c r="NBK81" s="91"/>
      <c r="NBL81" s="91"/>
      <c r="NBM81" s="91"/>
      <c r="NBN81" s="91"/>
      <c r="NBO81" s="91"/>
      <c r="NBP81" s="91"/>
      <c r="NBQ81" s="91"/>
      <c r="NBR81" s="91"/>
      <c r="NBS81" s="91"/>
      <c r="NBT81" s="91"/>
      <c r="NBU81" s="91"/>
      <c r="NBV81" s="91"/>
      <c r="NBW81" s="91"/>
      <c r="NBX81" s="91"/>
      <c r="NBY81" s="91"/>
      <c r="NBZ81" s="91"/>
      <c r="NCA81" s="91"/>
      <c r="NCB81" s="91"/>
      <c r="NCC81" s="91"/>
      <c r="NCD81" s="91"/>
      <c r="NCE81" s="91"/>
      <c r="NCF81" s="91"/>
      <c r="NCG81" s="91"/>
      <c r="NCH81" s="91"/>
      <c r="NCI81" s="91"/>
      <c r="NCJ81" s="91"/>
      <c r="NCK81" s="91"/>
      <c r="NCL81" s="91"/>
      <c r="NCM81" s="91"/>
      <c r="NCN81" s="91"/>
      <c r="NCO81" s="91"/>
      <c r="NCP81" s="91"/>
      <c r="NCQ81" s="91"/>
      <c r="NCR81" s="91"/>
      <c r="NCS81" s="91"/>
      <c r="NCT81" s="91"/>
      <c r="NCU81" s="91"/>
      <c r="NCV81" s="91"/>
      <c r="NCW81" s="91"/>
      <c r="NCX81" s="91"/>
      <c r="NCY81" s="91"/>
      <c r="NCZ81" s="91"/>
      <c r="NDA81" s="91"/>
      <c r="NDB81" s="91"/>
      <c r="NDC81" s="91"/>
      <c r="NDD81" s="91"/>
      <c r="NDE81" s="91"/>
      <c r="NDF81" s="91"/>
      <c r="NDG81" s="91"/>
      <c r="NDH81" s="91"/>
      <c r="NDI81" s="91"/>
      <c r="NDJ81" s="91"/>
      <c r="NDK81" s="91"/>
      <c r="NDL81" s="91"/>
      <c r="NDM81" s="91"/>
      <c r="NDN81" s="91"/>
      <c r="NDO81" s="91"/>
      <c r="NDP81" s="91"/>
      <c r="NDQ81" s="91"/>
      <c r="NDR81" s="91"/>
      <c r="NDS81" s="91"/>
      <c r="NDT81" s="91"/>
      <c r="NDU81" s="91"/>
      <c r="NDV81" s="91"/>
      <c r="NDW81" s="91"/>
      <c r="NDX81" s="91"/>
      <c r="NDY81" s="91"/>
      <c r="NDZ81" s="91"/>
      <c r="NEA81" s="91"/>
      <c r="NEB81" s="91"/>
      <c r="NEC81" s="91"/>
      <c r="NED81" s="91"/>
      <c r="NEE81" s="91"/>
      <c r="NEF81" s="91"/>
      <c r="NEG81" s="91"/>
      <c r="NEH81" s="91"/>
      <c r="NEI81" s="91"/>
      <c r="NEJ81" s="91"/>
      <c r="NEK81" s="91"/>
      <c r="NEL81" s="91"/>
      <c r="NEM81" s="91"/>
      <c r="NEN81" s="91"/>
      <c r="NEO81" s="91"/>
      <c r="NEP81" s="91"/>
      <c r="NEQ81" s="91"/>
      <c r="NER81" s="91"/>
      <c r="NES81" s="91"/>
      <c r="NET81" s="91"/>
      <c r="NEU81" s="91"/>
      <c r="NEV81" s="91"/>
      <c r="NEW81" s="91"/>
      <c r="NEX81" s="91"/>
      <c r="NEY81" s="91"/>
      <c r="NEZ81" s="91"/>
      <c r="NFA81" s="91"/>
      <c r="NFB81" s="91"/>
      <c r="NFC81" s="91"/>
      <c r="NFD81" s="91"/>
      <c r="NFE81" s="91"/>
      <c r="NFF81" s="91"/>
      <c r="NFG81" s="91"/>
      <c r="NFH81" s="91"/>
      <c r="NFI81" s="91"/>
      <c r="NFJ81" s="91"/>
      <c r="NFK81" s="91"/>
      <c r="NFL81" s="91"/>
      <c r="NFM81" s="91"/>
      <c r="NFN81" s="91"/>
      <c r="NFO81" s="91"/>
      <c r="NFP81" s="91"/>
      <c r="NFQ81" s="91"/>
      <c r="NFR81" s="91"/>
      <c r="NFS81" s="91"/>
      <c r="NFT81" s="91"/>
      <c r="NFU81" s="91"/>
      <c r="NFV81" s="91"/>
      <c r="NFW81" s="91"/>
      <c r="NFX81" s="91"/>
      <c r="NFY81" s="91"/>
      <c r="NFZ81" s="91"/>
      <c r="NGA81" s="91"/>
      <c r="NGB81" s="91"/>
      <c r="NGC81" s="91"/>
      <c r="NGD81" s="91"/>
      <c r="NGE81" s="91"/>
      <c r="NGF81" s="91"/>
      <c r="NGG81" s="91"/>
      <c r="NGH81" s="91"/>
      <c r="NGI81" s="91"/>
      <c r="NGJ81" s="91"/>
      <c r="NGK81" s="91"/>
      <c r="NGL81" s="91"/>
      <c r="NGM81" s="91"/>
      <c r="NGN81" s="91"/>
      <c r="NGO81" s="91"/>
      <c r="NGP81" s="91"/>
      <c r="NGQ81" s="91"/>
      <c r="NGR81" s="91"/>
      <c r="NGS81" s="91"/>
      <c r="NGT81" s="91"/>
      <c r="NGU81" s="91"/>
      <c r="NGV81" s="91"/>
      <c r="NGW81" s="91"/>
      <c r="NGX81" s="91"/>
      <c r="NGY81" s="91"/>
      <c r="NGZ81" s="91"/>
      <c r="NHA81" s="91"/>
      <c r="NHB81" s="91"/>
      <c r="NHC81" s="91"/>
      <c r="NHD81" s="91"/>
      <c r="NHE81" s="91"/>
      <c r="NHF81" s="91"/>
      <c r="NHG81" s="91"/>
      <c r="NHH81" s="91"/>
      <c r="NHI81" s="91"/>
      <c r="NHJ81" s="91"/>
      <c r="NHK81" s="91"/>
      <c r="NHL81" s="91"/>
      <c r="NHM81" s="91"/>
      <c r="NHN81" s="91"/>
      <c r="NHO81" s="91"/>
      <c r="NHP81" s="91"/>
      <c r="NHQ81" s="91"/>
      <c r="NHR81" s="91"/>
      <c r="NHS81" s="91"/>
      <c r="NHT81" s="91"/>
      <c r="NHU81" s="91"/>
      <c r="NHV81" s="91"/>
      <c r="NHW81" s="91"/>
      <c r="NHX81" s="91"/>
      <c r="NHY81" s="91"/>
      <c r="NHZ81" s="91"/>
      <c r="NIA81" s="91"/>
      <c r="NIB81" s="91"/>
      <c r="NIC81" s="91"/>
      <c r="NID81" s="91"/>
      <c r="NIE81" s="91"/>
      <c r="NIF81" s="91"/>
      <c r="NIG81" s="91"/>
      <c r="NIH81" s="91"/>
      <c r="NII81" s="91"/>
      <c r="NIJ81" s="91"/>
      <c r="NIK81" s="91"/>
      <c r="NIL81" s="91"/>
      <c r="NIM81" s="91"/>
      <c r="NIN81" s="91"/>
      <c r="NIO81" s="91"/>
      <c r="NIP81" s="91"/>
      <c r="NIQ81" s="91"/>
      <c r="NIR81" s="91"/>
      <c r="NIS81" s="91"/>
      <c r="NIT81" s="91"/>
      <c r="NIU81" s="91"/>
      <c r="NIV81" s="91"/>
      <c r="NIW81" s="91"/>
      <c r="NIX81" s="91"/>
      <c r="NIY81" s="91"/>
      <c r="NIZ81" s="91"/>
      <c r="NJA81" s="91"/>
      <c r="NJB81" s="91"/>
      <c r="NJC81" s="91"/>
      <c r="NJD81" s="91"/>
      <c r="NJE81" s="91"/>
      <c r="NJF81" s="91"/>
      <c r="NJG81" s="91"/>
      <c r="NJH81" s="91"/>
      <c r="NJI81" s="91"/>
      <c r="NJJ81" s="91"/>
      <c r="NJK81" s="91"/>
      <c r="NJL81" s="91"/>
      <c r="NJM81" s="91"/>
      <c r="NJN81" s="91"/>
      <c r="NJO81" s="91"/>
      <c r="NJP81" s="91"/>
      <c r="NJQ81" s="91"/>
      <c r="NJR81" s="91"/>
      <c r="NJS81" s="91"/>
      <c r="NJT81" s="91"/>
      <c r="NJU81" s="91"/>
      <c r="NJV81" s="91"/>
      <c r="NJW81" s="91"/>
      <c r="NJX81" s="91"/>
      <c r="NJY81" s="91"/>
      <c r="NJZ81" s="91"/>
      <c r="NKA81" s="91"/>
      <c r="NKB81" s="91"/>
      <c r="NKC81" s="91"/>
      <c r="NKD81" s="91"/>
      <c r="NKE81" s="91"/>
      <c r="NKF81" s="91"/>
      <c r="NKG81" s="91"/>
      <c r="NKH81" s="91"/>
      <c r="NKI81" s="91"/>
      <c r="NKJ81" s="91"/>
      <c r="NKK81" s="91"/>
      <c r="NKL81" s="91"/>
      <c r="NKM81" s="91"/>
      <c r="NKN81" s="91"/>
      <c r="NKO81" s="91"/>
      <c r="NKP81" s="91"/>
      <c r="NKQ81" s="91"/>
      <c r="NKR81" s="91"/>
      <c r="NKS81" s="91"/>
      <c r="NKT81" s="91"/>
      <c r="NKU81" s="91"/>
      <c r="NKV81" s="91"/>
      <c r="NKW81" s="91"/>
      <c r="NKX81" s="91"/>
      <c r="NKY81" s="91"/>
      <c r="NKZ81" s="91"/>
      <c r="NLA81" s="91"/>
      <c r="NLB81" s="91"/>
      <c r="NLC81" s="91"/>
      <c r="NLD81" s="91"/>
      <c r="NLE81" s="91"/>
      <c r="NLF81" s="91"/>
      <c r="NLG81" s="91"/>
      <c r="NLH81" s="91"/>
      <c r="NLI81" s="91"/>
      <c r="NLJ81" s="91"/>
      <c r="NLK81" s="91"/>
      <c r="NLL81" s="91"/>
      <c r="NLM81" s="91"/>
      <c r="NLN81" s="91"/>
      <c r="NLO81" s="91"/>
      <c r="NLP81" s="91"/>
      <c r="NLQ81" s="91"/>
      <c r="NLR81" s="91"/>
      <c r="NLS81" s="91"/>
      <c r="NLT81" s="91"/>
      <c r="NLU81" s="91"/>
      <c r="NLV81" s="91"/>
      <c r="NLW81" s="91"/>
      <c r="NLX81" s="91"/>
      <c r="NLY81" s="91"/>
      <c r="NLZ81" s="91"/>
      <c r="NMA81" s="91"/>
      <c r="NMB81" s="91"/>
      <c r="NMC81" s="91"/>
      <c r="NMD81" s="91"/>
      <c r="NME81" s="91"/>
      <c r="NMF81" s="91"/>
      <c r="NMG81" s="91"/>
      <c r="NMH81" s="91"/>
      <c r="NMI81" s="91"/>
      <c r="NMJ81" s="91"/>
      <c r="NMK81" s="91"/>
      <c r="NML81" s="91"/>
      <c r="NMM81" s="91"/>
      <c r="NMN81" s="91"/>
      <c r="NMO81" s="91"/>
      <c r="NMP81" s="91"/>
      <c r="NMQ81" s="91"/>
      <c r="NMR81" s="91"/>
      <c r="NMS81" s="91"/>
      <c r="NMT81" s="91"/>
      <c r="NMU81" s="91"/>
      <c r="NMV81" s="91"/>
      <c r="NMW81" s="91"/>
      <c r="NMX81" s="91"/>
      <c r="NMY81" s="91"/>
      <c r="NMZ81" s="91"/>
      <c r="NNA81" s="91"/>
      <c r="NNB81" s="91"/>
      <c r="NNC81" s="91"/>
      <c r="NND81" s="91"/>
      <c r="NNE81" s="91"/>
      <c r="NNF81" s="91"/>
      <c r="NNG81" s="91"/>
      <c r="NNH81" s="91"/>
      <c r="NNI81" s="91"/>
      <c r="NNJ81" s="91"/>
      <c r="NNK81" s="91"/>
      <c r="NNL81" s="91"/>
      <c r="NNM81" s="91"/>
      <c r="NNN81" s="91"/>
      <c r="NNO81" s="91"/>
      <c r="NNP81" s="91"/>
      <c r="NNQ81" s="91"/>
      <c r="NNR81" s="91"/>
      <c r="NNS81" s="91"/>
      <c r="NNT81" s="91"/>
      <c r="NNU81" s="91"/>
      <c r="NNV81" s="91"/>
      <c r="NNW81" s="91"/>
      <c r="NNX81" s="91"/>
      <c r="NNY81" s="91"/>
      <c r="NNZ81" s="91"/>
      <c r="NOA81" s="91"/>
      <c r="NOB81" s="91"/>
      <c r="NOC81" s="91"/>
      <c r="NOD81" s="91"/>
      <c r="NOE81" s="91"/>
      <c r="NOF81" s="91"/>
      <c r="NOG81" s="91"/>
      <c r="NOH81" s="91"/>
      <c r="NOI81" s="91"/>
      <c r="NOJ81" s="91"/>
      <c r="NOK81" s="91"/>
      <c r="NOL81" s="91"/>
      <c r="NOM81" s="91"/>
      <c r="NON81" s="91"/>
      <c r="NOO81" s="91"/>
      <c r="NOP81" s="91"/>
      <c r="NOQ81" s="91"/>
      <c r="NOR81" s="91"/>
      <c r="NOS81" s="91"/>
      <c r="NOT81" s="91"/>
      <c r="NOU81" s="91"/>
      <c r="NOV81" s="91"/>
      <c r="NOW81" s="91"/>
      <c r="NOX81" s="91"/>
      <c r="NOY81" s="91"/>
      <c r="NOZ81" s="91"/>
      <c r="NPA81" s="91"/>
      <c r="NPB81" s="91"/>
      <c r="NPC81" s="91"/>
      <c r="NPD81" s="91"/>
      <c r="NPE81" s="91"/>
      <c r="NPF81" s="91"/>
      <c r="NPG81" s="91"/>
      <c r="NPH81" s="91"/>
      <c r="NPI81" s="91"/>
      <c r="NPJ81" s="91"/>
      <c r="NPK81" s="91"/>
      <c r="NPL81" s="91"/>
      <c r="NPM81" s="91"/>
      <c r="NPN81" s="91"/>
      <c r="NPO81" s="91"/>
      <c r="NPP81" s="91"/>
      <c r="NPQ81" s="91"/>
      <c r="NPR81" s="91"/>
      <c r="NPS81" s="91"/>
      <c r="NPT81" s="91"/>
      <c r="NPU81" s="91"/>
      <c r="NPV81" s="91"/>
      <c r="NPW81" s="91"/>
      <c r="NPX81" s="91"/>
      <c r="NPY81" s="91"/>
      <c r="NPZ81" s="91"/>
      <c r="NQA81" s="91"/>
      <c r="NQB81" s="91"/>
      <c r="NQC81" s="91"/>
      <c r="NQD81" s="91"/>
      <c r="NQE81" s="91"/>
      <c r="NQF81" s="91"/>
      <c r="NQG81" s="91"/>
      <c r="NQH81" s="91"/>
      <c r="NQI81" s="91"/>
      <c r="NQJ81" s="91"/>
      <c r="NQK81" s="91"/>
      <c r="NQL81" s="91"/>
      <c r="NQM81" s="91"/>
      <c r="NQN81" s="91"/>
      <c r="NQO81" s="91"/>
      <c r="NQP81" s="91"/>
      <c r="NQQ81" s="91"/>
      <c r="NQR81" s="91"/>
      <c r="NQS81" s="91"/>
      <c r="NQT81" s="91"/>
      <c r="NQU81" s="91"/>
      <c r="NQV81" s="91"/>
      <c r="NQW81" s="91"/>
      <c r="NQX81" s="91"/>
      <c r="NQY81" s="91"/>
      <c r="NQZ81" s="91"/>
      <c r="NRA81" s="91"/>
      <c r="NRB81" s="91"/>
      <c r="NRC81" s="91"/>
      <c r="NRD81" s="91"/>
      <c r="NRE81" s="91"/>
      <c r="NRF81" s="91"/>
      <c r="NRG81" s="91"/>
      <c r="NRH81" s="91"/>
      <c r="NRI81" s="91"/>
      <c r="NRJ81" s="91"/>
      <c r="NRK81" s="91"/>
      <c r="NRL81" s="91"/>
      <c r="NRM81" s="91"/>
      <c r="NRN81" s="91"/>
      <c r="NRO81" s="91"/>
      <c r="NRP81" s="91"/>
      <c r="NRQ81" s="91"/>
      <c r="NRR81" s="91"/>
      <c r="NRS81" s="91"/>
      <c r="NRT81" s="91"/>
      <c r="NRU81" s="91"/>
      <c r="NRV81" s="91"/>
      <c r="NRW81" s="91"/>
      <c r="NRX81" s="91"/>
      <c r="NRY81" s="91"/>
      <c r="NRZ81" s="91"/>
      <c r="NSA81" s="91"/>
      <c r="NSB81" s="91"/>
      <c r="NSC81" s="91"/>
      <c r="NSD81" s="91"/>
      <c r="NSE81" s="91"/>
      <c r="NSF81" s="91"/>
      <c r="NSG81" s="91"/>
      <c r="NSH81" s="91"/>
      <c r="NSI81" s="91"/>
      <c r="NSJ81" s="91"/>
      <c r="NSK81" s="91"/>
      <c r="NSL81" s="91"/>
      <c r="NSM81" s="91"/>
      <c r="NSN81" s="91"/>
      <c r="NSO81" s="91"/>
      <c r="NSP81" s="91"/>
      <c r="NSQ81" s="91"/>
      <c r="NSR81" s="91"/>
      <c r="NSS81" s="91"/>
      <c r="NST81" s="91"/>
      <c r="NSU81" s="91"/>
      <c r="NSV81" s="91"/>
      <c r="NSW81" s="91"/>
      <c r="NSX81" s="91"/>
      <c r="NSY81" s="91"/>
      <c r="NSZ81" s="91"/>
      <c r="NTA81" s="91"/>
      <c r="NTB81" s="91"/>
      <c r="NTC81" s="91"/>
      <c r="NTD81" s="91"/>
      <c r="NTE81" s="91"/>
      <c r="NTF81" s="91"/>
      <c r="NTG81" s="91"/>
      <c r="NTH81" s="91"/>
      <c r="NTI81" s="91"/>
      <c r="NTJ81" s="91"/>
      <c r="NTK81" s="91"/>
      <c r="NTL81" s="91"/>
      <c r="NTM81" s="91"/>
      <c r="NTN81" s="91"/>
      <c r="NTO81" s="91"/>
      <c r="NTP81" s="91"/>
      <c r="NTQ81" s="91"/>
      <c r="NTR81" s="91"/>
      <c r="NTS81" s="91"/>
      <c r="NTT81" s="91"/>
      <c r="NTU81" s="91"/>
      <c r="NTV81" s="91"/>
      <c r="NTW81" s="91"/>
      <c r="NTX81" s="91"/>
      <c r="NTY81" s="91"/>
      <c r="NTZ81" s="91"/>
      <c r="NUA81" s="91"/>
      <c r="NUB81" s="91"/>
      <c r="NUC81" s="91"/>
      <c r="NUD81" s="91"/>
      <c r="NUE81" s="91"/>
      <c r="NUF81" s="91"/>
      <c r="NUG81" s="91"/>
      <c r="NUH81" s="91"/>
      <c r="NUI81" s="91"/>
      <c r="NUJ81" s="91"/>
      <c r="NUK81" s="91"/>
      <c r="NUL81" s="91"/>
      <c r="NUM81" s="91"/>
      <c r="NUN81" s="91"/>
      <c r="NUO81" s="91"/>
      <c r="NUP81" s="91"/>
      <c r="NUQ81" s="91"/>
      <c r="NUR81" s="91"/>
      <c r="NUS81" s="91"/>
      <c r="NUT81" s="91"/>
      <c r="NUU81" s="91"/>
      <c r="NUV81" s="91"/>
      <c r="NUW81" s="91"/>
      <c r="NUX81" s="91"/>
      <c r="NUY81" s="91"/>
      <c r="NUZ81" s="91"/>
      <c r="NVA81" s="91"/>
      <c r="NVB81" s="91"/>
      <c r="NVC81" s="91"/>
      <c r="NVD81" s="91"/>
      <c r="NVE81" s="91"/>
      <c r="NVF81" s="91"/>
      <c r="NVG81" s="91"/>
      <c r="NVH81" s="91"/>
      <c r="NVI81" s="91"/>
      <c r="NVJ81" s="91"/>
      <c r="NVK81" s="91"/>
      <c r="NVL81" s="91"/>
      <c r="NVM81" s="91"/>
      <c r="NVN81" s="91"/>
      <c r="NVO81" s="91"/>
      <c r="NVP81" s="91"/>
      <c r="NVQ81" s="91"/>
      <c r="NVR81" s="91"/>
      <c r="NVS81" s="91"/>
      <c r="NVT81" s="91"/>
      <c r="NVU81" s="91"/>
      <c r="NVV81" s="91"/>
      <c r="NVW81" s="91"/>
      <c r="NVX81" s="91"/>
      <c r="NVY81" s="91"/>
      <c r="NVZ81" s="91"/>
      <c r="NWA81" s="91"/>
      <c r="NWB81" s="91"/>
      <c r="NWC81" s="91"/>
      <c r="NWD81" s="91"/>
      <c r="NWE81" s="91"/>
      <c r="NWF81" s="91"/>
      <c r="NWG81" s="91"/>
      <c r="NWH81" s="91"/>
      <c r="NWI81" s="91"/>
      <c r="NWJ81" s="91"/>
      <c r="NWK81" s="91"/>
      <c r="NWL81" s="91"/>
      <c r="NWM81" s="91"/>
      <c r="NWN81" s="91"/>
      <c r="NWO81" s="91"/>
      <c r="NWP81" s="91"/>
      <c r="NWQ81" s="91"/>
      <c r="NWR81" s="91"/>
      <c r="NWS81" s="91"/>
      <c r="NWT81" s="91"/>
      <c r="NWU81" s="91"/>
      <c r="NWV81" s="91"/>
      <c r="NWW81" s="91"/>
      <c r="NWX81" s="91"/>
      <c r="NWY81" s="91"/>
      <c r="NWZ81" s="91"/>
      <c r="NXA81" s="91"/>
      <c r="NXB81" s="91"/>
      <c r="NXC81" s="91"/>
      <c r="NXD81" s="91"/>
      <c r="NXE81" s="91"/>
      <c r="NXF81" s="91"/>
      <c r="NXG81" s="91"/>
      <c r="NXH81" s="91"/>
      <c r="NXI81" s="91"/>
      <c r="NXJ81" s="91"/>
      <c r="NXK81" s="91"/>
      <c r="NXL81" s="91"/>
      <c r="NXM81" s="91"/>
      <c r="NXN81" s="91"/>
      <c r="NXO81" s="91"/>
      <c r="NXP81" s="91"/>
      <c r="NXQ81" s="91"/>
      <c r="NXR81" s="91"/>
      <c r="NXS81" s="91"/>
      <c r="NXT81" s="91"/>
      <c r="NXU81" s="91"/>
      <c r="NXV81" s="91"/>
      <c r="NXW81" s="91"/>
      <c r="NXX81" s="91"/>
      <c r="NXY81" s="91"/>
      <c r="NXZ81" s="91"/>
      <c r="NYA81" s="91"/>
      <c r="NYB81" s="91"/>
      <c r="NYC81" s="91"/>
      <c r="NYD81" s="91"/>
      <c r="NYE81" s="91"/>
      <c r="NYF81" s="91"/>
      <c r="NYG81" s="91"/>
      <c r="NYH81" s="91"/>
      <c r="NYI81" s="91"/>
      <c r="NYJ81" s="91"/>
      <c r="NYK81" s="91"/>
      <c r="NYL81" s="91"/>
      <c r="NYM81" s="91"/>
      <c r="NYN81" s="91"/>
      <c r="NYO81" s="91"/>
      <c r="NYP81" s="91"/>
      <c r="NYQ81" s="91"/>
      <c r="NYR81" s="91"/>
      <c r="NYS81" s="91"/>
      <c r="NYT81" s="91"/>
      <c r="NYU81" s="91"/>
      <c r="NYV81" s="91"/>
      <c r="NYW81" s="91"/>
      <c r="NYX81" s="91"/>
      <c r="NYY81" s="91"/>
      <c r="NYZ81" s="91"/>
      <c r="NZA81" s="91"/>
      <c r="NZB81" s="91"/>
      <c r="NZC81" s="91"/>
      <c r="NZD81" s="91"/>
      <c r="NZE81" s="91"/>
      <c r="NZF81" s="91"/>
      <c r="NZG81" s="91"/>
      <c r="NZH81" s="91"/>
      <c r="NZI81" s="91"/>
      <c r="NZJ81" s="91"/>
      <c r="NZK81" s="91"/>
      <c r="NZL81" s="91"/>
      <c r="NZM81" s="91"/>
      <c r="NZN81" s="91"/>
      <c r="NZO81" s="91"/>
      <c r="NZP81" s="91"/>
      <c r="NZQ81" s="91"/>
      <c r="NZR81" s="91"/>
      <c r="NZS81" s="91"/>
      <c r="NZT81" s="91"/>
      <c r="NZU81" s="91"/>
      <c r="NZV81" s="91"/>
      <c r="NZW81" s="91"/>
      <c r="NZX81" s="91"/>
      <c r="NZY81" s="91"/>
      <c r="NZZ81" s="91"/>
      <c r="OAA81" s="91"/>
      <c r="OAB81" s="91"/>
      <c r="OAC81" s="91"/>
      <c r="OAD81" s="91"/>
      <c r="OAE81" s="91"/>
      <c r="OAF81" s="91"/>
      <c r="OAG81" s="91"/>
      <c r="OAH81" s="91"/>
      <c r="OAI81" s="91"/>
      <c r="OAJ81" s="91"/>
      <c r="OAK81" s="91"/>
      <c r="OAL81" s="91"/>
      <c r="OAM81" s="91"/>
      <c r="OAN81" s="91"/>
      <c r="OAO81" s="91"/>
      <c r="OAP81" s="91"/>
      <c r="OAQ81" s="91"/>
      <c r="OAR81" s="91"/>
      <c r="OAS81" s="91"/>
      <c r="OAT81" s="91"/>
      <c r="OAU81" s="91"/>
      <c r="OAV81" s="91"/>
      <c r="OAW81" s="91"/>
      <c r="OAX81" s="91"/>
      <c r="OAY81" s="91"/>
      <c r="OAZ81" s="91"/>
      <c r="OBA81" s="91"/>
      <c r="OBB81" s="91"/>
      <c r="OBC81" s="91"/>
      <c r="OBD81" s="91"/>
      <c r="OBE81" s="91"/>
      <c r="OBF81" s="91"/>
      <c r="OBG81" s="91"/>
      <c r="OBH81" s="91"/>
      <c r="OBI81" s="91"/>
      <c r="OBJ81" s="91"/>
      <c r="OBK81" s="91"/>
      <c r="OBL81" s="91"/>
      <c r="OBM81" s="91"/>
      <c r="OBN81" s="91"/>
      <c r="OBO81" s="91"/>
      <c r="OBP81" s="91"/>
      <c r="OBQ81" s="91"/>
      <c r="OBR81" s="91"/>
      <c r="OBS81" s="91"/>
      <c r="OBT81" s="91"/>
      <c r="OBU81" s="91"/>
      <c r="OBV81" s="91"/>
      <c r="OBW81" s="91"/>
      <c r="OBX81" s="91"/>
      <c r="OBY81" s="91"/>
      <c r="OBZ81" s="91"/>
      <c r="OCA81" s="91"/>
      <c r="OCB81" s="91"/>
      <c r="OCC81" s="91"/>
      <c r="OCD81" s="91"/>
      <c r="OCE81" s="91"/>
      <c r="OCF81" s="91"/>
      <c r="OCG81" s="91"/>
      <c r="OCH81" s="91"/>
      <c r="OCI81" s="91"/>
      <c r="OCJ81" s="91"/>
      <c r="OCK81" s="91"/>
      <c r="OCL81" s="91"/>
      <c r="OCM81" s="91"/>
      <c r="OCN81" s="91"/>
      <c r="OCO81" s="91"/>
      <c r="OCP81" s="91"/>
      <c r="OCQ81" s="91"/>
      <c r="OCR81" s="91"/>
      <c r="OCS81" s="91"/>
      <c r="OCT81" s="91"/>
      <c r="OCU81" s="91"/>
      <c r="OCV81" s="91"/>
      <c r="OCW81" s="91"/>
      <c r="OCX81" s="91"/>
      <c r="OCY81" s="91"/>
      <c r="OCZ81" s="91"/>
      <c r="ODA81" s="91"/>
      <c r="ODB81" s="91"/>
      <c r="ODC81" s="91"/>
      <c r="ODD81" s="91"/>
      <c r="ODE81" s="91"/>
      <c r="ODF81" s="91"/>
      <c r="ODG81" s="91"/>
      <c r="ODH81" s="91"/>
      <c r="ODI81" s="91"/>
      <c r="ODJ81" s="91"/>
      <c r="ODK81" s="91"/>
      <c r="ODL81" s="91"/>
      <c r="ODM81" s="91"/>
      <c r="ODN81" s="91"/>
      <c r="ODO81" s="91"/>
      <c r="ODP81" s="91"/>
      <c r="ODQ81" s="91"/>
      <c r="ODR81" s="91"/>
      <c r="ODS81" s="91"/>
      <c r="ODT81" s="91"/>
      <c r="ODU81" s="91"/>
      <c r="ODV81" s="91"/>
      <c r="ODW81" s="91"/>
      <c r="ODX81" s="91"/>
      <c r="ODY81" s="91"/>
      <c r="ODZ81" s="91"/>
      <c r="OEA81" s="91"/>
      <c r="OEB81" s="91"/>
      <c r="OEC81" s="91"/>
      <c r="OED81" s="91"/>
      <c r="OEE81" s="91"/>
      <c r="OEF81" s="91"/>
      <c r="OEG81" s="91"/>
      <c r="OEH81" s="91"/>
      <c r="OEI81" s="91"/>
      <c r="OEJ81" s="91"/>
      <c r="OEK81" s="91"/>
      <c r="OEL81" s="91"/>
      <c r="OEM81" s="91"/>
      <c r="OEN81" s="91"/>
      <c r="OEO81" s="91"/>
      <c r="OEP81" s="91"/>
      <c r="OEQ81" s="91"/>
      <c r="OER81" s="91"/>
      <c r="OES81" s="91"/>
      <c r="OET81" s="91"/>
      <c r="OEU81" s="91"/>
      <c r="OEV81" s="91"/>
      <c r="OEW81" s="91"/>
      <c r="OEX81" s="91"/>
      <c r="OEY81" s="91"/>
      <c r="OEZ81" s="91"/>
      <c r="OFA81" s="91"/>
      <c r="OFB81" s="91"/>
      <c r="OFC81" s="91"/>
      <c r="OFD81" s="91"/>
      <c r="OFE81" s="91"/>
      <c r="OFF81" s="91"/>
      <c r="OFG81" s="91"/>
      <c r="OFH81" s="91"/>
      <c r="OFI81" s="91"/>
      <c r="OFJ81" s="91"/>
      <c r="OFK81" s="91"/>
      <c r="OFL81" s="91"/>
      <c r="OFM81" s="91"/>
      <c r="OFN81" s="91"/>
      <c r="OFO81" s="91"/>
      <c r="OFP81" s="91"/>
      <c r="OFQ81" s="91"/>
      <c r="OFR81" s="91"/>
      <c r="OFS81" s="91"/>
      <c r="OFT81" s="91"/>
      <c r="OFU81" s="91"/>
      <c r="OFV81" s="91"/>
      <c r="OFW81" s="91"/>
      <c r="OFX81" s="91"/>
      <c r="OFY81" s="91"/>
      <c r="OFZ81" s="91"/>
      <c r="OGA81" s="91"/>
      <c r="OGB81" s="91"/>
      <c r="OGC81" s="91"/>
      <c r="OGD81" s="91"/>
      <c r="OGE81" s="91"/>
      <c r="OGF81" s="91"/>
      <c r="OGG81" s="91"/>
      <c r="OGH81" s="91"/>
      <c r="OGI81" s="91"/>
      <c r="OGJ81" s="91"/>
      <c r="OGK81" s="91"/>
      <c r="OGL81" s="91"/>
      <c r="OGM81" s="91"/>
      <c r="OGN81" s="91"/>
      <c r="OGO81" s="91"/>
      <c r="OGP81" s="91"/>
      <c r="OGQ81" s="91"/>
      <c r="OGR81" s="91"/>
      <c r="OGS81" s="91"/>
      <c r="OGT81" s="91"/>
      <c r="OGU81" s="91"/>
      <c r="OGV81" s="91"/>
      <c r="OGW81" s="91"/>
      <c r="OGX81" s="91"/>
      <c r="OGY81" s="91"/>
      <c r="OGZ81" s="91"/>
      <c r="OHA81" s="91"/>
      <c r="OHB81" s="91"/>
      <c r="OHC81" s="91"/>
      <c r="OHD81" s="91"/>
      <c r="OHE81" s="91"/>
      <c r="OHF81" s="91"/>
      <c r="OHG81" s="91"/>
      <c r="OHH81" s="91"/>
      <c r="OHI81" s="91"/>
      <c r="OHJ81" s="91"/>
      <c r="OHK81" s="91"/>
      <c r="OHL81" s="91"/>
      <c r="OHM81" s="91"/>
      <c r="OHN81" s="91"/>
      <c r="OHO81" s="91"/>
      <c r="OHP81" s="91"/>
      <c r="OHQ81" s="91"/>
      <c r="OHR81" s="91"/>
      <c r="OHS81" s="91"/>
      <c r="OHT81" s="91"/>
      <c r="OHU81" s="91"/>
      <c r="OHV81" s="91"/>
      <c r="OHW81" s="91"/>
      <c r="OHX81" s="91"/>
      <c r="OHY81" s="91"/>
      <c r="OHZ81" s="91"/>
      <c r="OIA81" s="91"/>
      <c r="OIB81" s="91"/>
      <c r="OIC81" s="91"/>
      <c r="OID81" s="91"/>
      <c r="OIE81" s="91"/>
      <c r="OIF81" s="91"/>
      <c r="OIG81" s="91"/>
      <c r="OIH81" s="91"/>
      <c r="OII81" s="91"/>
      <c r="OIJ81" s="91"/>
      <c r="OIK81" s="91"/>
      <c r="OIL81" s="91"/>
      <c r="OIM81" s="91"/>
      <c r="OIN81" s="91"/>
      <c r="OIO81" s="91"/>
      <c r="OIP81" s="91"/>
      <c r="OIQ81" s="91"/>
      <c r="OIR81" s="91"/>
      <c r="OIS81" s="91"/>
      <c r="OIT81" s="91"/>
      <c r="OIU81" s="91"/>
      <c r="OIV81" s="91"/>
      <c r="OIW81" s="91"/>
      <c r="OIX81" s="91"/>
      <c r="OIY81" s="91"/>
      <c r="OIZ81" s="91"/>
      <c r="OJA81" s="91"/>
      <c r="OJB81" s="91"/>
      <c r="OJC81" s="91"/>
      <c r="OJD81" s="91"/>
      <c r="OJE81" s="91"/>
      <c r="OJF81" s="91"/>
      <c r="OJG81" s="91"/>
      <c r="OJH81" s="91"/>
      <c r="OJI81" s="91"/>
      <c r="OJJ81" s="91"/>
      <c r="OJK81" s="91"/>
      <c r="OJL81" s="91"/>
      <c r="OJM81" s="91"/>
      <c r="OJN81" s="91"/>
      <c r="OJO81" s="91"/>
      <c r="OJP81" s="91"/>
      <c r="OJQ81" s="91"/>
      <c r="OJR81" s="91"/>
      <c r="OJS81" s="91"/>
      <c r="OJT81" s="91"/>
      <c r="OJU81" s="91"/>
      <c r="OJV81" s="91"/>
      <c r="OJW81" s="91"/>
      <c r="OJX81" s="91"/>
      <c r="OJY81" s="91"/>
      <c r="OJZ81" s="91"/>
      <c r="OKA81" s="91"/>
      <c r="OKB81" s="91"/>
      <c r="OKC81" s="91"/>
      <c r="OKD81" s="91"/>
      <c r="OKE81" s="91"/>
      <c r="OKF81" s="91"/>
      <c r="OKG81" s="91"/>
      <c r="OKH81" s="91"/>
      <c r="OKI81" s="91"/>
      <c r="OKJ81" s="91"/>
      <c r="OKK81" s="91"/>
      <c r="OKL81" s="91"/>
      <c r="OKM81" s="91"/>
      <c r="OKN81" s="91"/>
      <c r="OKO81" s="91"/>
      <c r="OKP81" s="91"/>
      <c r="OKQ81" s="91"/>
      <c r="OKR81" s="91"/>
      <c r="OKS81" s="91"/>
      <c r="OKT81" s="91"/>
      <c r="OKU81" s="91"/>
      <c r="OKV81" s="91"/>
      <c r="OKW81" s="91"/>
      <c r="OKX81" s="91"/>
      <c r="OKY81" s="91"/>
      <c r="OKZ81" s="91"/>
      <c r="OLA81" s="91"/>
      <c r="OLB81" s="91"/>
      <c r="OLC81" s="91"/>
      <c r="OLD81" s="91"/>
      <c r="OLE81" s="91"/>
      <c r="OLF81" s="91"/>
      <c r="OLG81" s="91"/>
      <c r="OLH81" s="91"/>
      <c r="OLI81" s="91"/>
      <c r="OLJ81" s="91"/>
      <c r="OLK81" s="91"/>
      <c r="OLL81" s="91"/>
      <c r="OLM81" s="91"/>
      <c r="OLN81" s="91"/>
      <c r="OLO81" s="91"/>
      <c r="OLP81" s="91"/>
      <c r="OLQ81" s="91"/>
      <c r="OLR81" s="91"/>
      <c r="OLS81" s="91"/>
      <c r="OLT81" s="91"/>
      <c r="OLU81" s="91"/>
      <c r="OLV81" s="91"/>
      <c r="OLW81" s="91"/>
      <c r="OLX81" s="91"/>
      <c r="OLY81" s="91"/>
      <c r="OLZ81" s="91"/>
      <c r="OMA81" s="91"/>
      <c r="OMB81" s="91"/>
      <c r="OMC81" s="91"/>
      <c r="OMD81" s="91"/>
      <c r="OME81" s="91"/>
      <c r="OMF81" s="91"/>
      <c r="OMG81" s="91"/>
      <c r="OMH81" s="91"/>
      <c r="OMI81" s="91"/>
      <c r="OMJ81" s="91"/>
      <c r="OMK81" s="91"/>
      <c r="OML81" s="91"/>
      <c r="OMM81" s="91"/>
      <c r="OMN81" s="91"/>
      <c r="OMO81" s="91"/>
      <c r="OMP81" s="91"/>
      <c r="OMQ81" s="91"/>
      <c r="OMR81" s="91"/>
      <c r="OMS81" s="91"/>
      <c r="OMT81" s="91"/>
      <c r="OMU81" s="91"/>
      <c r="OMV81" s="91"/>
      <c r="OMW81" s="91"/>
      <c r="OMX81" s="91"/>
      <c r="OMY81" s="91"/>
      <c r="OMZ81" s="91"/>
      <c r="ONA81" s="91"/>
      <c r="ONB81" s="91"/>
      <c r="ONC81" s="91"/>
      <c r="OND81" s="91"/>
      <c r="ONE81" s="91"/>
      <c r="ONF81" s="91"/>
      <c r="ONG81" s="91"/>
      <c r="ONH81" s="91"/>
      <c r="ONI81" s="91"/>
      <c r="ONJ81" s="91"/>
      <c r="ONK81" s="91"/>
      <c r="ONL81" s="91"/>
      <c r="ONM81" s="91"/>
      <c r="ONN81" s="91"/>
      <c r="ONO81" s="91"/>
      <c r="ONP81" s="91"/>
      <c r="ONQ81" s="91"/>
      <c r="ONR81" s="91"/>
      <c r="ONS81" s="91"/>
      <c r="ONT81" s="91"/>
      <c r="ONU81" s="91"/>
      <c r="ONV81" s="91"/>
      <c r="ONW81" s="91"/>
      <c r="ONX81" s="91"/>
      <c r="ONY81" s="91"/>
      <c r="ONZ81" s="91"/>
      <c r="OOA81" s="91"/>
      <c r="OOB81" s="91"/>
      <c r="OOC81" s="91"/>
      <c r="OOD81" s="91"/>
      <c r="OOE81" s="91"/>
      <c r="OOF81" s="91"/>
      <c r="OOG81" s="91"/>
      <c r="OOH81" s="91"/>
      <c r="OOI81" s="91"/>
      <c r="OOJ81" s="91"/>
      <c r="OOK81" s="91"/>
      <c r="OOL81" s="91"/>
      <c r="OOM81" s="91"/>
      <c r="OON81" s="91"/>
      <c r="OOO81" s="91"/>
      <c r="OOP81" s="91"/>
      <c r="OOQ81" s="91"/>
      <c r="OOR81" s="91"/>
      <c r="OOS81" s="91"/>
      <c r="OOT81" s="91"/>
      <c r="OOU81" s="91"/>
      <c r="OOV81" s="91"/>
      <c r="OOW81" s="91"/>
      <c r="OOX81" s="91"/>
      <c r="OOY81" s="91"/>
      <c r="OOZ81" s="91"/>
      <c r="OPA81" s="91"/>
      <c r="OPB81" s="91"/>
      <c r="OPC81" s="91"/>
      <c r="OPD81" s="91"/>
      <c r="OPE81" s="91"/>
      <c r="OPF81" s="91"/>
      <c r="OPG81" s="91"/>
      <c r="OPH81" s="91"/>
      <c r="OPI81" s="91"/>
      <c r="OPJ81" s="91"/>
      <c r="OPK81" s="91"/>
      <c r="OPL81" s="91"/>
      <c r="OPM81" s="91"/>
      <c r="OPN81" s="91"/>
      <c r="OPO81" s="91"/>
      <c r="OPP81" s="91"/>
      <c r="OPQ81" s="91"/>
      <c r="OPR81" s="91"/>
      <c r="OPS81" s="91"/>
      <c r="OPT81" s="91"/>
      <c r="OPU81" s="91"/>
      <c r="OPV81" s="91"/>
      <c r="OPW81" s="91"/>
      <c r="OPX81" s="91"/>
      <c r="OPY81" s="91"/>
      <c r="OPZ81" s="91"/>
      <c r="OQA81" s="91"/>
      <c r="OQB81" s="91"/>
      <c r="OQC81" s="91"/>
      <c r="OQD81" s="91"/>
      <c r="OQE81" s="91"/>
      <c r="OQF81" s="91"/>
      <c r="OQG81" s="91"/>
      <c r="OQH81" s="91"/>
      <c r="OQI81" s="91"/>
      <c r="OQJ81" s="91"/>
      <c r="OQK81" s="91"/>
      <c r="OQL81" s="91"/>
      <c r="OQM81" s="91"/>
      <c r="OQN81" s="91"/>
      <c r="OQO81" s="91"/>
      <c r="OQP81" s="91"/>
      <c r="OQQ81" s="91"/>
      <c r="OQR81" s="91"/>
      <c r="OQS81" s="91"/>
      <c r="OQT81" s="91"/>
      <c r="OQU81" s="91"/>
      <c r="OQV81" s="91"/>
      <c r="OQW81" s="91"/>
      <c r="OQX81" s="91"/>
      <c r="OQY81" s="91"/>
      <c r="OQZ81" s="91"/>
      <c r="ORA81" s="91"/>
      <c r="ORB81" s="91"/>
      <c r="ORC81" s="91"/>
      <c r="ORD81" s="91"/>
      <c r="ORE81" s="91"/>
      <c r="ORF81" s="91"/>
      <c r="ORG81" s="91"/>
      <c r="ORH81" s="91"/>
      <c r="ORI81" s="91"/>
      <c r="ORJ81" s="91"/>
      <c r="ORK81" s="91"/>
      <c r="ORL81" s="91"/>
      <c r="ORM81" s="91"/>
      <c r="ORN81" s="91"/>
      <c r="ORO81" s="91"/>
      <c r="ORP81" s="91"/>
      <c r="ORQ81" s="91"/>
      <c r="ORR81" s="91"/>
      <c r="ORS81" s="91"/>
      <c r="ORT81" s="91"/>
      <c r="ORU81" s="91"/>
      <c r="ORV81" s="91"/>
      <c r="ORW81" s="91"/>
      <c r="ORX81" s="91"/>
      <c r="ORY81" s="91"/>
      <c r="ORZ81" s="91"/>
      <c r="OSA81" s="91"/>
      <c r="OSB81" s="91"/>
      <c r="OSC81" s="91"/>
      <c r="OSD81" s="91"/>
      <c r="OSE81" s="91"/>
      <c r="OSF81" s="91"/>
      <c r="OSG81" s="91"/>
      <c r="OSH81" s="91"/>
      <c r="OSI81" s="91"/>
      <c r="OSJ81" s="91"/>
      <c r="OSK81" s="91"/>
      <c r="OSL81" s="91"/>
      <c r="OSM81" s="91"/>
      <c r="OSN81" s="91"/>
      <c r="OSO81" s="91"/>
      <c r="OSP81" s="91"/>
      <c r="OSQ81" s="91"/>
      <c r="OSR81" s="91"/>
      <c r="OSS81" s="91"/>
      <c r="OST81" s="91"/>
      <c r="OSU81" s="91"/>
      <c r="OSV81" s="91"/>
      <c r="OSW81" s="91"/>
      <c r="OSX81" s="91"/>
      <c r="OSY81" s="91"/>
      <c r="OSZ81" s="91"/>
      <c r="OTA81" s="91"/>
      <c r="OTB81" s="91"/>
      <c r="OTC81" s="91"/>
      <c r="OTD81" s="91"/>
      <c r="OTE81" s="91"/>
      <c r="OTF81" s="91"/>
      <c r="OTG81" s="91"/>
      <c r="OTH81" s="91"/>
      <c r="OTI81" s="91"/>
      <c r="OTJ81" s="91"/>
      <c r="OTK81" s="91"/>
      <c r="OTL81" s="91"/>
      <c r="OTM81" s="91"/>
      <c r="OTN81" s="91"/>
      <c r="OTO81" s="91"/>
      <c r="OTP81" s="91"/>
      <c r="OTQ81" s="91"/>
      <c r="OTR81" s="91"/>
      <c r="OTS81" s="91"/>
      <c r="OTT81" s="91"/>
      <c r="OTU81" s="91"/>
      <c r="OTV81" s="91"/>
      <c r="OTW81" s="91"/>
      <c r="OTX81" s="91"/>
      <c r="OTY81" s="91"/>
      <c r="OTZ81" s="91"/>
      <c r="OUA81" s="91"/>
      <c r="OUB81" s="91"/>
      <c r="OUC81" s="91"/>
      <c r="OUD81" s="91"/>
      <c r="OUE81" s="91"/>
      <c r="OUF81" s="91"/>
      <c r="OUG81" s="91"/>
      <c r="OUH81" s="91"/>
      <c r="OUI81" s="91"/>
      <c r="OUJ81" s="91"/>
      <c r="OUK81" s="91"/>
      <c r="OUL81" s="91"/>
      <c r="OUM81" s="91"/>
      <c r="OUN81" s="91"/>
      <c r="OUO81" s="91"/>
      <c r="OUP81" s="91"/>
      <c r="OUQ81" s="91"/>
      <c r="OUR81" s="91"/>
      <c r="OUS81" s="91"/>
      <c r="OUT81" s="91"/>
      <c r="OUU81" s="91"/>
      <c r="OUV81" s="91"/>
      <c r="OUW81" s="91"/>
      <c r="OUX81" s="91"/>
      <c r="OUY81" s="91"/>
      <c r="OUZ81" s="91"/>
      <c r="OVA81" s="91"/>
      <c r="OVB81" s="91"/>
      <c r="OVC81" s="91"/>
      <c r="OVD81" s="91"/>
      <c r="OVE81" s="91"/>
      <c r="OVF81" s="91"/>
      <c r="OVG81" s="91"/>
      <c r="OVH81" s="91"/>
      <c r="OVI81" s="91"/>
      <c r="OVJ81" s="91"/>
      <c r="OVK81" s="91"/>
      <c r="OVL81" s="91"/>
      <c r="OVM81" s="91"/>
      <c r="OVN81" s="91"/>
      <c r="OVO81" s="91"/>
      <c r="OVP81" s="91"/>
      <c r="OVQ81" s="91"/>
      <c r="OVR81" s="91"/>
      <c r="OVS81" s="91"/>
      <c r="OVT81" s="91"/>
      <c r="OVU81" s="91"/>
      <c r="OVV81" s="91"/>
      <c r="OVW81" s="91"/>
      <c r="OVX81" s="91"/>
      <c r="OVY81" s="91"/>
      <c r="OVZ81" s="91"/>
      <c r="OWA81" s="91"/>
      <c r="OWB81" s="91"/>
      <c r="OWC81" s="91"/>
      <c r="OWD81" s="91"/>
      <c r="OWE81" s="91"/>
      <c r="OWF81" s="91"/>
      <c r="OWG81" s="91"/>
      <c r="OWH81" s="91"/>
      <c r="OWI81" s="91"/>
      <c r="OWJ81" s="91"/>
      <c r="OWK81" s="91"/>
      <c r="OWL81" s="91"/>
      <c r="OWM81" s="91"/>
      <c r="OWN81" s="91"/>
      <c r="OWO81" s="91"/>
      <c r="OWP81" s="91"/>
      <c r="OWQ81" s="91"/>
      <c r="OWR81" s="91"/>
      <c r="OWS81" s="91"/>
      <c r="OWT81" s="91"/>
      <c r="OWU81" s="91"/>
      <c r="OWV81" s="91"/>
      <c r="OWW81" s="91"/>
      <c r="OWX81" s="91"/>
      <c r="OWY81" s="91"/>
      <c r="OWZ81" s="91"/>
      <c r="OXA81" s="91"/>
      <c r="OXB81" s="91"/>
      <c r="OXC81" s="91"/>
      <c r="OXD81" s="91"/>
      <c r="OXE81" s="91"/>
      <c r="OXF81" s="91"/>
      <c r="OXG81" s="91"/>
      <c r="OXH81" s="91"/>
      <c r="OXI81" s="91"/>
      <c r="OXJ81" s="91"/>
      <c r="OXK81" s="91"/>
      <c r="OXL81" s="91"/>
      <c r="OXM81" s="91"/>
      <c r="OXN81" s="91"/>
      <c r="OXO81" s="91"/>
      <c r="OXP81" s="91"/>
      <c r="OXQ81" s="91"/>
      <c r="OXR81" s="91"/>
      <c r="OXS81" s="91"/>
      <c r="OXT81" s="91"/>
      <c r="OXU81" s="91"/>
      <c r="OXV81" s="91"/>
      <c r="OXW81" s="91"/>
      <c r="OXX81" s="91"/>
      <c r="OXY81" s="91"/>
      <c r="OXZ81" s="91"/>
      <c r="OYA81" s="91"/>
      <c r="OYB81" s="91"/>
      <c r="OYC81" s="91"/>
      <c r="OYD81" s="91"/>
      <c r="OYE81" s="91"/>
      <c r="OYF81" s="91"/>
      <c r="OYG81" s="91"/>
      <c r="OYH81" s="91"/>
      <c r="OYI81" s="91"/>
      <c r="OYJ81" s="91"/>
      <c r="OYK81" s="91"/>
      <c r="OYL81" s="91"/>
      <c r="OYM81" s="91"/>
      <c r="OYN81" s="91"/>
      <c r="OYO81" s="91"/>
      <c r="OYP81" s="91"/>
      <c r="OYQ81" s="91"/>
      <c r="OYR81" s="91"/>
      <c r="OYS81" s="91"/>
      <c r="OYT81" s="91"/>
      <c r="OYU81" s="91"/>
      <c r="OYV81" s="91"/>
      <c r="OYW81" s="91"/>
      <c r="OYX81" s="91"/>
      <c r="OYY81" s="91"/>
      <c r="OYZ81" s="91"/>
      <c r="OZA81" s="91"/>
      <c r="OZB81" s="91"/>
      <c r="OZC81" s="91"/>
      <c r="OZD81" s="91"/>
      <c r="OZE81" s="91"/>
      <c r="OZF81" s="91"/>
      <c r="OZG81" s="91"/>
      <c r="OZH81" s="91"/>
      <c r="OZI81" s="91"/>
      <c r="OZJ81" s="91"/>
      <c r="OZK81" s="91"/>
      <c r="OZL81" s="91"/>
      <c r="OZM81" s="91"/>
      <c r="OZN81" s="91"/>
      <c r="OZO81" s="91"/>
      <c r="OZP81" s="91"/>
      <c r="OZQ81" s="91"/>
      <c r="OZR81" s="91"/>
      <c r="OZS81" s="91"/>
      <c r="OZT81" s="91"/>
      <c r="OZU81" s="91"/>
      <c r="OZV81" s="91"/>
      <c r="OZW81" s="91"/>
      <c r="OZX81" s="91"/>
      <c r="OZY81" s="91"/>
      <c r="OZZ81" s="91"/>
      <c r="PAA81" s="91"/>
      <c r="PAB81" s="91"/>
      <c r="PAC81" s="91"/>
      <c r="PAD81" s="91"/>
      <c r="PAE81" s="91"/>
      <c r="PAF81" s="91"/>
      <c r="PAG81" s="91"/>
      <c r="PAH81" s="91"/>
      <c r="PAI81" s="91"/>
      <c r="PAJ81" s="91"/>
      <c r="PAK81" s="91"/>
      <c r="PAL81" s="91"/>
      <c r="PAM81" s="91"/>
      <c r="PAN81" s="91"/>
      <c r="PAO81" s="91"/>
      <c r="PAP81" s="91"/>
      <c r="PAQ81" s="91"/>
      <c r="PAR81" s="91"/>
      <c r="PAS81" s="91"/>
      <c r="PAT81" s="91"/>
      <c r="PAU81" s="91"/>
      <c r="PAV81" s="91"/>
      <c r="PAW81" s="91"/>
      <c r="PAX81" s="91"/>
      <c r="PAY81" s="91"/>
      <c r="PAZ81" s="91"/>
      <c r="PBA81" s="91"/>
      <c r="PBB81" s="91"/>
      <c r="PBC81" s="91"/>
      <c r="PBD81" s="91"/>
      <c r="PBE81" s="91"/>
      <c r="PBF81" s="91"/>
      <c r="PBG81" s="91"/>
      <c r="PBH81" s="91"/>
      <c r="PBI81" s="91"/>
      <c r="PBJ81" s="91"/>
      <c r="PBK81" s="91"/>
      <c r="PBL81" s="91"/>
      <c r="PBM81" s="91"/>
      <c r="PBN81" s="91"/>
      <c r="PBO81" s="91"/>
      <c r="PBP81" s="91"/>
      <c r="PBQ81" s="91"/>
      <c r="PBR81" s="91"/>
      <c r="PBS81" s="91"/>
      <c r="PBT81" s="91"/>
      <c r="PBU81" s="91"/>
      <c r="PBV81" s="91"/>
      <c r="PBW81" s="91"/>
      <c r="PBX81" s="91"/>
      <c r="PBY81" s="91"/>
      <c r="PBZ81" s="91"/>
      <c r="PCA81" s="91"/>
      <c r="PCB81" s="91"/>
      <c r="PCC81" s="91"/>
      <c r="PCD81" s="91"/>
      <c r="PCE81" s="91"/>
      <c r="PCF81" s="91"/>
      <c r="PCG81" s="91"/>
      <c r="PCH81" s="91"/>
      <c r="PCI81" s="91"/>
      <c r="PCJ81" s="91"/>
      <c r="PCK81" s="91"/>
      <c r="PCL81" s="91"/>
      <c r="PCM81" s="91"/>
      <c r="PCN81" s="91"/>
      <c r="PCO81" s="91"/>
      <c r="PCP81" s="91"/>
      <c r="PCQ81" s="91"/>
      <c r="PCR81" s="91"/>
      <c r="PCS81" s="91"/>
      <c r="PCT81" s="91"/>
      <c r="PCU81" s="91"/>
      <c r="PCV81" s="91"/>
      <c r="PCW81" s="91"/>
      <c r="PCX81" s="91"/>
      <c r="PCY81" s="91"/>
      <c r="PCZ81" s="91"/>
      <c r="PDA81" s="91"/>
      <c r="PDB81" s="91"/>
      <c r="PDC81" s="91"/>
      <c r="PDD81" s="91"/>
      <c r="PDE81" s="91"/>
      <c r="PDF81" s="91"/>
      <c r="PDG81" s="91"/>
      <c r="PDH81" s="91"/>
      <c r="PDI81" s="91"/>
      <c r="PDJ81" s="91"/>
      <c r="PDK81" s="91"/>
      <c r="PDL81" s="91"/>
      <c r="PDM81" s="91"/>
      <c r="PDN81" s="91"/>
      <c r="PDO81" s="91"/>
      <c r="PDP81" s="91"/>
      <c r="PDQ81" s="91"/>
      <c r="PDR81" s="91"/>
      <c r="PDS81" s="91"/>
      <c r="PDT81" s="91"/>
      <c r="PDU81" s="91"/>
      <c r="PDV81" s="91"/>
      <c r="PDW81" s="91"/>
      <c r="PDX81" s="91"/>
      <c r="PDY81" s="91"/>
      <c r="PDZ81" s="91"/>
      <c r="PEA81" s="91"/>
      <c r="PEB81" s="91"/>
      <c r="PEC81" s="91"/>
      <c r="PED81" s="91"/>
      <c r="PEE81" s="91"/>
      <c r="PEF81" s="91"/>
      <c r="PEG81" s="91"/>
      <c r="PEH81" s="91"/>
      <c r="PEI81" s="91"/>
      <c r="PEJ81" s="91"/>
      <c r="PEK81" s="91"/>
      <c r="PEL81" s="91"/>
      <c r="PEM81" s="91"/>
      <c r="PEN81" s="91"/>
      <c r="PEO81" s="91"/>
      <c r="PEP81" s="91"/>
      <c r="PEQ81" s="91"/>
      <c r="PER81" s="91"/>
      <c r="PES81" s="91"/>
      <c r="PET81" s="91"/>
      <c r="PEU81" s="91"/>
      <c r="PEV81" s="91"/>
      <c r="PEW81" s="91"/>
      <c r="PEX81" s="91"/>
      <c r="PEY81" s="91"/>
      <c r="PEZ81" s="91"/>
      <c r="PFA81" s="91"/>
      <c r="PFB81" s="91"/>
      <c r="PFC81" s="91"/>
      <c r="PFD81" s="91"/>
      <c r="PFE81" s="91"/>
      <c r="PFF81" s="91"/>
      <c r="PFG81" s="91"/>
      <c r="PFH81" s="91"/>
      <c r="PFI81" s="91"/>
      <c r="PFJ81" s="91"/>
      <c r="PFK81" s="91"/>
      <c r="PFL81" s="91"/>
      <c r="PFM81" s="91"/>
      <c r="PFN81" s="91"/>
      <c r="PFO81" s="91"/>
      <c r="PFP81" s="91"/>
      <c r="PFQ81" s="91"/>
      <c r="PFR81" s="91"/>
      <c r="PFS81" s="91"/>
      <c r="PFT81" s="91"/>
      <c r="PFU81" s="91"/>
      <c r="PFV81" s="91"/>
      <c r="PFW81" s="91"/>
      <c r="PFX81" s="91"/>
      <c r="PFY81" s="91"/>
      <c r="PFZ81" s="91"/>
      <c r="PGA81" s="91"/>
      <c r="PGB81" s="91"/>
      <c r="PGC81" s="91"/>
      <c r="PGD81" s="91"/>
      <c r="PGE81" s="91"/>
      <c r="PGF81" s="91"/>
      <c r="PGG81" s="91"/>
      <c r="PGH81" s="91"/>
      <c r="PGI81" s="91"/>
      <c r="PGJ81" s="91"/>
      <c r="PGK81" s="91"/>
      <c r="PGL81" s="91"/>
      <c r="PGM81" s="91"/>
      <c r="PGN81" s="91"/>
      <c r="PGO81" s="91"/>
      <c r="PGP81" s="91"/>
      <c r="PGQ81" s="91"/>
      <c r="PGR81" s="91"/>
      <c r="PGS81" s="91"/>
      <c r="PGT81" s="91"/>
      <c r="PGU81" s="91"/>
      <c r="PGV81" s="91"/>
      <c r="PGW81" s="91"/>
      <c r="PGX81" s="91"/>
      <c r="PGY81" s="91"/>
      <c r="PGZ81" s="91"/>
      <c r="PHA81" s="91"/>
      <c r="PHB81" s="91"/>
      <c r="PHC81" s="91"/>
      <c r="PHD81" s="91"/>
      <c r="PHE81" s="91"/>
      <c r="PHF81" s="91"/>
      <c r="PHG81" s="91"/>
      <c r="PHH81" s="91"/>
      <c r="PHI81" s="91"/>
      <c r="PHJ81" s="91"/>
      <c r="PHK81" s="91"/>
      <c r="PHL81" s="91"/>
      <c r="PHM81" s="91"/>
      <c r="PHN81" s="91"/>
      <c r="PHO81" s="91"/>
      <c r="PHP81" s="91"/>
      <c r="PHQ81" s="91"/>
      <c r="PHR81" s="91"/>
      <c r="PHS81" s="91"/>
      <c r="PHT81" s="91"/>
      <c r="PHU81" s="91"/>
      <c r="PHV81" s="91"/>
      <c r="PHW81" s="91"/>
      <c r="PHX81" s="91"/>
      <c r="PHY81" s="91"/>
      <c r="PHZ81" s="91"/>
      <c r="PIA81" s="91"/>
      <c r="PIB81" s="91"/>
      <c r="PIC81" s="91"/>
      <c r="PID81" s="91"/>
      <c r="PIE81" s="91"/>
      <c r="PIF81" s="91"/>
      <c r="PIG81" s="91"/>
      <c r="PIH81" s="91"/>
      <c r="PII81" s="91"/>
      <c r="PIJ81" s="91"/>
      <c r="PIK81" s="91"/>
      <c r="PIL81" s="91"/>
      <c r="PIM81" s="91"/>
      <c r="PIN81" s="91"/>
      <c r="PIO81" s="91"/>
      <c r="PIP81" s="91"/>
      <c r="PIQ81" s="91"/>
      <c r="PIR81" s="91"/>
      <c r="PIS81" s="91"/>
      <c r="PIT81" s="91"/>
      <c r="PIU81" s="91"/>
      <c r="PIV81" s="91"/>
      <c r="PIW81" s="91"/>
      <c r="PIX81" s="91"/>
      <c r="PIY81" s="91"/>
      <c r="PIZ81" s="91"/>
      <c r="PJA81" s="91"/>
      <c r="PJB81" s="91"/>
      <c r="PJC81" s="91"/>
      <c r="PJD81" s="91"/>
      <c r="PJE81" s="91"/>
      <c r="PJF81" s="91"/>
      <c r="PJG81" s="91"/>
      <c r="PJH81" s="91"/>
      <c r="PJI81" s="91"/>
      <c r="PJJ81" s="91"/>
      <c r="PJK81" s="91"/>
      <c r="PJL81" s="91"/>
      <c r="PJM81" s="91"/>
      <c r="PJN81" s="91"/>
      <c r="PJO81" s="91"/>
      <c r="PJP81" s="91"/>
      <c r="PJQ81" s="91"/>
      <c r="PJR81" s="91"/>
      <c r="PJS81" s="91"/>
      <c r="PJT81" s="91"/>
      <c r="PJU81" s="91"/>
      <c r="PJV81" s="91"/>
      <c r="PJW81" s="91"/>
      <c r="PJX81" s="91"/>
      <c r="PJY81" s="91"/>
      <c r="PJZ81" s="91"/>
      <c r="PKA81" s="91"/>
      <c r="PKB81" s="91"/>
      <c r="PKC81" s="91"/>
      <c r="PKD81" s="91"/>
      <c r="PKE81" s="91"/>
      <c r="PKF81" s="91"/>
      <c r="PKG81" s="91"/>
      <c r="PKH81" s="91"/>
      <c r="PKI81" s="91"/>
      <c r="PKJ81" s="91"/>
      <c r="PKK81" s="91"/>
      <c r="PKL81" s="91"/>
      <c r="PKM81" s="91"/>
      <c r="PKN81" s="91"/>
      <c r="PKO81" s="91"/>
      <c r="PKP81" s="91"/>
      <c r="PKQ81" s="91"/>
      <c r="PKR81" s="91"/>
      <c r="PKS81" s="91"/>
      <c r="PKT81" s="91"/>
      <c r="PKU81" s="91"/>
      <c r="PKV81" s="91"/>
      <c r="PKW81" s="91"/>
      <c r="PKX81" s="91"/>
      <c r="PKY81" s="91"/>
      <c r="PKZ81" s="91"/>
      <c r="PLA81" s="91"/>
      <c r="PLB81" s="91"/>
      <c r="PLC81" s="91"/>
      <c r="PLD81" s="91"/>
      <c r="PLE81" s="91"/>
      <c r="PLF81" s="91"/>
      <c r="PLG81" s="91"/>
      <c r="PLH81" s="91"/>
      <c r="PLI81" s="91"/>
      <c r="PLJ81" s="91"/>
      <c r="PLK81" s="91"/>
      <c r="PLL81" s="91"/>
      <c r="PLM81" s="91"/>
      <c r="PLN81" s="91"/>
      <c r="PLO81" s="91"/>
      <c r="PLP81" s="91"/>
      <c r="PLQ81" s="91"/>
      <c r="PLR81" s="91"/>
      <c r="PLS81" s="91"/>
      <c r="PLT81" s="91"/>
      <c r="PLU81" s="91"/>
      <c r="PLV81" s="91"/>
      <c r="PLW81" s="91"/>
      <c r="PLX81" s="91"/>
      <c r="PLY81" s="91"/>
      <c r="PLZ81" s="91"/>
      <c r="PMA81" s="91"/>
      <c r="PMB81" s="91"/>
      <c r="PMC81" s="91"/>
      <c r="PMD81" s="91"/>
      <c r="PME81" s="91"/>
      <c r="PMF81" s="91"/>
      <c r="PMG81" s="91"/>
      <c r="PMH81" s="91"/>
      <c r="PMI81" s="91"/>
      <c r="PMJ81" s="91"/>
      <c r="PMK81" s="91"/>
      <c r="PML81" s="91"/>
      <c r="PMM81" s="91"/>
      <c r="PMN81" s="91"/>
      <c r="PMO81" s="91"/>
      <c r="PMP81" s="91"/>
      <c r="PMQ81" s="91"/>
      <c r="PMR81" s="91"/>
      <c r="PMS81" s="91"/>
      <c r="PMT81" s="91"/>
      <c r="PMU81" s="91"/>
      <c r="PMV81" s="91"/>
      <c r="PMW81" s="91"/>
      <c r="PMX81" s="91"/>
      <c r="PMY81" s="91"/>
      <c r="PMZ81" s="91"/>
      <c r="PNA81" s="91"/>
      <c r="PNB81" s="91"/>
      <c r="PNC81" s="91"/>
      <c r="PND81" s="91"/>
      <c r="PNE81" s="91"/>
      <c r="PNF81" s="91"/>
      <c r="PNG81" s="91"/>
      <c r="PNH81" s="91"/>
      <c r="PNI81" s="91"/>
      <c r="PNJ81" s="91"/>
      <c r="PNK81" s="91"/>
      <c r="PNL81" s="91"/>
      <c r="PNM81" s="91"/>
      <c r="PNN81" s="91"/>
      <c r="PNO81" s="91"/>
      <c r="PNP81" s="91"/>
      <c r="PNQ81" s="91"/>
      <c r="PNR81" s="91"/>
      <c r="PNS81" s="91"/>
      <c r="PNT81" s="91"/>
      <c r="PNU81" s="91"/>
      <c r="PNV81" s="91"/>
      <c r="PNW81" s="91"/>
      <c r="PNX81" s="91"/>
      <c r="PNY81" s="91"/>
      <c r="PNZ81" s="91"/>
      <c r="POA81" s="91"/>
      <c r="POB81" s="91"/>
      <c r="POC81" s="91"/>
      <c r="POD81" s="91"/>
      <c r="POE81" s="91"/>
      <c r="POF81" s="91"/>
      <c r="POG81" s="91"/>
      <c r="POH81" s="91"/>
      <c r="POI81" s="91"/>
      <c r="POJ81" s="91"/>
      <c r="POK81" s="91"/>
      <c r="POL81" s="91"/>
      <c r="POM81" s="91"/>
      <c r="PON81" s="91"/>
      <c r="POO81" s="91"/>
      <c r="POP81" s="91"/>
      <c r="POQ81" s="91"/>
      <c r="POR81" s="91"/>
      <c r="POS81" s="91"/>
      <c r="POT81" s="91"/>
      <c r="POU81" s="91"/>
      <c r="POV81" s="91"/>
      <c r="POW81" s="91"/>
      <c r="POX81" s="91"/>
      <c r="POY81" s="91"/>
      <c r="POZ81" s="91"/>
      <c r="PPA81" s="91"/>
      <c r="PPB81" s="91"/>
      <c r="PPC81" s="91"/>
      <c r="PPD81" s="91"/>
      <c r="PPE81" s="91"/>
      <c r="PPF81" s="91"/>
      <c r="PPG81" s="91"/>
      <c r="PPH81" s="91"/>
      <c r="PPI81" s="91"/>
      <c r="PPJ81" s="91"/>
      <c r="PPK81" s="91"/>
      <c r="PPL81" s="91"/>
      <c r="PPM81" s="91"/>
      <c r="PPN81" s="91"/>
      <c r="PPO81" s="91"/>
      <c r="PPP81" s="91"/>
      <c r="PPQ81" s="91"/>
      <c r="PPR81" s="91"/>
      <c r="PPS81" s="91"/>
      <c r="PPT81" s="91"/>
      <c r="PPU81" s="91"/>
      <c r="PPV81" s="91"/>
      <c r="PPW81" s="91"/>
      <c r="PPX81" s="91"/>
      <c r="PPY81" s="91"/>
      <c r="PPZ81" s="91"/>
      <c r="PQA81" s="91"/>
      <c r="PQB81" s="91"/>
      <c r="PQC81" s="91"/>
      <c r="PQD81" s="91"/>
      <c r="PQE81" s="91"/>
      <c r="PQF81" s="91"/>
      <c r="PQG81" s="91"/>
      <c r="PQH81" s="91"/>
      <c r="PQI81" s="91"/>
      <c r="PQJ81" s="91"/>
      <c r="PQK81" s="91"/>
      <c r="PQL81" s="91"/>
      <c r="PQM81" s="91"/>
      <c r="PQN81" s="91"/>
      <c r="PQO81" s="91"/>
      <c r="PQP81" s="91"/>
      <c r="PQQ81" s="91"/>
      <c r="PQR81" s="91"/>
      <c r="PQS81" s="91"/>
      <c r="PQT81" s="91"/>
      <c r="PQU81" s="91"/>
      <c r="PQV81" s="91"/>
      <c r="PQW81" s="91"/>
      <c r="PQX81" s="91"/>
      <c r="PQY81" s="91"/>
      <c r="PQZ81" s="91"/>
      <c r="PRA81" s="91"/>
      <c r="PRB81" s="91"/>
      <c r="PRC81" s="91"/>
      <c r="PRD81" s="91"/>
      <c r="PRE81" s="91"/>
      <c r="PRF81" s="91"/>
      <c r="PRG81" s="91"/>
      <c r="PRH81" s="91"/>
      <c r="PRI81" s="91"/>
      <c r="PRJ81" s="91"/>
      <c r="PRK81" s="91"/>
      <c r="PRL81" s="91"/>
      <c r="PRM81" s="91"/>
      <c r="PRN81" s="91"/>
      <c r="PRO81" s="91"/>
      <c r="PRP81" s="91"/>
      <c r="PRQ81" s="91"/>
      <c r="PRR81" s="91"/>
      <c r="PRS81" s="91"/>
      <c r="PRT81" s="91"/>
      <c r="PRU81" s="91"/>
      <c r="PRV81" s="91"/>
      <c r="PRW81" s="91"/>
      <c r="PRX81" s="91"/>
      <c r="PRY81" s="91"/>
      <c r="PRZ81" s="91"/>
      <c r="PSA81" s="91"/>
      <c r="PSB81" s="91"/>
      <c r="PSC81" s="91"/>
      <c r="PSD81" s="91"/>
      <c r="PSE81" s="91"/>
      <c r="PSF81" s="91"/>
      <c r="PSG81" s="91"/>
      <c r="PSH81" s="91"/>
      <c r="PSI81" s="91"/>
      <c r="PSJ81" s="91"/>
      <c r="PSK81" s="91"/>
      <c r="PSL81" s="91"/>
      <c r="PSM81" s="91"/>
      <c r="PSN81" s="91"/>
      <c r="PSO81" s="91"/>
      <c r="PSP81" s="91"/>
      <c r="PSQ81" s="91"/>
      <c r="PSR81" s="91"/>
      <c r="PSS81" s="91"/>
      <c r="PST81" s="91"/>
      <c r="PSU81" s="91"/>
      <c r="PSV81" s="91"/>
      <c r="PSW81" s="91"/>
      <c r="PSX81" s="91"/>
      <c r="PSY81" s="91"/>
      <c r="PSZ81" s="91"/>
      <c r="PTA81" s="91"/>
      <c r="PTB81" s="91"/>
      <c r="PTC81" s="91"/>
      <c r="PTD81" s="91"/>
      <c r="PTE81" s="91"/>
      <c r="PTF81" s="91"/>
      <c r="PTG81" s="91"/>
      <c r="PTH81" s="91"/>
      <c r="PTI81" s="91"/>
      <c r="PTJ81" s="91"/>
      <c r="PTK81" s="91"/>
      <c r="PTL81" s="91"/>
      <c r="PTM81" s="91"/>
      <c r="PTN81" s="91"/>
      <c r="PTO81" s="91"/>
      <c r="PTP81" s="91"/>
      <c r="PTQ81" s="91"/>
      <c r="PTR81" s="91"/>
      <c r="PTS81" s="91"/>
      <c r="PTT81" s="91"/>
      <c r="PTU81" s="91"/>
      <c r="PTV81" s="91"/>
      <c r="PTW81" s="91"/>
      <c r="PTX81" s="91"/>
      <c r="PTY81" s="91"/>
      <c r="PTZ81" s="91"/>
      <c r="PUA81" s="91"/>
      <c r="PUB81" s="91"/>
      <c r="PUC81" s="91"/>
      <c r="PUD81" s="91"/>
      <c r="PUE81" s="91"/>
      <c r="PUF81" s="91"/>
      <c r="PUG81" s="91"/>
      <c r="PUH81" s="91"/>
      <c r="PUI81" s="91"/>
      <c r="PUJ81" s="91"/>
      <c r="PUK81" s="91"/>
      <c r="PUL81" s="91"/>
      <c r="PUM81" s="91"/>
      <c r="PUN81" s="91"/>
      <c r="PUO81" s="91"/>
      <c r="PUP81" s="91"/>
      <c r="PUQ81" s="91"/>
      <c r="PUR81" s="91"/>
      <c r="PUS81" s="91"/>
      <c r="PUT81" s="91"/>
      <c r="PUU81" s="91"/>
      <c r="PUV81" s="91"/>
      <c r="PUW81" s="91"/>
      <c r="PUX81" s="91"/>
      <c r="PUY81" s="91"/>
      <c r="PUZ81" s="91"/>
      <c r="PVA81" s="91"/>
      <c r="PVB81" s="91"/>
      <c r="PVC81" s="91"/>
      <c r="PVD81" s="91"/>
      <c r="PVE81" s="91"/>
      <c r="PVF81" s="91"/>
      <c r="PVG81" s="91"/>
      <c r="PVH81" s="91"/>
      <c r="PVI81" s="91"/>
      <c r="PVJ81" s="91"/>
      <c r="PVK81" s="91"/>
      <c r="PVL81" s="91"/>
      <c r="PVM81" s="91"/>
      <c r="PVN81" s="91"/>
      <c r="PVO81" s="91"/>
      <c r="PVP81" s="91"/>
      <c r="PVQ81" s="91"/>
      <c r="PVR81" s="91"/>
      <c r="PVS81" s="91"/>
      <c r="PVT81" s="91"/>
      <c r="PVU81" s="91"/>
      <c r="PVV81" s="91"/>
      <c r="PVW81" s="91"/>
      <c r="PVX81" s="91"/>
      <c r="PVY81" s="91"/>
      <c r="PVZ81" s="91"/>
      <c r="PWA81" s="91"/>
      <c r="PWB81" s="91"/>
      <c r="PWC81" s="91"/>
      <c r="PWD81" s="91"/>
      <c r="PWE81" s="91"/>
      <c r="PWF81" s="91"/>
      <c r="PWG81" s="91"/>
      <c r="PWH81" s="91"/>
      <c r="PWI81" s="91"/>
      <c r="PWJ81" s="91"/>
      <c r="PWK81" s="91"/>
      <c r="PWL81" s="91"/>
      <c r="PWM81" s="91"/>
      <c r="PWN81" s="91"/>
      <c r="PWO81" s="91"/>
      <c r="PWP81" s="91"/>
      <c r="PWQ81" s="91"/>
      <c r="PWR81" s="91"/>
      <c r="PWS81" s="91"/>
      <c r="PWT81" s="91"/>
      <c r="PWU81" s="91"/>
      <c r="PWV81" s="91"/>
      <c r="PWW81" s="91"/>
      <c r="PWX81" s="91"/>
      <c r="PWY81" s="91"/>
      <c r="PWZ81" s="91"/>
      <c r="PXA81" s="91"/>
      <c r="PXB81" s="91"/>
      <c r="PXC81" s="91"/>
      <c r="PXD81" s="91"/>
      <c r="PXE81" s="91"/>
      <c r="PXF81" s="91"/>
      <c r="PXG81" s="91"/>
      <c r="PXH81" s="91"/>
      <c r="PXI81" s="91"/>
      <c r="PXJ81" s="91"/>
      <c r="PXK81" s="91"/>
      <c r="PXL81" s="91"/>
      <c r="PXM81" s="91"/>
      <c r="PXN81" s="91"/>
      <c r="PXO81" s="91"/>
      <c r="PXP81" s="91"/>
      <c r="PXQ81" s="91"/>
      <c r="PXR81" s="91"/>
      <c r="PXS81" s="91"/>
      <c r="PXT81" s="91"/>
      <c r="PXU81" s="91"/>
      <c r="PXV81" s="91"/>
      <c r="PXW81" s="91"/>
      <c r="PXX81" s="91"/>
      <c r="PXY81" s="91"/>
      <c r="PXZ81" s="91"/>
      <c r="PYA81" s="91"/>
      <c r="PYB81" s="91"/>
      <c r="PYC81" s="91"/>
      <c r="PYD81" s="91"/>
      <c r="PYE81" s="91"/>
      <c r="PYF81" s="91"/>
      <c r="PYG81" s="91"/>
      <c r="PYH81" s="91"/>
      <c r="PYI81" s="91"/>
      <c r="PYJ81" s="91"/>
      <c r="PYK81" s="91"/>
      <c r="PYL81" s="91"/>
      <c r="PYM81" s="91"/>
      <c r="PYN81" s="91"/>
      <c r="PYO81" s="91"/>
      <c r="PYP81" s="91"/>
      <c r="PYQ81" s="91"/>
      <c r="PYR81" s="91"/>
      <c r="PYS81" s="91"/>
      <c r="PYT81" s="91"/>
      <c r="PYU81" s="91"/>
      <c r="PYV81" s="91"/>
      <c r="PYW81" s="91"/>
      <c r="PYX81" s="91"/>
      <c r="PYY81" s="91"/>
      <c r="PYZ81" s="91"/>
      <c r="PZA81" s="91"/>
      <c r="PZB81" s="91"/>
      <c r="PZC81" s="91"/>
      <c r="PZD81" s="91"/>
      <c r="PZE81" s="91"/>
      <c r="PZF81" s="91"/>
      <c r="PZG81" s="91"/>
      <c r="PZH81" s="91"/>
      <c r="PZI81" s="91"/>
      <c r="PZJ81" s="91"/>
      <c r="PZK81" s="91"/>
      <c r="PZL81" s="91"/>
      <c r="PZM81" s="91"/>
      <c r="PZN81" s="91"/>
      <c r="PZO81" s="91"/>
      <c r="PZP81" s="91"/>
      <c r="PZQ81" s="91"/>
      <c r="PZR81" s="91"/>
      <c r="PZS81" s="91"/>
      <c r="PZT81" s="91"/>
      <c r="PZU81" s="91"/>
      <c r="PZV81" s="91"/>
      <c r="PZW81" s="91"/>
      <c r="PZX81" s="91"/>
      <c r="PZY81" s="91"/>
      <c r="PZZ81" s="91"/>
      <c r="QAA81" s="91"/>
      <c r="QAB81" s="91"/>
      <c r="QAC81" s="91"/>
      <c r="QAD81" s="91"/>
      <c r="QAE81" s="91"/>
      <c r="QAF81" s="91"/>
      <c r="QAG81" s="91"/>
      <c r="QAH81" s="91"/>
      <c r="QAI81" s="91"/>
      <c r="QAJ81" s="91"/>
      <c r="QAK81" s="91"/>
      <c r="QAL81" s="91"/>
      <c r="QAM81" s="91"/>
      <c r="QAN81" s="91"/>
      <c r="QAO81" s="91"/>
      <c r="QAP81" s="91"/>
      <c r="QAQ81" s="91"/>
      <c r="QAR81" s="91"/>
      <c r="QAS81" s="91"/>
      <c r="QAT81" s="91"/>
      <c r="QAU81" s="91"/>
      <c r="QAV81" s="91"/>
      <c r="QAW81" s="91"/>
      <c r="QAX81" s="91"/>
      <c r="QAY81" s="91"/>
      <c r="QAZ81" s="91"/>
      <c r="QBA81" s="91"/>
      <c r="QBB81" s="91"/>
      <c r="QBC81" s="91"/>
      <c r="QBD81" s="91"/>
      <c r="QBE81" s="91"/>
      <c r="QBF81" s="91"/>
      <c r="QBG81" s="91"/>
      <c r="QBH81" s="91"/>
      <c r="QBI81" s="91"/>
      <c r="QBJ81" s="91"/>
      <c r="QBK81" s="91"/>
      <c r="QBL81" s="91"/>
      <c r="QBM81" s="91"/>
      <c r="QBN81" s="91"/>
      <c r="QBO81" s="91"/>
      <c r="QBP81" s="91"/>
      <c r="QBQ81" s="91"/>
      <c r="QBR81" s="91"/>
      <c r="QBS81" s="91"/>
      <c r="QBT81" s="91"/>
      <c r="QBU81" s="91"/>
      <c r="QBV81" s="91"/>
      <c r="QBW81" s="91"/>
      <c r="QBX81" s="91"/>
      <c r="QBY81" s="91"/>
      <c r="QBZ81" s="91"/>
      <c r="QCA81" s="91"/>
      <c r="QCB81" s="91"/>
      <c r="QCC81" s="91"/>
      <c r="QCD81" s="91"/>
      <c r="QCE81" s="91"/>
      <c r="QCF81" s="91"/>
      <c r="QCG81" s="91"/>
      <c r="QCH81" s="91"/>
      <c r="QCI81" s="91"/>
      <c r="QCJ81" s="91"/>
      <c r="QCK81" s="91"/>
      <c r="QCL81" s="91"/>
      <c r="QCM81" s="91"/>
      <c r="QCN81" s="91"/>
      <c r="QCO81" s="91"/>
      <c r="QCP81" s="91"/>
      <c r="QCQ81" s="91"/>
      <c r="QCR81" s="91"/>
      <c r="QCS81" s="91"/>
      <c r="QCT81" s="91"/>
      <c r="QCU81" s="91"/>
      <c r="QCV81" s="91"/>
      <c r="QCW81" s="91"/>
      <c r="QCX81" s="91"/>
      <c r="QCY81" s="91"/>
      <c r="QCZ81" s="91"/>
      <c r="QDA81" s="91"/>
      <c r="QDB81" s="91"/>
      <c r="QDC81" s="91"/>
      <c r="QDD81" s="91"/>
      <c r="QDE81" s="91"/>
      <c r="QDF81" s="91"/>
      <c r="QDG81" s="91"/>
      <c r="QDH81" s="91"/>
      <c r="QDI81" s="91"/>
      <c r="QDJ81" s="91"/>
      <c r="QDK81" s="91"/>
      <c r="QDL81" s="91"/>
      <c r="QDM81" s="91"/>
      <c r="QDN81" s="91"/>
      <c r="QDO81" s="91"/>
      <c r="QDP81" s="91"/>
      <c r="QDQ81" s="91"/>
      <c r="QDR81" s="91"/>
      <c r="QDS81" s="91"/>
      <c r="QDT81" s="91"/>
      <c r="QDU81" s="91"/>
      <c r="QDV81" s="91"/>
      <c r="QDW81" s="91"/>
      <c r="QDX81" s="91"/>
      <c r="QDY81" s="91"/>
      <c r="QDZ81" s="91"/>
      <c r="QEA81" s="91"/>
      <c r="QEB81" s="91"/>
      <c r="QEC81" s="91"/>
      <c r="QED81" s="91"/>
      <c r="QEE81" s="91"/>
      <c r="QEF81" s="91"/>
      <c r="QEG81" s="91"/>
      <c r="QEH81" s="91"/>
      <c r="QEI81" s="91"/>
      <c r="QEJ81" s="91"/>
      <c r="QEK81" s="91"/>
      <c r="QEL81" s="91"/>
      <c r="QEM81" s="91"/>
      <c r="QEN81" s="91"/>
      <c r="QEO81" s="91"/>
      <c r="QEP81" s="91"/>
      <c r="QEQ81" s="91"/>
      <c r="QER81" s="91"/>
      <c r="QES81" s="91"/>
      <c r="QET81" s="91"/>
      <c r="QEU81" s="91"/>
      <c r="QEV81" s="91"/>
      <c r="QEW81" s="91"/>
      <c r="QEX81" s="91"/>
      <c r="QEY81" s="91"/>
      <c r="QEZ81" s="91"/>
      <c r="QFA81" s="91"/>
      <c r="QFB81" s="91"/>
      <c r="QFC81" s="91"/>
      <c r="QFD81" s="91"/>
      <c r="QFE81" s="91"/>
      <c r="QFF81" s="91"/>
      <c r="QFG81" s="91"/>
      <c r="QFH81" s="91"/>
      <c r="QFI81" s="91"/>
      <c r="QFJ81" s="91"/>
      <c r="QFK81" s="91"/>
      <c r="QFL81" s="91"/>
      <c r="QFM81" s="91"/>
      <c r="QFN81" s="91"/>
      <c r="QFO81" s="91"/>
      <c r="QFP81" s="91"/>
      <c r="QFQ81" s="91"/>
      <c r="QFR81" s="91"/>
      <c r="QFS81" s="91"/>
      <c r="QFT81" s="91"/>
      <c r="QFU81" s="91"/>
      <c r="QFV81" s="91"/>
      <c r="QFW81" s="91"/>
      <c r="QFX81" s="91"/>
      <c r="QFY81" s="91"/>
      <c r="QFZ81" s="91"/>
      <c r="QGA81" s="91"/>
      <c r="QGB81" s="91"/>
      <c r="QGC81" s="91"/>
      <c r="QGD81" s="91"/>
      <c r="QGE81" s="91"/>
      <c r="QGF81" s="91"/>
      <c r="QGG81" s="91"/>
      <c r="QGH81" s="91"/>
      <c r="QGI81" s="91"/>
      <c r="QGJ81" s="91"/>
      <c r="QGK81" s="91"/>
      <c r="QGL81" s="91"/>
      <c r="QGM81" s="91"/>
      <c r="QGN81" s="91"/>
      <c r="QGO81" s="91"/>
      <c r="QGP81" s="91"/>
      <c r="QGQ81" s="91"/>
      <c r="QGR81" s="91"/>
      <c r="QGS81" s="91"/>
      <c r="QGT81" s="91"/>
      <c r="QGU81" s="91"/>
      <c r="QGV81" s="91"/>
      <c r="QGW81" s="91"/>
      <c r="QGX81" s="91"/>
      <c r="QGY81" s="91"/>
      <c r="QGZ81" s="91"/>
      <c r="QHA81" s="91"/>
      <c r="QHB81" s="91"/>
      <c r="QHC81" s="91"/>
      <c r="QHD81" s="91"/>
      <c r="QHE81" s="91"/>
      <c r="QHF81" s="91"/>
      <c r="QHG81" s="91"/>
      <c r="QHH81" s="91"/>
      <c r="QHI81" s="91"/>
      <c r="QHJ81" s="91"/>
      <c r="QHK81" s="91"/>
      <c r="QHL81" s="91"/>
      <c r="QHM81" s="91"/>
      <c r="QHN81" s="91"/>
      <c r="QHO81" s="91"/>
      <c r="QHP81" s="91"/>
      <c r="QHQ81" s="91"/>
      <c r="QHR81" s="91"/>
      <c r="QHS81" s="91"/>
      <c r="QHT81" s="91"/>
      <c r="QHU81" s="91"/>
      <c r="QHV81" s="91"/>
      <c r="QHW81" s="91"/>
      <c r="QHX81" s="91"/>
      <c r="QHY81" s="91"/>
      <c r="QHZ81" s="91"/>
      <c r="QIA81" s="91"/>
      <c r="QIB81" s="91"/>
      <c r="QIC81" s="91"/>
      <c r="QID81" s="91"/>
      <c r="QIE81" s="91"/>
      <c r="QIF81" s="91"/>
      <c r="QIG81" s="91"/>
      <c r="QIH81" s="91"/>
      <c r="QII81" s="91"/>
      <c r="QIJ81" s="91"/>
      <c r="QIK81" s="91"/>
      <c r="QIL81" s="91"/>
      <c r="QIM81" s="91"/>
      <c r="QIN81" s="91"/>
      <c r="QIO81" s="91"/>
      <c r="QIP81" s="91"/>
      <c r="QIQ81" s="91"/>
      <c r="QIR81" s="91"/>
      <c r="QIS81" s="91"/>
      <c r="QIT81" s="91"/>
      <c r="QIU81" s="91"/>
      <c r="QIV81" s="91"/>
      <c r="QIW81" s="91"/>
      <c r="QIX81" s="91"/>
      <c r="QIY81" s="91"/>
      <c r="QIZ81" s="91"/>
      <c r="QJA81" s="91"/>
      <c r="QJB81" s="91"/>
      <c r="QJC81" s="91"/>
      <c r="QJD81" s="91"/>
      <c r="QJE81" s="91"/>
      <c r="QJF81" s="91"/>
      <c r="QJG81" s="91"/>
      <c r="QJH81" s="91"/>
      <c r="QJI81" s="91"/>
      <c r="QJJ81" s="91"/>
      <c r="QJK81" s="91"/>
      <c r="QJL81" s="91"/>
      <c r="QJM81" s="91"/>
      <c r="QJN81" s="91"/>
      <c r="QJO81" s="91"/>
      <c r="QJP81" s="91"/>
      <c r="QJQ81" s="91"/>
      <c r="QJR81" s="91"/>
      <c r="QJS81" s="91"/>
      <c r="QJT81" s="91"/>
      <c r="QJU81" s="91"/>
      <c r="QJV81" s="91"/>
      <c r="QJW81" s="91"/>
      <c r="QJX81" s="91"/>
      <c r="QJY81" s="91"/>
      <c r="QJZ81" s="91"/>
      <c r="QKA81" s="91"/>
      <c r="QKB81" s="91"/>
      <c r="QKC81" s="91"/>
      <c r="QKD81" s="91"/>
      <c r="QKE81" s="91"/>
      <c r="QKF81" s="91"/>
      <c r="QKG81" s="91"/>
      <c r="QKH81" s="91"/>
      <c r="QKI81" s="91"/>
      <c r="QKJ81" s="91"/>
      <c r="QKK81" s="91"/>
      <c r="QKL81" s="91"/>
      <c r="QKM81" s="91"/>
      <c r="QKN81" s="91"/>
      <c r="QKO81" s="91"/>
      <c r="QKP81" s="91"/>
      <c r="QKQ81" s="91"/>
      <c r="QKR81" s="91"/>
      <c r="QKS81" s="91"/>
      <c r="QKT81" s="91"/>
      <c r="QKU81" s="91"/>
      <c r="QKV81" s="91"/>
      <c r="QKW81" s="91"/>
      <c r="QKX81" s="91"/>
      <c r="QKY81" s="91"/>
      <c r="QKZ81" s="91"/>
      <c r="QLA81" s="91"/>
      <c r="QLB81" s="91"/>
      <c r="QLC81" s="91"/>
      <c r="QLD81" s="91"/>
      <c r="QLE81" s="91"/>
      <c r="QLF81" s="91"/>
      <c r="QLG81" s="91"/>
      <c r="QLH81" s="91"/>
      <c r="QLI81" s="91"/>
      <c r="QLJ81" s="91"/>
      <c r="QLK81" s="91"/>
      <c r="QLL81" s="91"/>
      <c r="QLM81" s="91"/>
      <c r="QLN81" s="91"/>
      <c r="QLO81" s="91"/>
      <c r="QLP81" s="91"/>
      <c r="QLQ81" s="91"/>
      <c r="QLR81" s="91"/>
      <c r="QLS81" s="91"/>
      <c r="QLT81" s="91"/>
      <c r="QLU81" s="91"/>
      <c r="QLV81" s="91"/>
      <c r="QLW81" s="91"/>
      <c r="QLX81" s="91"/>
      <c r="QLY81" s="91"/>
      <c r="QLZ81" s="91"/>
      <c r="QMA81" s="91"/>
      <c r="QMB81" s="91"/>
      <c r="QMC81" s="91"/>
      <c r="QMD81" s="91"/>
      <c r="QME81" s="91"/>
      <c r="QMF81" s="91"/>
      <c r="QMG81" s="91"/>
      <c r="QMH81" s="91"/>
      <c r="QMI81" s="91"/>
      <c r="QMJ81" s="91"/>
      <c r="QMK81" s="91"/>
      <c r="QML81" s="91"/>
      <c r="QMM81" s="91"/>
      <c r="QMN81" s="91"/>
      <c r="QMO81" s="91"/>
      <c r="QMP81" s="91"/>
      <c r="QMQ81" s="91"/>
      <c r="QMR81" s="91"/>
      <c r="QMS81" s="91"/>
      <c r="QMT81" s="91"/>
      <c r="QMU81" s="91"/>
      <c r="QMV81" s="91"/>
      <c r="QMW81" s="91"/>
      <c r="QMX81" s="91"/>
      <c r="QMY81" s="91"/>
      <c r="QMZ81" s="91"/>
      <c r="QNA81" s="91"/>
      <c r="QNB81" s="91"/>
      <c r="QNC81" s="91"/>
      <c r="QND81" s="91"/>
      <c r="QNE81" s="91"/>
      <c r="QNF81" s="91"/>
      <c r="QNG81" s="91"/>
      <c r="QNH81" s="91"/>
      <c r="QNI81" s="91"/>
      <c r="QNJ81" s="91"/>
      <c r="QNK81" s="91"/>
      <c r="QNL81" s="91"/>
      <c r="QNM81" s="91"/>
      <c r="QNN81" s="91"/>
      <c r="QNO81" s="91"/>
      <c r="QNP81" s="91"/>
      <c r="QNQ81" s="91"/>
      <c r="QNR81" s="91"/>
      <c r="QNS81" s="91"/>
      <c r="QNT81" s="91"/>
      <c r="QNU81" s="91"/>
      <c r="QNV81" s="91"/>
      <c r="QNW81" s="91"/>
      <c r="QNX81" s="91"/>
      <c r="QNY81" s="91"/>
      <c r="QNZ81" s="91"/>
      <c r="QOA81" s="91"/>
      <c r="QOB81" s="91"/>
      <c r="QOC81" s="91"/>
      <c r="QOD81" s="91"/>
      <c r="QOE81" s="91"/>
      <c r="QOF81" s="91"/>
      <c r="QOG81" s="91"/>
      <c r="QOH81" s="91"/>
      <c r="QOI81" s="91"/>
      <c r="QOJ81" s="91"/>
      <c r="QOK81" s="91"/>
      <c r="QOL81" s="91"/>
      <c r="QOM81" s="91"/>
      <c r="QON81" s="91"/>
      <c r="QOO81" s="91"/>
      <c r="QOP81" s="91"/>
      <c r="QOQ81" s="91"/>
      <c r="QOR81" s="91"/>
      <c r="QOS81" s="91"/>
      <c r="QOT81" s="91"/>
      <c r="QOU81" s="91"/>
      <c r="QOV81" s="91"/>
      <c r="QOW81" s="91"/>
      <c r="QOX81" s="91"/>
      <c r="QOY81" s="91"/>
      <c r="QOZ81" s="91"/>
      <c r="QPA81" s="91"/>
      <c r="QPB81" s="91"/>
      <c r="QPC81" s="91"/>
      <c r="QPD81" s="91"/>
      <c r="QPE81" s="91"/>
      <c r="QPF81" s="91"/>
      <c r="QPG81" s="91"/>
      <c r="QPH81" s="91"/>
      <c r="QPI81" s="91"/>
      <c r="QPJ81" s="91"/>
      <c r="QPK81" s="91"/>
      <c r="QPL81" s="91"/>
      <c r="QPM81" s="91"/>
      <c r="QPN81" s="91"/>
      <c r="QPO81" s="91"/>
      <c r="QPP81" s="91"/>
      <c r="QPQ81" s="91"/>
      <c r="QPR81" s="91"/>
      <c r="QPS81" s="91"/>
      <c r="QPT81" s="91"/>
      <c r="QPU81" s="91"/>
      <c r="QPV81" s="91"/>
      <c r="QPW81" s="91"/>
      <c r="QPX81" s="91"/>
      <c r="QPY81" s="91"/>
      <c r="QPZ81" s="91"/>
      <c r="QQA81" s="91"/>
      <c r="QQB81" s="91"/>
      <c r="QQC81" s="91"/>
      <c r="QQD81" s="91"/>
      <c r="QQE81" s="91"/>
      <c r="QQF81" s="91"/>
      <c r="QQG81" s="91"/>
      <c r="QQH81" s="91"/>
      <c r="QQI81" s="91"/>
      <c r="QQJ81" s="91"/>
      <c r="QQK81" s="91"/>
      <c r="QQL81" s="91"/>
      <c r="QQM81" s="91"/>
      <c r="QQN81" s="91"/>
      <c r="QQO81" s="91"/>
      <c r="QQP81" s="91"/>
      <c r="QQQ81" s="91"/>
      <c r="QQR81" s="91"/>
      <c r="QQS81" s="91"/>
      <c r="QQT81" s="91"/>
      <c r="QQU81" s="91"/>
      <c r="QQV81" s="91"/>
      <c r="QQW81" s="91"/>
      <c r="QQX81" s="91"/>
      <c r="QQY81" s="91"/>
      <c r="QQZ81" s="91"/>
      <c r="QRA81" s="91"/>
      <c r="QRB81" s="91"/>
      <c r="QRC81" s="91"/>
      <c r="QRD81" s="91"/>
      <c r="QRE81" s="91"/>
      <c r="QRF81" s="91"/>
      <c r="QRG81" s="91"/>
      <c r="QRH81" s="91"/>
      <c r="QRI81" s="91"/>
      <c r="QRJ81" s="91"/>
      <c r="QRK81" s="91"/>
      <c r="QRL81" s="91"/>
      <c r="QRM81" s="91"/>
      <c r="QRN81" s="91"/>
      <c r="QRO81" s="91"/>
      <c r="QRP81" s="91"/>
      <c r="QRQ81" s="91"/>
      <c r="QRR81" s="91"/>
      <c r="QRS81" s="91"/>
      <c r="QRT81" s="91"/>
      <c r="QRU81" s="91"/>
      <c r="QRV81" s="91"/>
      <c r="QRW81" s="91"/>
      <c r="QRX81" s="91"/>
      <c r="QRY81" s="91"/>
      <c r="QRZ81" s="91"/>
      <c r="QSA81" s="91"/>
      <c r="QSB81" s="91"/>
      <c r="QSC81" s="91"/>
      <c r="QSD81" s="91"/>
      <c r="QSE81" s="91"/>
      <c r="QSF81" s="91"/>
      <c r="QSG81" s="91"/>
      <c r="QSH81" s="91"/>
      <c r="QSI81" s="91"/>
      <c r="QSJ81" s="91"/>
      <c r="QSK81" s="91"/>
      <c r="QSL81" s="91"/>
      <c r="QSM81" s="91"/>
      <c r="QSN81" s="91"/>
      <c r="QSO81" s="91"/>
      <c r="QSP81" s="91"/>
      <c r="QSQ81" s="91"/>
      <c r="QSR81" s="91"/>
      <c r="QSS81" s="91"/>
      <c r="QST81" s="91"/>
      <c r="QSU81" s="91"/>
      <c r="QSV81" s="91"/>
      <c r="QSW81" s="91"/>
      <c r="QSX81" s="91"/>
      <c r="QSY81" s="91"/>
      <c r="QSZ81" s="91"/>
      <c r="QTA81" s="91"/>
      <c r="QTB81" s="91"/>
      <c r="QTC81" s="91"/>
      <c r="QTD81" s="91"/>
      <c r="QTE81" s="91"/>
      <c r="QTF81" s="91"/>
      <c r="QTG81" s="91"/>
      <c r="QTH81" s="91"/>
      <c r="QTI81" s="91"/>
      <c r="QTJ81" s="91"/>
      <c r="QTK81" s="91"/>
      <c r="QTL81" s="91"/>
      <c r="QTM81" s="91"/>
      <c r="QTN81" s="91"/>
      <c r="QTO81" s="91"/>
      <c r="QTP81" s="91"/>
      <c r="QTQ81" s="91"/>
      <c r="QTR81" s="91"/>
      <c r="QTS81" s="91"/>
      <c r="QTT81" s="91"/>
      <c r="QTU81" s="91"/>
      <c r="QTV81" s="91"/>
      <c r="QTW81" s="91"/>
      <c r="QTX81" s="91"/>
      <c r="QTY81" s="91"/>
      <c r="QTZ81" s="91"/>
      <c r="QUA81" s="91"/>
      <c r="QUB81" s="91"/>
      <c r="QUC81" s="91"/>
      <c r="QUD81" s="91"/>
      <c r="QUE81" s="91"/>
      <c r="QUF81" s="91"/>
      <c r="QUG81" s="91"/>
      <c r="QUH81" s="91"/>
      <c r="QUI81" s="91"/>
      <c r="QUJ81" s="91"/>
      <c r="QUK81" s="91"/>
      <c r="QUL81" s="91"/>
      <c r="QUM81" s="91"/>
      <c r="QUN81" s="91"/>
      <c r="QUO81" s="91"/>
      <c r="QUP81" s="91"/>
      <c r="QUQ81" s="91"/>
      <c r="QUR81" s="91"/>
      <c r="QUS81" s="91"/>
      <c r="QUT81" s="91"/>
      <c r="QUU81" s="91"/>
      <c r="QUV81" s="91"/>
      <c r="QUW81" s="91"/>
      <c r="QUX81" s="91"/>
      <c r="QUY81" s="91"/>
      <c r="QUZ81" s="91"/>
      <c r="QVA81" s="91"/>
      <c r="QVB81" s="91"/>
      <c r="QVC81" s="91"/>
      <c r="QVD81" s="91"/>
      <c r="QVE81" s="91"/>
      <c r="QVF81" s="91"/>
      <c r="QVG81" s="91"/>
      <c r="QVH81" s="91"/>
      <c r="QVI81" s="91"/>
      <c r="QVJ81" s="91"/>
      <c r="QVK81" s="91"/>
      <c r="QVL81" s="91"/>
      <c r="QVM81" s="91"/>
      <c r="QVN81" s="91"/>
      <c r="QVO81" s="91"/>
      <c r="QVP81" s="91"/>
      <c r="QVQ81" s="91"/>
      <c r="QVR81" s="91"/>
      <c r="QVS81" s="91"/>
      <c r="QVT81" s="91"/>
      <c r="QVU81" s="91"/>
      <c r="QVV81" s="91"/>
      <c r="QVW81" s="91"/>
      <c r="QVX81" s="91"/>
      <c r="QVY81" s="91"/>
      <c r="QVZ81" s="91"/>
      <c r="QWA81" s="91"/>
      <c r="QWB81" s="91"/>
      <c r="QWC81" s="91"/>
      <c r="QWD81" s="91"/>
      <c r="QWE81" s="91"/>
      <c r="QWF81" s="91"/>
      <c r="QWG81" s="91"/>
      <c r="QWH81" s="91"/>
      <c r="QWI81" s="91"/>
      <c r="QWJ81" s="91"/>
      <c r="QWK81" s="91"/>
      <c r="QWL81" s="91"/>
      <c r="QWM81" s="91"/>
      <c r="QWN81" s="91"/>
      <c r="QWO81" s="91"/>
      <c r="QWP81" s="91"/>
      <c r="QWQ81" s="91"/>
      <c r="QWR81" s="91"/>
      <c r="QWS81" s="91"/>
      <c r="QWT81" s="91"/>
      <c r="QWU81" s="91"/>
      <c r="QWV81" s="91"/>
      <c r="QWW81" s="91"/>
      <c r="QWX81" s="91"/>
      <c r="QWY81" s="91"/>
      <c r="QWZ81" s="91"/>
      <c r="QXA81" s="91"/>
      <c r="QXB81" s="91"/>
      <c r="QXC81" s="91"/>
      <c r="QXD81" s="91"/>
      <c r="QXE81" s="91"/>
      <c r="QXF81" s="91"/>
      <c r="QXG81" s="91"/>
      <c r="QXH81" s="91"/>
      <c r="QXI81" s="91"/>
      <c r="QXJ81" s="91"/>
      <c r="QXK81" s="91"/>
      <c r="QXL81" s="91"/>
      <c r="QXM81" s="91"/>
      <c r="QXN81" s="91"/>
      <c r="QXO81" s="91"/>
      <c r="QXP81" s="91"/>
      <c r="QXQ81" s="91"/>
      <c r="QXR81" s="91"/>
      <c r="QXS81" s="91"/>
      <c r="QXT81" s="91"/>
      <c r="QXU81" s="91"/>
      <c r="QXV81" s="91"/>
      <c r="QXW81" s="91"/>
      <c r="QXX81" s="91"/>
      <c r="QXY81" s="91"/>
      <c r="QXZ81" s="91"/>
      <c r="QYA81" s="91"/>
      <c r="QYB81" s="91"/>
      <c r="QYC81" s="91"/>
      <c r="QYD81" s="91"/>
      <c r="QYE81" s="91"/>
      <c r="QYF81" s="91"/>
      <c r="QYG81" s="91"/>
      <c r="QYH81" s="91"/>
      <c r="QYI81" s="91"/>
      <c r="QYJ81" s="91"/>
      <c r="QYK81" s="91"/>
      <c r="QYL81" s="91"/>
      <c r="QYM81" s="91"/>
      <c r="QYN81" s="91"/>
      <c r="QYO81" s="91"/>
      <c r="QYP81" s="91"/>
      <c r="QYQ81" s="91"/>
      <c r="QYR81" s="91"/>
      <c r="QYS81" s="91"/>
      <c r="QYT81" s="91"/>
      <c r="QYU81" s="91"/>
      <c r="QYV81" s="91"/>
      <c r="QYW81" s="91"/>
      <c r="QYX81" s="91"/>
      <c r="QYY81" s="91"/>
      <c r="QYZ81" s="91"/>
      <c r="QZA81" s="91"/>
      <c r="QZB81" s="91"/>
      <c r="QZC81" s="91"/>
      <c r="QZD81" s="91"/>
      <c r="QZE81" s="91"/>
      <c r="QZF81" s="91"/>
      <c r="QZG81" s="91"/>
      <c r="QZH81" s="91"/>
      <c r="QZI81" s="91"/>
      <c r="QZJ81" s="91"/>
      <c r="QZK81" s="91"/>
      <c r="QZL81" s="91"/>
      <c r="QZM81" s="91"/>
      <c r="QZN81" s="91"/>
      <c r="QZO81" s="91"/>
      <c r="QZP81" s="91"/>
      <c r="QZQ81" s="91"/>
      <c r="QZR81" s="91"/>
      <c r="QZS81" s="91"/>
      <c r="QZT81" s="91"/>
      <c r="QZU81" s="91"/>
      <c r="QZV81" s="91"/>
      <c r="QZW81" s="91"/>
      <c r="QZX81" s="91"/>
      <c r="QZY81" s="91"/>
      <c r="QZZ81" s="91"/>
      <c r="RAA81" s="91"/>
      <c r="RAB81" s="91"/>
      <c r="RAC81" s="91"/>
      <c r="RAD81" s="91"/>
      <c r="RAE81" s="91"/>
      <c r="RAF81" s="91"/>
      <c r="RAG81" s="91"/>
      <c r="RAH81" s="91"/>
      <c r="RAI81" s="91"/>
      <c r="RAJ81" s="91"/>
      <c r="RAK81" s="91"/>
      <c r="RAL81" s="91"/>
      <c r="RAM81" s="91"/>
      <c r="RAN81" s="91"/>
      <c r="RAO81" s="91"/>
      <c r="RAP81" s="91"/>
      <c r="RAQ81" s="91"/>
      <c r="RAR81" s="91"/>
      <c r="RAS81" s="91"/>
      <c r="RAT81" s="91"/>
      <c r="RAU81" s="91"/>
      <c r="RAV81" s="91"/>
      <c r="RAW81" s="91"/>
      <c r="RAX81" s="91"/>
      <c r="RAY81" s="91"/>
      <c r="RAZ81" s="91"/>
      <c r="RBA81" s="91"/>
      <c r="RBB81" s="91"/>
      <c r="RBC81" s="91"/>
      <c r="RBD81" s="91"/>
      <c r="RBE81" s="91"/>
      <c r="RBF81" s="91"/>
      <c r="RBG81" s="91"/>
      <c r="RBH81" s="91"/>
      <c r="RBI81" s="91"/>
      <c r="RBJ81" s="91"/>
      <c r="RBK81" s="91"/>
      <c r="RBL81" s="91"/>
      <c r="RBM81" s="91"/>
      <c r="RBN81" s="91"/>
      <c r="RBO81" s="91"/>
      <c r="RBP81" s="91"/>
      <c r="RBQ81" s="91"/>
      <c r="RBR81" s="91"/>
      <c r="RBS81" s="91"/>
      <c r="RBT81" s="91"/>
      <c r="RBU81" s="91"/>
      <c r="RBV81" s="91"/>
      <c r="RBW81" s="91"/>
      <c r="RBX81" s="91"/>
      <c r="RBY81" s="91"/>
      <c r="RBZ81" s="91"/>
      <c r="RCA81" s="91"/>
      <c r="RCB81" s="91"/>
      <c r="RCC81" s="91"/>
      <c r="RCD81" s="91"/>
      <c r="RCE81" s="91"/>
      <c r="RCF81" s="91"/>
      <c r="RCG81" s="91"/>
      <c r="RCH81" s="91"/>
      <c r="RCI81" s="91"/>
      <c r="RCJ81" s="91"/>
      <c r="RCK81" s="91"/>
      <c r="RCL81" s="91"/>
      <c r="RCM81" s="91"/>
      <c r="RCN81" s="91"/>
      <c r="RCO81" s="91"/>
      <c r="RCP81" s="91"/>
      <c r="RCQ81" s="91"/>
      <c r="RCR81" s="91"/>
      <c r="RCS81" s="91"/>
      <c r="RCT81" s="91"/>
      <c r="RCU81" s="91"/>
      <c r="RCV81" s="91"/>
      <c r="RCW81" s="91"/>
      <c r="RCX81" s="91"/>
      <c r="RCY81" s="91"/>
      <c r="RCZ81" s="91"/>
      <c r="RDA81" s="91"/>
      <c r="RDB81" s="91"/>
      <c r="RDC81" s="91"/>
      <c r="RDD81" s="91"/>
      <c r="RDE81" s="91"/>
      <c r="RDF81" s="91"/>
      <c r="RDG81" s="91"/>
      <c r="RDH81" s="91"/>
      <c r="RDI81" s="91"/>
      <c r="RDJ81" s="91"/>
      <c r="RDK81" s="91"/>
      <c r="RDL81" s="91"/>
      <c r="RDM81" s="91"/>
      <c r="RDN81" s="91"/>
      <c r="RDO81" s="91"/>
      <c r="RDP81" s="91"/>
      <c r="RDQ81" s="91"/>
      <c r="RDR81" s="91"/>
      <c r="RDS81" s="91"/>
      <c r="RDT81" s="91"/>
      <c r="RDU81" s="91"/>
      <c r="RDV81" s="91"/>
      <c r="RDW81" s="91"/>
      <c r="RDX81" s="91"/>
      <c r="RDY81" s="91"/>
      <c r="RDZ81" s="91"/>
      <c r="REA81" s="91"/>
      <c r="REB81" s="91"/>
      <c r="REC81" s="91"/>
      <c r="RED81" s="91"/>
      <c r="REE81" s="91"/>
      <c r="REF81" s="91"/>
      <c r="REG81" s="91"/>
      <c r="REH81" s="91"/>
      <c r="REI81" s="91"/>
      <c r="REJ81" s="91"/>
      <c r="REK81" s="91"/>
      <c r="REL81" s="91"/>
      <c r="REM81" s="91"/>
      <c r="REN81" s="91"/>
      <c r="REO81" s="91"/>
      <c r="REP81" s="91"/>
      <c r="REQ81" s="91"/>
      <c r="RER81" s="91"/>
      <c r="RES81" s="91"/>
      <c r="RET81" s="91"/>
      <c r="REU81" s="91"/>
      <c r="REV81" s="91"/>
      <c r="REW81" s="91"/>
      <c r="REX81" s="91"/>
      <c r="REY81" s="91"/>
      <c r="REZ81" s="91"/>
      <c r="RFA81" s="91"/>
      <c r="RFB81" s="91"/>
      <c r="RFC81" s="91"/>
      <c r="RFD81" s="91"/>
      <c r="RFE81" s="91"/>
      <c r="RFF81" s="91"/>
      <c r="RFG81" s="91"/>
      <c r="RFH81" s="91"/>
      <c r="RFI81" s="91"/>
      <c r="RFJ81" s="91"/>
      <c r="RFK81" s="91"/>
      <c r="RFL81" s="91"/>
      <c r="RFM81" s="91"/>
      <c r="RFN81" s="91"/>
      <c r="RFO81" s="91"/>
      <c r="RFP81" s="91"/>
      <c r="RFQ81" s="91"/>
      <c r="RFR81" s="91"/>
      <c r="RFS81" s="91"/>
      <c r="RFT81" s="91"/>
      <c r="RFU81" s="91"/>
      <c r="RFV81" s="91"/>
      <c r="RFW81" s="91"/>
      <c r="RFX81" s="91"/>
      <c r="RFY81" s="91"/>
      <c r="RFZ81" s="91"/>
      <c r="RGA81" s="91"/>
      <c r="RGB81" s="91"/>
      <c r="RGC81" s="91"/>
      <c r="RGD81" s="91"/>
      <c r="RGE81" s="91"/>
      <c r="RGF81" s="91"/>
      <c r="RGG81" s="91"/>
      <c r="RGH81" s="91"/>
      <c r="RGI81" s="91"/>
      <c r="RGJ81" s="91"/>
      <c r="RGK81" s="91"/>
      <c r="RGL81" s="91"/>
      <c r="RGM81" s="91"/>
      <c r="RGN81" s="91"/>
      <c r="RGO81" s="91"/>
      <c r="RGP81" s="91"/>
      <c r="RGQ81" s="91"/>
      <c r="RGR81" s="91"/>
      <c r="RGS81" s="91"/>
      <c r="RGT81" s="91"/>
      <c r="RGU81" s="91"/>
      <c r="RGV81" s="91"/>
      <c r="RGW81" s="91"/>
      <c r="RGX81" s="91"/>
      <c r="RGY81" s="91"/>
      <c r="RGZ81" s="91"/>
      <c r="RHA81" s="91"/>
      <c r="RHB81" s="91"/>
      <c r="RHC81" s="91"/>
      <c r="RHD81" s="91"/>
      <c r="RHE81" s="91"/>
      <c r="RHF81" s="91"/>
      <c r="RHG81" s="91"/>
      <c r="RHH81" s="91"/>
      <c r="RHI81" s="91"/>
      <c r="RHJ81" s="91"/>
      <c r="RHK81" s="91"/>
      <c r="RHL81" s="91"/>
      <c r="RHM81" s="91"/>
      <c r="RHN81" s="91"/>
      <c r="RHO81" s="91"/>
      <c r="RHP81" s="91"/>
      <c r="RHQ81" s="91"/>
      <c r="RHR81" s="91"/>
      <c r="RHS81" s="91"/>
      <c r="RHT81" s="91"/>
      <c r="RHU81" s="91"/>
      <c r="RHV81" s="91"/>
      <c r="RHW81" s="91"/>
      <c r="RHX81" s="91"/>
      <c r="RHY81" s="91"/>
      <c r="RHZ81" s="91"/>
      <c r="RIA81" s="91"/>
      <c r="RIB81" s="91"/>
      <c r="RIC81" s="91"/>
      <c r="RID81" s="91"/>
      <c r="RIE81" s="91"/>
      <c r="RIF81" s="91"/>
      <c r="RIG81" s="91"/>
      <c r="RIH81" s="91"/>
      <c r="RII81" s="91"/>
      <c r="RIJ81" s="91"/>
      <c r="RIK81" s="91"/>
      <c r="RIL81" s="91"/>
      <c r="RIM81" s="91"/>
      <c r="RIN81" s="91"/>
      <c r="RIO81" s="91"/>
      <c r="RIP81" s="91"/>
      <c r="RIQ81" s="91"/>
      <c r="RIR81" s="91"/>
      <c r="RIS81" s="91"/>
      <c r="RIT81" s="91"/>
      <c r="RIU81" s="91"/>
      <c r="RIV81" s="91"/>
      <c r="RIW81" s="91"/>
      <c r="RIX81" s="91"/>
      <c r="RIY81" s="91"/>
      <c r="RIZ81" s="91"/>
      <c r="RJA81" s="91"/>
      <c r="RJB81" s="91"/>
      <c r="RJC81" s="91"/>
      <c r="RJD81" s="91"/>
      <c r="RJE81" s="91"/>
      <c r="RJF81" s="91"/>
      <c r="RJG81" s="91"/>
      <c r="RJH81" s="91"/>
      <c r="RJI81" s="91"/>
      <c r="RJJ81" s="91"/>
      <c r="RJK81" s="91"/>
      <c r="RJL81" s="91"/>
      <c r="RJM81" s="91"/>
      <c r="RJN81" s="91"/>
      <c r="RJO81" s="91"/>
      <c r="RJP81" s="91"/>
      <c r="RJQ81" s="91"/>
      <c r="RJR81" s="91"/>
      <c r="RJS81" s="91"/>
      <c r="RJT81" s="91"/>
      <c r="RJU81" s="91"/>
      <c r="RJV81" s="91"/>
      <c r="RJW81" s="91"/>
      <c r="RJX81" s="91"/>
      <c r="RJY81" s="91"/>
      <c r="RJZ81" s="91"/>
      <c r="RKA81" s="91"/>
      <c r="RKB81" s="91"/>
      <c r="RKC81" s="91"/>
      <c r="RKD81" s="91"/>
      <c r="RKE81" s="91"/>
      <c r="RKF81" s="91"/>
      <c r="RKG81" s="91"/>
      <c r="RKH81" s="91"/>
      <c r="RKI81" s="91"/>
      <c r="RKJ81" s="91"/>
      <c r="RKK81" s="91"/>
      <c r="RKL81" s="91"/>
      <c r="RKM81" s="91"/>
      <c r="RKN81" s="91"/>
      <c r="RKO81" s="91"/>
      <c r="RKP81" s="91"/>
      <c r="RKQ81" s="91"/>
      <c r="RKR81" s="91"/>
      <c r="RKS81" s="91"/>
      <c r="RKT81" s="91"/>
      <c r="RKU81" s="91"/>
      <c r="RKV81" s="91"/>
      <c r="RKW81" s="91"/>
      <c r="RKX81" s="91"/>
      <c r="RKY81" s="91"/>
      <c r="RKZ81" s="91"/>
      <c r="RLA81" s="91"/>
      <c r="RLB81" s="91"/>
      <c r="RLC81" s="91"/>
      <c r="RLD81" s="91"/>
      <c r="RLE81" s="91"/>
      <c r="RLF81" s="91"/>
      <c r="RLG81" s="91"/>
      <c r="RLH81" s="91"/>
      <c r="RLI81" s="91"/>
      <c r="RLJ81" s="91"/>
      <c r="RLK81" s="91"/>
      <c r="RLL81" s="91"/>
      <c r="RLM81" s="91"/>
      <c r="RLN81" s="91"/>
      <c r="RLO81" s="91"/>
      <c r="RLP81" s="91"/>
      <c r="RLQ81" s="91"/>
      <c r="RLR81" s="91"/>
      <c r="RLS81" s="91"/>
      <c r="RLT81" s="91"/>
      <c r="RLU81" s="91"/>
      <c r="RLV81" s="91"/>
      <c r="RLW81" s="91"/>
      <c r="RLX81" s="91"/>
      <c r="RLY81" s="91"/>
      <c r="RLZ81" s="91"/>
      <c r="RMA81" s="91"/>
      <c r="RMB81" s="91"/>
      <c r="RMC81" s="91"/>
      <c r="RMD81" s="91"/>
      <c r="RME81" s="91"/>
      <c r="RMF81" s="91"/>
      <c r="RMG81" s="91"/>
      <c r="RMH81" s="91"/>
      <c r="RMI81" s="91"/>
      <c r="RMJ81" s="91"/>
      <c r="RMK81" s="91"/>
      <c r="RML81" s="91"/>
      <c r="RMM81" s="91"/>
      <c r="RMN81" s="91"/>
      <c r="RMO81" s="91"/>
      <c r="RMP81" s="91"/>
      <c r="RMQ81" s="91"/>
      <c r="RMR81" s="91"/>
      <c r="RMS81" s="91"/>
      <c r="RMT81" s="91"/>
      <c r="RMU81" s="91"/>
      <c r="RMV81" s="91"/>
      <c r="RMW81" s="91"/>
      <c r="RMX81" s="91"/>
      <c r="RMY81" s="91"/>
      <c r="RMZ81" s="91"/>
      <c r="RNA81" s="91"/>
      <c r="RNB81" s="91"/>
      <c r="RNC81" s="91"/>
      <c r="RND81" s="91"/>
      <c r="RNE81" s="91"/>
      <c r="RNF81" s="91"/>
      <c r="RNG81" s="91"/>
      <c r="RNH81" s="91"/>
      <c r="RNI81" s="91"/>
      <c r="RNJ81" s="91"/>
      <c r="RNK81" s="91"/>
      <c r="RNL81" s="91"/>
      <c r="RNM81" s="91"/>
      <c r="RNN81" s="91"/>
      <c r="RNO81" s="91"/>
      <c r="RNP81" s="91"/>
      <c r="RNQ81" s="91"/>
      <c r="RNR81" s="91"/>
      <c r="RNS81" s="91"/>
      <c r="RNT81" s="91"/>
      <c r="RNU81" s="91"/>
      <c r="RNV81" s="91"/>
      <c r="RNW81" s="91"/>
      <c r="RNX81" s="91"/>
      <c r="RNY81" s="91"/>
      <c r="RNZ81" s="91"/>
      <c r="ROA81" s="91"/>
      <c r="ROB81" s="91"/>
      <c r="ROC81" s="91"/>
      <c r="ROD81" s="91"/>
      <c r="ROE81" s="91"/>
      <c r="ROF81" s="91"/>
      <c r="ROG81" s="91"/>
      <c r="ROH81" s="91"/>
      <c r="ROI81" s="91"/>
      <c r="ROJ81" s="91"/>
      <c r="ROK81" s="91"/>
      <c r="ROL81" s="91"/>
      <c r="ROM81" s="91"/>
      <c r="RON81" s="91"/>
      <c r="ROO81" s="91"/>
      <c r="ROP81" s="91"/>
      <c r="ROQ81" s="91"/>
      <c r="ROR81" s="91"/>
      <c r="ROS81" s="91"/>
      <c r="ROT81" s="91"/>
      <c r="ROU81" s="91"/>
      <c r="ROV81" s="91"/>
      <c r="ROW81" s="91"/>
      <c r="ROX81" s="91"/>
      <c r="ROY81" s="91"/>
      <c r="ROZ81" s="91"/>
      <c r="RPA81" s="91"/>
      <c r="RPB81" s="91"/>
      <c r="RPC81" s="91"/>
      <c r="RPD81" s="91"/>
      <c r="RPE81" s="91"/>
      <c r="RPF81" s="91"/>
      <c r="RPG81" s="91"/>
      <c r="RPH81" s="91"/>
      <c r="RPI81" s="91"/>
      <c r="RPJ81" s="91"/>
      <c r="RPK81" s="91"/>
      <c r="RPL81" s="91"/>
      <c r="RPM81" s="91"/>
      <c r="RPN81" s="91"/>
      <c r="RPO81" s="91"/>
      <c r="RPP81" s="91"/>
      <c r="RPQ81" s="91"/>
      <c r="RPR81" s="91"/>
      <c r="RPS81" s="91"/>
      <c r="RPT81" s="91"/>
      <c r="RPU81" s="91"/>
      <c r="RPV81" s="91"/>
      <c r="RPW81" s="91"/>
      <c r="RPX81" s="91"/>
      <c r="RPY81" s="91"/>
      <c r="RPZ81" s="91"/>
      <c r="RQA81" s="91"/>
      <c r="RQB81" s="91"/>
      <c r="RQC81" s="91"/>
      <c r="RQD81" s="91"/>
      <c r="RQE81" s="91"/>
      <c r="RQF81" s="91"/>
      <c r="RQG81" s="91"/>
      <c r="RQH81" s="91"/>
      <c r="RQI81" s="91"/>
      <c r="RQJ81" s="91"/>
      <c r="RQK81" s="91"/>
      <c r="RQL81" s="91"/>
      <c r="RQM81" s="91"/>
      <c r="RQN81" s="91"/>
      <c r="RQO81" s="91"/>
      <c r="RQP81" s="91"/>
      <c r="RQQ81" s="91"/>
      <c r="RQR81" s="91"/>
      <c r="RQS81" s="91"/>
      <c r="RQT81" s="91"/>
      <c r="RQU81" s="91"/>
      <c r="RQV81" s="91"/>
      <c r="RQW81" s="91"/>
      <c r="RQX81" s="91"/>
      <c r="RQY81" s="91"/>
      <c r="RQZ81" s="91"/>
      <c r="RRA81" s="91"/>
      <c r="RRB81" s="91"/>
      <c r="RRC81" s="91"/>
      <c r="RRD81" s="91"/>
      <c r="RRE81" s="91"/>
      <c r="RRF81" s="91"/>
      <c r="RRG81" s="91"/>
      <c r="RRH81" s="91"/>
      <c r="RRI81" s="91"/>
      <c r="RRJ81" s="91"/>
      <c r="RRK81" s="91"/>
      <c r="RRL81" s="91"/>
      <c r="RRM81" s="91"/>
      <c r="RRN81" s="91"/>
      <c r="RRO81" s="91"/>
      <c r="RRP81" s="91"/>
      <c r="RRQ81" s="91"/>
      <c r="RRR81" s="91"/>
      <c r="RRS81" s="91"/>
      <c r="RRT81" s="91"/>
      <c r="RRU81" s="91"/>
      <c r="RRV81" s="91"/>
      <c r="RRW81" s="91"/>
      <c r="RRX81" s="91"/>
      <c r="RRY81" s="91"/>
      <c r="RRZ81" s="91"/>
      <c r="RSA81" s="91"/>
      <c r="RSB81" s="91"/>
      <c r="RSC81" s="91"/>
      <c r="RSD81" s="91"/>
      <c r="RSE81" s="91"/>
      <c r="RSF81" s="91"/>
      <c r="RSG81" s="91"/>
      <c r="RSH81" s="91"/>
      <c r="RSI81" s="91"/>
      <c r="RSJ81" s="91"/>
      <c r="RSK81" s="91"/>
      <c r="RSL81" s="91"/>
      <c r="RSM81" s="91"/>
      <c r="RSN81" s="91"/>
      <c r="RSO81" s="91"/>
      <c r="RSP81" s="91"/>
      <c r="RSQ81" s="91"/>
      <c r="RSR81" s="91"/>
      <c r="RSS81" s="91"/>
      <c r="RST81" s="91"/>
      <c r="RSU81" s="91"/>
      <c r="RSV81" s="91"/>
      <c r="RSW81" s="91"/>
      <c r="RSX81" s="91"/>
      <c r="RSY81" s="91"/>
      <c r="RSZ81" s="91"/>
      <c r="RTA81" s="91"/>
      <c r="RTB81" s="91"/>
      <c r="RTC81" s="91"/>
      <c r="RTD81" s="91"/>
      <c r="RTE81" s="91"/>
      <c r="RTF81" s="91"/>
      <c r="RTG81" s="91"/>
      <c r="RTH81" s="91"/>
      <c r="RTI81" s="91"/>
      <c r="RTJ81" s="91"/>
      <c r="RTK81" s="91"/>
      <c r="RTL81" s="91"/>
      <c r="RTM81" s="91"/>
      <c r="RTN81" s="91"/>
      <c r="RTO81" s="91"/>
      <c r="RTP81" s="91"/>
      <c r="RTQ81" s="91"/>
      <c r="RTR81" s="91"/>
      <c r="RTS81" s="91"/>
      <c r="RTT81" s="91"/>
      <c r="RTU81" s="91"/>
      <c r="RTV81" s="91"/>
      <c r="RTW81" s="91"/>
      <c r="RTX81" s="91"/>
      <c r="RTY81" s="91"/>
      <c r="RTZ81" s="91"/>
      <c r="RUA81" s="91"/>
      <c r="RUB81" s="91"/>
      <c r="RUC81" s="91"/>
      <c r="RUD81" s="91"/>
      <c r="RUE81" s="91"/>
      <c r="RUF81" s="91"/>
      <c r="RUG81" s="91"/>
      <c r="RUH81" s="91"/>
      <c r="RUI81" s="91"/>
      <c r="RUJ81" s="91"/>
      <c r="RUK81" s="91"/>
      <c r="RUL81" s="91"/>
      <c r="RUM81" s="91"/>
      <c r="RUN81" s="91"/>
      <c r="RUO81" s="91"/>
      <c r="RUP81" s="91"/>
      <c r="RUQ81" s="91"/>
      <c r="RUR81" s="91"/>
      <c r="RUS81" s="91"/>
      <c r="RUT81" s="91"/>
      <c r="RUU81" s="91"/>
      <c r="RUV81" s="91"/>
      <c r="RUW81" s="91"/>
      <c r="RUX81" s="91"/>
      <c r="RUY81" s="91"/>
      <c r="RUZ81" s="91"/>
      <c r="RVA81" s="91"/>
      <c r="RVB81" s="91"/>
      <c r="RVC81" s="91"/>
      <c r="RVD81" s="91"/>
      <c r="RVE81" s="91"/>
      <c r="RVF81" s="91"/>
      <c r="RVG81" s="91"/>
      <c r="RVH81" s="91"/>
      <c r="RVI81" s="91"/>
      <c r="RVJ81" s="91"/>
      <c r="RVK81" s="91"/>
      <c r="RVL81" s="91"/>
      <c r="RVM81" s="91"/>
      <c r="RVN81" s="91"/>
      <c r="RVO81" s="91"/>
      <c r="RVP81" s="91"/>
      <c r="RVQ81" s="91"/>
      <c r="RVR81" s="91"/>
      <c r="RVS81" s="91"/>
      <c r="RVT81" s="91"/>
      <c r="RVU81" s="91"/>
      <c r="RVV81" s="91"/>
      <c r="RVW81" s="91"/>
      <c r="RVX81" s="91"/>
      <c r="RVY81" s="91"/>
      <c r="RVZ81" s="91"/>
      <c r="RWA81" s="91"/>
      <c r="RWB81" s="91"/>
      <c r="RWC81" s="91"/>
      <c r="RWD81" s="91"/>
      <c r="RWE81" s="91"/>
      <c r="RWF81" s="91"/>
      <c r="RWG81" s="91"/>
      <c r="RWH81" s="91"/>
      <c r="RWI81" s="91"/>
      <c r="RWJ81" s="91"/>
      <c r="RWK81" s="91"/>
      <c r="RWL81" s="91"/>
      <c r="RWM81" s="91"/>
      <c r="RWN81" s="91"/>
      <c r="RWO81" s="91"/>
      <c r="RWP81" s="91"/>
      <c r="RWQ81" s="91"/>
      <c r="RWR81" s="91"/>
      <c r="RWS81" s="91"/>
      <c r="RWT81" s="91"/>
      <c r="RWU81" s="91"/>
      <c r="RWV81" s="91"/>
      <c r="RWW81" s="91"/>
      <c r="RWX81" s="91"/>
      <c r="RWY81" s="91"/>
      <c r="RWZ81" s="91"/>
      <c r="RXA81" s="91"/>
      <c r="RXB81" s="91"/>
      <c r="RXC81" s="91"/>
      <c r="RXD81" s="91"/>
      <c r="RXE81" s="91"/>
      <c r="RXF81" s="91"/>
      <c r="RXG81" s="91"/>
      <c r="RXH81" s="91"/>
      <c r="RXI81" s="91"/>
      <c r="RXJ81" s="91"/>
      <c r="RXK81" s="91"/>
      <c r="RXL81" s="91"/>
      <c r="RXM81" s="91"/>
      <c r="RXN81" s="91"/>
      <c r="RXO81" s="91"/>
      <c r="RXP81" s="91"/>
      <c r="RXQ81" s="91"/>
      <c r="RXR81" s="91"/>
      <c r="RXS81" s="91"/>
      <c r="RXT81" s="91"/>
      <c r="RXU81" s="91"/>
      <c r="RXV81" s="91"/>
      <c r="RXW81" s="91"/>
      <c r="RXX81" s="91"/>
      <c r="RXY81" s="91"/>
      <c r="RXZ81" s="91"/>
      <c r="RYA81" s="91"/>
      <c r="RYB81" s="91"/>
      <c r="RYC81" s="91"/>
      <c r="RYD81" s="91"/>
      <c r="RYE81" s="91"/>
      <c r="RYF81" s="91"/>
      <c r="RYG81" s="91"/>
      <c r="RYH81" s="91"/>
      <c r="RYI81" s="91"/>
      <c r="RYJ81" s="91"/>
      <c r="RYK81" s="91"/>
      <c r="RYL81" s="91"/>
      <c r="RYM81" s="91"/>
      <c r="RYN81" s="91"/>
      <c r="RYO81" s="91"/>
      <c r="RYP81" s="91"/>
      <c r="RYQ81" s="91"/>
      <c r="RYR81" s="91"/>
      <c r="RYS81" s="91"/>
      <c r="RYT81" s="91"/>
      <c r="RYU81" s="91"/>
      <c r="RYV81" s="91"/>
      <c r="RYW81" s="91"/>
      <c r="RYX81" s="91"/>
      <c r="RYY81" s="91"/>
      <c r="RYZ81" s="91"/>
      <c r="RZA81" s="91"/>
      <c r="RZB81" s="91"/>
      <c r="RZC81" s="91"/>
      <c r="RZD81" s="91"/>
      <c r="RZE81" s="91"/>
      <c r="RZF81" s="91"/>
      <c r="RZG81" s="91"/>
      <c r="RZH81" s="91"/>
      <c r="RZI81" s="91"/>
      <c r="RZJ81" s="91"/>
      <c r="RZK81" s="91"/>
      <c r="RZL81" s="91"/>
      <c r="RZM81" s="91"/>
      <c r="RZN81" s="91"/>
      <c r="RZO81" s="91"/>
      <c r="RZP81" s="91"/>
      <c r="RZQ81" s="91"/>
      <c r="RZR81" s="91"/>
      <c r="RZS81" s="91"/>
      <c r="RZT81" s="91"/>
      <c r="RZU81" s="91"/>
      <c r="RZV81" s="91"/>
      <c r="RZW81" s="91"/>
      <c r="RZX81" s="91"/>
      <c r="RZY81" s="91"/>
      <c r="RZZ81" s="91"/>
      <c r="SAA81" s="91"/>
      <c r="SAB81" s="91"/>
      <c r="SAC81" s="91"/>
      <c r="SAD81" s="91"/>
      <c r="SAE81" s="91"/>
      <c r="SAF81" s="91"/>
      <c r="SAG81" s="91"/>
      <c r="SAH81" s="91"/>
      <c r="SAI81" s="91"/>
      <c r="SAJ81" s="91"/>
      <c r="SAK81" s="91"/>
      <c r="SAL81" s="91"/>
      <c r="SAM81" s="91"/>
      <c r="SAN81" s="91"/>
      <c r="SAO81" s="91"/>
      <c r="SAP81" s="91"/>
      <c r="SAQ81" s="91"/>
      <c r="SAR81" s="91"/>
      <c r="SAS81" s="91"/>
      <c r="SAT81" s="91"/>
      <c r="SAU81" s="91"/>
      <c r="SAV81" s="91"/>
      <c r="SAW81" s="91"/>
      <c r="SAX81" s="91"/>
      <c r="SAY81" s="91"/>
      <c r="SAZ81" s="91"/>
      <c r="SBA81" s="91"/>
      <c r="SBB81" s="91"/>
      <c r="SBC81" s="91"/>
      <c r="SBD81" s="91"/>
      <c r="SBE81" s="91"/>
      <c r="SBF81" s="91"/>
      <c r="SBG81" s="91"/>
      <c r="SBH81" s="91"/>
      <c r="SBI81" s="91"/>
      <c r="SBJ81" s="91"/>
      <c r="SBK81" s="91"/>
      <c r="SBL81" s="91"/>
      <c r="SBM81" s="91"/>
      <c r="SBN81" s="91"/>
      <c r="SBO81" s="91"/>
      <c r="SBP81" s="91"/>
      <c r="SBQ81" s="91"/>
      <c r="SBR81" s="91"/>
      <c r="SBS81" s="91"/>
      <c r="SBT81" s="91"/>
      <c r="SBU81" s="91"/>
      <c r="SBV81" s="91"/>
      <c r="SBW81" s="91"/>
      <c r="SBX81" s="91"/>
      <c r="SBY81" s="91"/>
      <c r="SBZ81" s="91"/>
      <c r="SCA81" s="91"/>
      <c r="SCB81" s="91"/>
      <c r="SCC81" s="91"/>
      <c r="SCD81" s="91"/>
      <c r="SCE81" s="91"/>
      <c r="SCF81" s="91"/>
      <c r="SCG81" s="91"/>
      <c r="SCH81" s="91"/>
      <c r="SCI81" s="91"/>
      <c r="SCJ81" s="91"/>
      <c r="SCK81" s="91"/>
      <c r="SCL81" s="91"/>
      <c r="SCM81" s="91"/>
      <c r="SCN81" s="91"/>
      <c r="SCO81" s="91"/>
      <c r="SCP81" s="91"/>
      <c r="SCQ81" s="91"/>
      <c r="SCR81" s="91"/>
      <c r="SCS81" s="91"/>
      <c r="SCT81" s="91"/>
      <c r="SCU81" s="91"/>
      <c r="SCV81" s="91"/>
      <c r="SCW81" s="91"/>
      <c r="SCX81" s="91"/>
      <c r="SCY81" s="91"/>
      <c r="SCZ81" s="91"/>
      <c r="SDA81" s="91"/>
      <c r="SDB81" s="91"/>
      <c r="SDC81" s="91"/>
      <c r="SDD81" s="91"/>
      <c r="SDE81" s="91"/>
      <c r="SDF81" s="91"/>
      <c r="SDG81" s="91"/>
      <c r="SDH81" s="91"/>
      <c r="SDI81" s="91"/>
      <c r="SDJ81" s="91"/>
      <c r="SDK81" s="91"/>
      <c r="SDL81" s="91"/>
      <c r="SDM81" s="91"/>
      <c r="SDN81" s="91"/>
      <c r="SDO81" s="91"/>
      <c r="SDP81" s="91"/>
      <c r="SDQ81" s="91"/>
      <c r="SDR81" s="91"/>
      <c r="SDS81" s="91"/>
      <c r="SDT81" s="91"/>
      <c r="SDU81" s="91"/>
      <c r="SDV81" s="91"/>
      <c r="SDW81" s="91"/>
      <c r="SDX81" s="91"/>
      <c r="SDY81" s="91"/>
      <c r="SDZ81" s="91"/>
      <c r="SEA81" s="91"/>
      <c r="SEB81" s="91"/>
      <c r="SEC81" s="91"/>
      <c r="SED81" s="91"/>
      <c r="SEE81" s="91"/>
      <c r="SEF81" s="91"/>
      <c r="SEG81" s="91"/>
      <c r="SEH81" s="91"/>
      <c r="SEI81" s="91"/>
      <c r="SEJ81" s="91"/>
      <c r="SEK81" s="91"/>
      <c r="SEL81" s="91"/>
      <c r="SEM81" s="91"/>
      <c r="SEN81" s="91"/>
      <c r="SEO81" s="91"/>
      <c r="SEP81" s="91"/>
      <c r="SEQ81" s="91"/>
      <c r="SER81" s="91"/>
      <c r="SES81" s="91"/>
      <c r="SET81" s="91"/>
      <c r="SEU81" s="91"/>
      <c r="SEV81" s="91"/>
      <c r="SEW81" s="91"/>
      <c r="SEX81" s="91"/>
      <c r="SEY81" s="91"/>
      <c r="SEZ81" s="91"/>
      <c r="SFA81" s="91"/>
      <c r="SFB81" s="91"/>
      <c r="SFC81" s="91"/>
      <c r="SFD81" s="91"/>
      <c r="SFE81" s="91"/>
      <c r="SFF81" s="91"/>
      <c r="SFG81" s="91"/>
      <c r="SFH81" s="91"/>
      <c r="SFI81" s="91"/>
      <c r="SFJ81" s="91"/>
      <c r="SFK81" s="91"/>
      <c r="SFL81" s="91"/>
      <c r="SFM81" s="91"/>
      <c r="SFN81" s="91"/>
      <c r="SFO81" s="91"/>
      <c r="SFP81" s="91"/>
      <c r="SFQ81" s="91"/>
      <c r="SFR81" s="91"/>
      <c r="SFS81" s="91"/>
      <c r="SFT81" s="91"/>
      <c r="SFU81" s="91"/>
      <c r="SFV81" s="91"/>
      <c r="SFW81" s="91"/>
      <c r="SFX81" s="91"/>
      <c r="SFY81" s="91"/>
      <c r="SFZ81" s="91"/>
      <c r="SGA81" s="91"/>
      <c r="SGB81" s="91"/>
      <c r="SGC81" s="91"/>
      <c r="SGD81" s="91"/>
      <c r="SGE81" s="91"/>
      <c r="SGF81" s="91"/>
      <c r="SGG81" s="91"/>
      <c r="SGH81" s="91"/>
      <c r="SGI81" s="91"/>
      <c r="SGJ81" s="91"/>
      <c r="SGK81" s="91"/>
      <c r="SGL81" s="91"/>
      <c r="SGM81" s="91"/>
      <c r="SGN81" s="91"/>
      <c r="SGO81" s="91"/>
      <c r="SGP81" s="91"/>
      <c r="SGQ81" s="91"/>
      <c r="SGR81" s="91"/>
      <c r="SGS81" s="91"/>
      <c r="SGT81" s="91"/>
      <c r="SGU81" s="91"/>
      <c r="SGV81" s="91"/>
      <c r="SGW81" s="91"/>
      <c r="SGX81" s="91"/>
      <c r="SGY81" s="91"/>
      <c r="SGZ81" s="91"/>
      <c r="SHA81" s="91"/>
      <c r="SHB81" s="91"/>
      <c r="SHC81" s="91"/>
      <c r="SHD81" s="91"/>
      <c r="SHE81" s="91"/>
      <c r="SHF81" s="91"/>
      <c r="SHG81" s="91"/>
      <c r="SHH81" s="91"/>
      <c r="SHI81" s="91"/>
      <c r="SHJ81" s="91"/>
      <c r="SHK81" s="91"/>
      <c r="SHL81" s="91"/>
      <c r="SHM81" s="91"/>
      <c r="SHN81" s="91"/>
      <c r="SHO81" s="91"/>
      <c r="SHP81" s="91"/>
      <c r="SHQ81" s="91"/>
      <c r="SHR81" s="91"/>
      <c r="SHS81" s="91"/>
      <c r="SHT81" s="91"/>
      <c r="SHU81" s="91"/>
      <c r="SHV81" s="91"/>
      <c r="SHW81" s="91"/>
      <c r="SHX81" s="91"/>
      <c r="SHY81" s="91"/>
      <c r="SHZ81" s="91"/>
      <c r="SIA81" s="91"/>
      <c r="SIB81" s="91"/>
      <c r="SIC81" s="91"/>
      <c r="SID81" s="91"/>
      <c r="SIE81" s="91"/>
      <c r="SIF81" s="91"/>
      <c r="SIG81" s="91"/>
      <c r="SIH81" s="91"/>
      <c r="SII81" s="91"/>
      <c r="SIJ81" s="91"/>
      <c r="SIK81" s="91"/>
      <c r="SIL81" s="91"/>
      <c r="SIM81" s="91"/>
      <c r="SIN81" s="91"/>
      <c r="SIO81" s="91"/>
      <c r="SIP81" s="91"/>
      <c r="SIQ81" s="91"/>
      <c r="SIR81" s="91"/>
      <c r="SIS81" s="91"/>
      <c r="SIT81" s="91"/>
      <c r="SIU81" s="91"/>
      <c r="SIV81" s="91"/>
      <c r="SIW81" s="91"/>
      <c r="SIX81" s="91"/>
      <c r="SIY81" s="91"/>
      <c r="SIZ81" s="91"/>
      <c r="SJA81" s="91"/>
      <c r="SJB81" s="91"/>
      <c r="SJC81" s="91"/>
      <c r="SJD81" s="91"/>
      <c r="SJE81" s="91"/>
      <c r="SJF81" s="91"/>
      <c r="SJG81" s="91"/>
      <c r="SJH81" s="91"/>
      <c r="SJI81" s="91"/>
      <c r="SJJ81" s="91"/>
      <c r="SJK81" s="91"/>
      <c r="SJL81" s="91"/>
      <c r="SJM81" s="91"/>
      <c r="SJN81" s="91"/>
      <c r="SJO81" s="91"/>
      <c r="SJP81" s="91"/>
      <c r="SJQ81" s="91"/>
      <c r="SJR81" s="91"/>
      <c r="SJS81" s="91"/>
      <c r="SJT81" s="91"/>
      <c r="SJU81" s="91"/>
      <c r="SJV81" s="91"/>
      <c r="SJW81" s="91"/>
      <c r="SJX81" s="91"/>
      <c r="SJY81" s="91"/>
      <c r="SJZ81" s="91"/>
      <c r="SKA81" s="91"/>
      <c r="SKB81" s="91"/>
      <c r="SKC81" s="91"/>
      <c r="SKD81" s="91"/>
      <c r="SKE81" s="91"/>
      <c r="SKF81" s="91"/>
      <c r="SKG81" s="91"/>
      <c r="SKH81" s="91"/>
      <c r="SKI81" s="91"/>
      <c r="SKJ81" s="91"/>
      <c r="SKK81" s="91"/>
      <c r="SKL81" s="91"/>
      <c r="SKM81" s="91"/>
      <c r="SKN81" s="91"/>
      <c r="SKO81" s="91"/>
      <c r="SKP81" s="91"/>
      <c r="SKQ81" s="91"/>
      <c r="SKR81" s="91"/>
      <c r="SKS81" s="91"/>
      <c r="SKT81" s="91"/>
      <c r="SKU81" s="91"/>
      <c r="SKV81" s="91"/>
      <c r="SKW81" s="91"/>
      <c r="SKX81" s="91"/>
      <c r="SKY81" s="91"/>
      <c r="SKZ81" s="91"/>
      <c r="SLA81" s="91"/>
      <c r="SLB81" s="91"/>
      <c r="SLC81" s="91"/>
      <c r="SLD81" s="91"/>
      <c r="SLE81" s="91"/>
      <c r="SLF81" s="91"/>
      <c r="SLG81" s="91"/>
      <c r="SLH81" s="91"/>
      <c r="SLI81" s="91"/>
      <c r="SLJ81" s="91"/>
      <c r="SLK81" s="91"/>
      <c r="SLL81" s="91"/>
      <c r="SLM81" s="91"/>
      <c r="SLN81" s="91"/>
      <c r="SLO81" s="91"/>
      <c r="SLP81" s="91"/>
      <c r="SLQ81" s="91"/>
      <c r="SLR81" s="91"/>
      <c r="SLS81" s="91"/>
      <c r="SLT81" s="91"/>
      <c r="SLU81" s="91"/>
      <c r="SLV81" s="91"/>
      <c r="SLW81" s="91"/>
      <c r="SLX81" s="91"/>
      <c r="SLY81" s="91"/>
      <c r="SLZ81" s="91"/>
      <c r="SMA81" s="91"/>
      <c r="SMB81" s="91"/>
      <c r="SMC81" s="91"/>
      <c r="SMD81" s="91"/>
      <c r="SME81" s="91"/>
      <c r="SMF81" s="91"/>
      <c r="SMG81" s="91"/>
      <c r="SMH81" s="91"/>
      <c r="SMI81" s="91"/>
      <c r="SMJ81" s="91"/>
      <c r="SMK81" s="91"/>
      <c r="SML81" s="91"/>
      <c r="SMM81" s="91"/>
      <c r="SMN81" s="91"/>
      <c r="SMO81" s="91"/>
      <c r="SMP81" s="91"/>
      <c r="SMQ81" s="91"/>
      <c r="SMR81" s="91"/>
      <c r="SMS81" s="91"/>
      <c r="SMT81" s="91"/>
      <c r="SMU81" s="91"/>
      <c r="SMV81" s="91"/>
      <c r="SMW81" s="91"/>
      <c r="SMX81" s="91"/>
      <c r="SMY81" s="91"/>
      <c r="SMZ81" s="91"/>
      <c r="SNA81" s="91"/>
      <c r="SNB81" s="91"/>
      <c r="SNC81" s="91"/>
      <c r="SND81" s="91"/>
      <c r="SNE81" s="91"/>
      <c r="SNF81" s="91"/>
      <c r="SNG81" s="91"/>
      <c r="SNH81" s="91"/>
      <c r="SNI81" s="91"/>
      <c r="SNJ81" s="91"/>
      <c r="SNK81" s="91"/>
      <c r="SNL81" s="91"/>
      <c r="SNM81" s="91"/>
      <c r="SNN81" s="91"/>
      <c r="SNO81" s="91"/>
      <c r="SNP81" s="91"/>
      <c r="SNQ81" s="91"/>
      <c r="SNR81" s="91"/>
      <c r="SNS81" s="91"/>
      <c r="SNT81" s="91"/>
      <c r="SNU81" s="91"/>
      <c r="SNV81" s="91"/>
      <c r="SNW81" s="91"/>
      <c r="SNX81" s="91"/>
      <c r="SNY81" s="91"/>
      <c r="SNZ81" s="91"/>
      <c r="SOA81" s="91"/>
      <c r="SOB81" s="91"/>
      <c r="SOC81" s="91"/>
      <c r="SOD81" s="91"/>
      <c r="SOE81" s="91"/>
      <c r="SOF81" s="91"/>
      <c r="SOG81" s="91"/>
      <c r="SOH81" s="91"/>
      <c r="SOI81" s="91"/>
      <c r="SOJ81" s="91"/>
      <c r="SOK81" s="91"/>
      <c r="SOL81" s="91"/>
      <c r="SOM81" s="91"/>
      <c r="SON81" s="91"/>
      <c r="SOO81" s="91"/>
      <c r="SOP81" s="91"/>
      <c r="SOQ81" s="91"/>
      <c r="SOR81" s="91"/>
      <c r="SOS81" s="91"/>
      <c r="SOT81" s="91"/>
      <c r="SOU81" s="91"/>
      <c r="SOV81" s="91"/>
      <c r="SOW81" s="91"/>
      <c r="SOX81" s="91"/>
      <c r="SOY81" s="91"/>
      <c r="SOZ81" s="91"/>
      <c r="SPA81" s="91"/>
      <c r="SPB81" s="91"/>
      <c r="SPC81" s="91"/>
      <c r="SPD81" s="91"/>
      <c r="SPE81" s="91"/>
      <c r="SPF81" s="91"/>
      <c r="SPG81" s="91"/>
      <c r="SPH81" s="91"/>
      <c r="SPI81" s="91"/>
      <c r="SPJ81" s="91"/>
      <c r="SPK81" s="91"/>
      <c r="SPL81" s="91"/>
      <c r="SPM81" s="91"/>
      <c r="SPN81" s="91"/>
      <c r="SPO81" s="91"/>
      <c r="SPP81" s="91"/>
      <c r="SPQ81" s="91"/>
      <c r="SPR81" s="91"/>
      <c r="SPS81" s="91"/>
      <c r="SPT81" s="91"/>
      <c r="SPU81" s="91"/>
      <c r="SPV81" s="91"/>
      <c r="SPW81" s="91"/>
      <c r="SPX81" s="91"/>
      <c r="SPY81" s="91"/>
      <c r="SPZ81" s="91"/>
      <c r="SQA81" s="91"/>
      <c r="SQB81" s="91"/>
      <c r="SQC81" s="91"/>
      <c r="SQD81" s="91"/>
      <c r="SQE81" s="91"/>
      <c r="SQF81" s="91"/>
      <c r="SQG81" s="91"/>
      <c r="SQH81" s="91"/>
      <c r="SQI81" s="91"/>
      <c r="SQJ81" s="91"/>
      <c r="SQK81" s="91"/>
      <c r="SQL81" s="91"/>
      <c r="SQM81" s="91"/>
      <c r="SQN81" s="91"/>
      <c r="SQO81" s="91"/>
      <c r="SQP81" s="91"/>
      <c r="SQQ81" s="91"/>
      <c r="SQR81" s="91"/>
      <c r="SQS81" s="91"/>
      <c r="SQT81" s="91"/>
      <c r="SQU81" s="91"/>
      <c r="SQV81" s="91"/>
      <c r="SQW81" s="91"/>
      <c r="SQX81" s="91"/>
      <c r="SQY81" s="91"/>
      <c r="SQZ81" s="91"/>
      <c r="SRA81" s="91"/>
      <c r="SRB81" s="91"/>
      <c r="SRC81" s="91"/>
      <c r="SRD81" s="91"/>
      <c r="SRE81" s="91"/>
      <c r="SRF81" s="91"/>
      <c r="SRG81" s="91"/>
      <c r="SRH81" s="91"/>
      <c r="SRI81" s="91"/>
      <c r="SRJ81" s="91"/>
      <c r="SRK81" s="91"/>
      <c r="SRL81" s="91"/>
      <c r="SRM81" s="91"/>
      <c r="SRN81" s="91"/>
      <c r="SRO81" s="91"/>
      <c r="SRP81" s="91"/>
      <c r="SRQ81" s="91"/>
      <c r="SRR81" s="91"/>
      <c r="SRS81" s="91"/>
      <c r="SRT81" s="91"/>
      <c r="SRU81" s="91"/>
      <c r="SRV81" s="91"/>
      <c r="SRW81" s="91"/>
      <c r="SRX81" s="91"/>
      <c r="SRY81" s="91"/>
      <c r="SRZ81" s="91"/>
      <c r="SSA81" s="91"/>
      <c r="SSB81" s="91"/>
      <c r="SSC81" s="91"/>
      <c r="SSD81" s="91"/>
      <c r="SSE81" s="91"/>
      <c r="SSF81" s="91"/>
      <c r="SSG81" s="91"/>
      <c r="SSH81" s="91"/>
      <c r="SSI81" s="91"/>
      <c r="SSJ81" s="91"/>
      <c r="SSK81" s="91"/>
      <c r="SSL81" s="91"/>
      <c r="SSM81" s="91"/>
      <c r="SSN81" s="91"/>
      <c r="SSO81" s="91"/>
      <c r="SSP81" s="91"/>
      <c r="SSQ81" s="91"/>
      <c r="SSR81" s="91"/>
      <c r="SSS81" s="91"/>
      <c r="SST81" s="91"/>
      <c r="SSU81" s="91"/>
      <c r="SSV81" s="91"/>
      <c r="SSW81" s="91"/>
      <c r="SSX81" s="91"/>
      <c r="SSY81" s="91"/>
      <c r="SSZ81" s="91"/>
      <c r="STA81" s="91"/>
      <c r="STB81" s="91"/>
      <c r="STC81" s="91"/>
      <c r="STD81" s="91"/>
      <c r="STE81" s="91"/>
      <c r="STF81" s="91"/>
      <c r="STG81" s="91"/>
      <c r="STH81" s="91"/>
      <c r="STI81" s="91"/>
      <c r="STJ81" s="91"/>
      <c r="STK81" s="91"/>
      <c r="STL81" s="91"/>
      <c r="STM81" s="91"/>
      <c r="STN81" s="91"/>
      <c r="STO81" s="91"/>
      <c r="STP81" s="91"/>
      <c r="STQ81" s="91"/>
      <c r="STR81" s="91"/>
      <c r="STS81" s="91"/>
      <c r="STT81" s="91"/>
      <c r="STU81" s="91"/>
      <c r="STV81" s="91"/>
      <c r="STW81" s="91"/>
      <c r="STX81" s="91"/>
      <c r="STY81" s="91"/>
      <c r="STZ81" s="91"/>
      <c r="SUA81" s="91"/>
      <c r="SUB81" s="91"/>
      <c r="SUC81" s="91"/>
      <c r="SUD81" s="91"/>
      <c r="SUE81" s="91"/>
      <c r="SUF81" s="91"/>
      <c r="SUG81" s="91"/>
      <c r="SUH81" s="91"/>
      <c r="SUI81" s="91"/>
      <c r="SUJ81" s="91"/>
      <c r="SUK81" s="91"/>
      <c r="SUL81" s="91"/>
      <c r="SUM81" s="91"/>
      <c r="SUN81" s="91"/>
      <c r="SUO81" s="91"/>
      <c r="SUP81" s="91"/>
      <c r="SUQ81" s="91"/>
      <c r="SUR81" s="91"/>
      <c r="SUS81" s="91"/>
      <c r="SUT81" s="91"/>
      <c r="SUU81" s="91"/>
      <c r="SUV81" s="91"/>
      <c r="SUW81" s="91"/>
      <c r="SUX81" s="91"/>
      <c r="SUY81" s="91"/>
      <c r="SUZ81" s="91"/>
      <c r="SVA81" s="91"/>
      <c r="SVB81" s="91"/>
      <c r="SVC81" s="91"/>
      <c r="SVD81" s="91"/>
      <c r="SVE81" s="91"/>
      <c r="SVF81" s="91"/>
      <c r="SVG81" s="91"/>
      <c r="SVH81" s="91"/>
      <c r="SVI81" s="91"/>
      <c r="SVJ81" s="91"/>
      <c r="SVK81" s="91"/>
      <c r="SVL81" s="91"/>
      <c r="SVM81" s="91"/>
      <c r="SVN81" s="91"/>
      <c r="SVO81" s="91"/>
      <c r="SVP81" s="91"/>
      <c r="SVQ81" s="91"/>
      <c r="SVR81" s="91"/>
      <c r="SVS81" s="91"/>
      <c r="SVT81" s="91"/>
      <c r="SVU81" s="91"/>
      <c r="SVV81" s="91"/>
      <c r="SVW81" s="91"/>
      <c r="SVX81" s="91"/>
      <c r="SVY81" s="91"/>
      <c r="SVZ81" s="91"/>
      <c r="SWA81" s="91"/>
      <c r="SWB81" s="91"/>
      <c r="SWC81" s="91"/>
      <c r="SWD81" s="91"/>
      <c r="SWE81" s="91"/>
      <c r="SWF81" s="91"/>
      <c r="SWG81" s="91"/>
      <c r="SWH81" s="91"/>
      <c r="SWI81" s="91"/>
      <c r="SWJ81" s="91"/>
      <c r="SWK81" s="91"/>
      <c r="SWL81" s="91"/>
      <c r="SWM81" s="91"/>
      <c r="SWN81" s="91"/>
      <c r="SWO81" s="91"/>
      <c r="SWP81" s="91"/>
      <c r="SWQ81" s="91"/>
      <c r="SWR81" s="91"/>
      <c r="SWS81" s="91"/>
      <c r="SWT81" s="91"/>
      <c r="SWU81" s="91"/>
      <c r="SWV81" s="91"/>
      <c r="SWW81" s="91"/>
      <c r="SWX81" s="91"/>
      <c r="SWY81" s="91"/>
      <c r="SWZ81" s="91"/>
      <c r="SXA81" s="91"/>
      <c r="SXB81" s="91"/>
      <c r="SXC81" s="91"/>
      <c r="SXD81" s="91"/>
      <c r="SXE81" s="91"/>
      <c r="SXF81" s="91"/>
      <c r="SXG81" s="91"/>
      <c r="SXH81" s="91"/>
      <c r="SXI81" s="91"/>
      <c r="SXJ81" s="91"/>
      <c r="SXK81" s="91"/>
      <c r="SXL81" s="91"/>
      <c r="SXM81" s="91"/>
      <c r="SXN81" s="91"/>
      <c r="SXO81" s="91"/>
      <c r="SXP81" s="91"/>
      <c r="SXQ81" s="91"/>
      <c r="SXR81" s="91"/>
      <c r="SXS81" s="91"/>
      <c r="SXT81" s="91"/>
      <c r="SXU81" s="91"/>
      <c r="SXV81" s="91"/>
      <c r="SXW81" s="91"/>
      <c r="SXX81" s="91"/>
      <c r="SXY81" s="91"/>
      <c r="SXZ81" s="91"/>
      <c r="SYA81" s="91"/>
      <c r="SYB81" s="91"/>
      <c r="SYC81" s="91"/>
      <c r="SYD81" s="91"/>
      <c r="SYE81" s="91"/>
      <c r="SYF81" s="91"/>
      <c r="SYG81" s="91"/>
      <c r="SYH81" s="91"/>
      <c r="SYI81" s="91"/>
      <c r="SYJ81" s="91"/>
      <c r="SYK81" s="91"/>
      <c r="SYL81" s="91"/>
      <c r="SYM81" s="91"/>
      <c r="SYN81" s="91"/>
      <c r="SYO81" s="91"/>
      <c r="SYP81" s="91"/>
      <c r="SYQ81" s="91"/>
      <c r="SYR81" s="91"/>
      <c r="SYS81" s="91"/>
      <c r="SYT81" s="91"/>
      <c r="SYU81" s="91"/>
      <c r="SYV81" s="91"/>
      <c r="SYW81" s="91"/>
      <c r="SYX81" s="91"/>
      <c r="SYY81" s="91"/>
      <c r="SYZ81" s="91"/>
      <c r="SZA81" s="91"/>
      <c r="SZB81" s="91"/>
      <c r="SZC81" s="91"/>
      <c r="SZD81" s="91"/>
      <c r="SZE81" s="91"/>
      <c r="SZF81" s="91"/>
      <c r="SZG81" s="91"/>
      <c r="SZH81" s="91"/>
      <c r="SZI81" s="91"/>
      <c r="SZJ81" s="91"/>
      <c r="SZK81" s="91"/>
      <c r="SZL81" s="91"/>
      <c r="SZM81" s="91"/>
      <c r="SZN81" s="91"/>
      <c r="SZO81" s="91"/>
      <c r="SZP81" s="91"/>
      <c r="SZQ81" s="91"/>
      <c r="SZR81" s="91"/>
      <c r="SZS81" s="91"/>
      <c r="SZT81" s="91"/>
      <c r="SZU81" s="91"/>
      <c r="SZV81" s="91"/>
      <c r="SZW81" s="91"/>
      <c r="SZX81" s="91"/>
      <c r="SZY81" s="91"/>
      <c r="SZZ81" s="91"/>
      <c r="TAA81" s="91"/>
      <c r="TAB81" s="91"/>
      <c r="TAC81" s="91"/>
      <c r="TAD81" s="91"/>
      <c r="TAE81" s="91"/>
      <c r="TAF81" s="91"/>
      <c r="TAG81" s="91"/>
      <c r="TAH81" s="91"/>
      <c r="TAI81" s="91"/>
      <c r="TAJ81" s="91"/>
      <c r="TAK81" s="91"/>
      <c r="TAL81" s="91"/>
      <c r="TAM81" s="91"/>
      <c r="TAN81" s="91"/>
      <c r="TAO81" s="91"/>
      <c r="TAP81" s="91"/>
      <c r="TAQ81" s="91"/>
      <c r="TAR81" s="91"/>
      <c r="TAS81" s="91"/>
      <c r="TAT81" s="91"/>
      <c r="TAU81" s="91"/>
      <c r="TAV81" s="91"/>
      <c r="TAW81" s="91"/>
      <c r="TAX81" s="91"/>
      <c r="TAY81" s="91"/>
      <c r="TAZ81" s="91"/>
      <c r="TBA81" s="91"/>
      <c r="TBB81" s="91"/>
      <c r="TBC81" s="91"/>
      <c r="TBD81" s="91"/>
      <c r="TBE81" s="91"/>
      <c r="TBF81" s="91"/>
      <c r="TBG81" s="91"/>
      <c r="TBH81" s="91"/>
      <c r="TBI81" s="91"/>
      <c r="TBJ81" s="91"/>
      <c r="TBK81" s="91"/>
      <c r="TBL81" s="91"/>
      <c r="TBM81" s="91"/>
      <c r="TBN81" s="91"/>
      <c r="TBO81" s="91"/>
      <c r="TBP81" s="91"/>
      <c r="TBQ81" s="91"/>
      <c r="TBR81" s="91"/>
      <c r="TBS81" s="91"/>
      <c r="TBT81" s="91"/>
      <c r="TBU81" s="91"/>
      <c r="TBV81" s="91"/>
      <c r="TBW81" s="91"/>
      <c r="TBX81" s="91"/>
      <c r="TBY81" s="91"/>
      <c r="TBZ81" s="91"/>
      <c r="TCA81" s="91"/>
      <c r="TCB81" s="91"/>
      <c r="TCC81" s="91"/>
      <c r="TCD81" s="91"/>
      <c r="TCE81" s="91"/>
      <c r="TCF81" s="91"/>
      <c r="TCG81" s="91"/>
      <c r="TCH81" s="91"/>
      <c r="TCI81" s="91"/>
      <c r="TCJ81" s="91"/>
      <c r="TCK81" s="91"/>
      <c r="TCL81" s="91"/>
      <c r="TCM81" s="91"/>
      <c r="TCN81" s="91"/>
      <c r="TCO81" s="91"/>
      <c r="TCP81" s="91"/>
      <c r="TCQ81" s="91"/>
      <c r="TCR81" s="91"/>
      <c r="TCS81" s="91"/>
      <c r="TCT81" s="91"/>
      <c r="TCU81" s="91"/>
      <c r="TCV81" s="91"/>
      <c r="TCW81" s="91"/>
      <c r="TCX81" s="91"/>
      <c r="TCY81" s="91"/>
      <c r="TCZ81" s="91"/>
      <c r="TDA81" s="91"/>
      <c r="TDB81" s="91"/>
      <c r="TDC81" s="91"/>
      <c r="TDD81" s="91"/>
      <c r="TDE81" s="91"/>
      <c r="TDF81" s="91"/>
      <c r="TDG81" s="91"/>
      <c r="TDH81" s="91"/>
      <c r="TDI81" s="91"/>
      <c r="TDJ81" s="91"/>
      <c r="TDK81" s="91"/>
      <c r="TDL81" s="91"/>
      <c r="TDM81" s="91"/>
      <c r="TDN81" s="91"/>
      <c r="TDO81" s="91"/>
      <c r="TDP81" s="91"/>
      <c r="TDQ81" s="91"/>
      <c r="TDR81" s="91"/>
      <c r="TDS81" s="91"/>
      <c r="TDT81" s="91"/>
      <c r="TDU81" s="91"/>
      <c r="TDV81" s="91"/>
      <c r="TDW81" s="91"/>
      <c r="TDX81" s="91"/>
      <c r="TDY81" s="91"/>
      <c r="TDZ81" s="91"/>
      <c r="TEA81" s="91"/>
      <c r="TEB81" s="91"/>
      <c r="TEC81" s="91"/>
      <c r="TED81" s="91"/>
      <c r="TEE81" s="91"/>
      <c r="TEF81" s="91"/>
      <c r="TEG81" s="91"/>
      <c r="TEH81" s="91"/>
      <c r="TEI81" s="91"/>
      <c r="TEJ81" s="91"/>
      <c r="TEK81" s="91"/>
      <c r="TEL81" s="91"/>
      <c r="TEM81" s="91"/>
      <c r="TEN81" s="91"/>
      <c r="TEO81" s="91"/>
      <c r="TEP81" s="91"/>
      <c r="TEQ81" s="91"/>
      <c r="TER81" s="91"/>
      <c r="TES81" s="91"/>
      <c r="TET81" s="91"/>
      <c r="TEU81" s="91"/>
      <c r="TEV81" s="91"/>
      <c r="TEW81" s="91"/>
      <c r="TEX81" s="91"/>
      <c r="TEY81" s="91"/>
      <c r="TEZ81" s="91"/>
      <c r="TFA81" s="91"/>
      <c r="TFB81" s="91"/>
      <c r="TFC81" s="91"/>
      <c r="TFD81" s="91"/>
      <c r="TFE81" s="91"/>
      <c r="TFF81" s="91"/>
      <c r="TFG81" s="91"/>
      <c r="TFH81" s="91"/>
      <c r="TFI81" s="91"/>
      <c r="TFJ81" s="91"/>
      <c r="TFK81" s="91"/>
      <c r="TFL81" s="91"/>
      <c r="TFM81" s="91"/>
      <c r="TFN81" s="91"/>
      <c r="TFO81" s="91"/>
      <c r="TFP81" s="91"/>
      <c r="TFQ81" s="91"/>
      <c r="TFR81" s="91"/>
      <c r="TFS81" s="91"/>
      <c r="TFT81" s="91"/>
      <c r="TFU81" s="91"/>
      <c r="TFV81" s="91"/>
      <c r="TFW81" s="91"/>
      <c r="TFX81" s="91"/>
      <c r="TFY81" s="91"/>
      <c r="TFZ81" s="91"/>
      <c r="TGA81" s="91"/>
      <c r="TGB81" s="91"/>
      <c r="TGC81" s="91"/>
      <c r="TGD81" s="91"/>
      <c r="TGE81" s="91"/>
      <c r="TGF81" s="91"/>
      <c r="TGG81" s="91"/>
      <c r="TGH81" s="91"/>
      <c r="TGI81" s="91"/>
      <c r="TGJ81" s="91"/>
      <c r="TGK81" s="91"/>
      <c r="TGL81" s="91"/>
      <c r="TGM81" s="91"/>
      <c r="TGN81" s="91"/>
      <c r="TGO81" s="91"/>
      <c r="TGP81" s="91"/>
      <c r="TGQ81" s="91"/>
      <c r="TGR81" s="91"/>
      <c r="TGS81" s="91"/>
      <c r="TGT81" s="91"/>
      <c r="TGU81" s="91"/>
      <c r="TGV81" s="91"/>
      <c r="TGW81" s="91"/>
      <c r="TGX81" s="91"/>
      <c r="TGY81" s="91"/>
      <c r="TGZ81" s="91"/>
      <c r="THA81" s="91"/>
      <c r="THB81" s="91"/>
      <c r="THC81" s="91"/>
      <c r="THD81" s="91"/>
      <c r="THE81" s="91"/>
      <c r="THF81" s="91"/>
      <c r="THG81" s="91"/>
      <c r="THH81" s="91"/>
      <c r="THI81" s="91"/>
      <c r="THJ81" s="91"/>
      <c r="THK81" s="91"/>
      <c r="THL81" s="91"/>
      <c r="THM81" s="91"/>
      <c r="THN81" s="91"/>
      <c r="THO81" s="91"/>
      <c r="THP81" s="91"/>
      <c r="THQ81" s="91"/>
      <c r="THR81" s="91"/>
      <c r="THS81" s="91"/>
      <c r="THT81" s="91"/>
      <c r="THU81" s="91"/>
      <c r="THV81" s="91"/>
      <c r="THW81" s="91"/>
      <c r="THX81" s="91"/>
      <c r="THY81" s="91"/>
      <c r="THZ81" s="91"/>
      <c r="TIA81" s="91"/>
      <c r="TIB81" s="91"/>
      <c r="TIC81" s="91"/>
      <c r="TID81" s="91"/>
      <c r="TIE81" s="91"/>
      <c r="TIF81" s="91"/>
      <c r="TIG81" s="91"/>
      <c r="TIH81" s="91"/>
      <c r="TII81" s="91"/>
      <c r="TIJ81" s="91"/>
      <c r="TIK81" s="91"/>
      <c r="TIL81" s="91"/>
      <c r="TIM81" s="91"/>
      <c r="TIN81" s="91"/>
      <c r="TIO81" s="91"/>
      <c r="TIP81" s="91"/>
      <c r="TIQ81" s="91"/>
      <c r="TIR81" s="91"/>
      <c r="TIS81" s="91"/>
      <c r="TIT81" s="91"/>
      <c r="TIU81" s="91"/>
      <c r="TIV81" s="91"/>
      <c r="TIW81" s="91"/>
      <c r="TIX81" s="91"/>
      <c r="TIY81" s="91"/>
      <c r="TIZ81" s="91"/>
      <c r="TJA81" s="91"/>
      <c r="TJB81" s="91"/>
      <c r="TJC81" s="91"/>
      <c r="TJD81" s="91"/>
      <c r="TJE81" s="91"/>
      <c r="TJF81" s="91"/>
      <c r="TJG81" s="91"/>
      <c r="TJH81" s="91"/>
      <c r="TJI81" s="91"/>
      <c r="TJJ81" s="91"/>
      <c r="TJK81" s="91"/>
      <c r="TJL81" s="91"/>
      <c r="TJM81" s="91"/>
      <c r="TJN81" s="91"/>
      <c r="TJO81" s="91"/>
      <c r="TJP81" s="91"/>
      <c r="TJQ81" s="91"/>
      <c r="TJR81" s="91"/>
      <c r="TJS81" s="91"/>
      <c r="TJT81" s="91"/>
      <c r="TJU81" s="91"/>
      <c r="TJV81" s="91"/>
      <c r="TJW81" s="91"/>
      <c r="TJX81" s="91"/>
      <c r="TJY81" s="91"/>
      <c r="TJZ81" s="91"/>
      <c r="TKA81" s="91"/>
      <c r="TKB81" s="91"/>
      <c r="TKC81" s="91"/>
      <c r="TKD81" s="91"/>
      <c r="TKE81" s="91"/>
      <c r="TKF81" s="91"/>
      <c r="TKG81" s="91"/>
      <c r="TKH81" s="91"/>
      <c r="TKI81" s="91"/>
      <c r="TKJ81" s="91"/>
      <c r="TKK81" s="91"/>
      <c r="TKL81" s="91"/>
      <c r="TKM81" s="91"/>
      <c r="TKN81" s="91"/>
      <c r="TKO81" s="91"/>
      <c r="TKP81" s="91"/>
      <c r="TKQ81" s="91"/>
      <c r="TKR81" s="91"/>
      <c r="TKS81" s="91"/>
      <c r="TKT81" s="91"/>
      <c r="TKU81" s="91"/>
      <c r="TKV81" s="91"/>
      <c r="TKW81" s="91"/>
      <c r="TKX81" s="91"/>
      <c r="TKY81" s="91"/>
      <c r="TKZ81" s="91"/>
      <c r="TLA81" s="91"/>
      <c r="TLB81" s="91"/>
      <c r="TLC81" s="91"/>
      <c r="TLD81" s="91"/>
      <c r="TLE81" s="91"/>
      <c r="TLF81" s="91"/>
      <c r="TLG81" s="91"/>
      <c r="TLH81" s="91"/>
      <c r="TLI81" s="91"/>
      <c r="TLJ81" s="91"/>
      <c r="TLK81" s="91"/>
      <c r="TLL81" s="91"/>
      <c r="TLM81" s="91"/>
      <c r="TLN81" s="91"/>
      <c r="TLO81" s="91"/>
      <c r="TLP81" s="91"/>
      <c r="TLQ81" s="91"/>
      <c r="TLR81" s="91"/>
      <c r="TLS81" s="91"/>
      <c r="TLT81" s="91"/>
      <c r="TLU81" s="91"/>
      <c r="TLV81" s="91"/>
      <c r="TLW81" s="91"/>
      <c r="TLX81" s="91"/>
      <c r="TLY81" s="91"/>
      <c r="TLZ81" s="91"/>
      <c r="TMA81" s="91"/>
      <c r="TMB81" s="91"/>
      <c r="TMC81" s="91"/>
      <c r="TMD81" s="91"/>
      <c r="TME81" s="91"/>
      <c r="TMF81" s="91"/>
      <c r="TMG81" s="91"/>
      <c r="TMH81" s="91"/>
      <c r="TMI81" s="91"/>
      <c r="TMJ81" s="91"/>
      <c r="TMK81" s="91"/>
      <c r="TML81" s="91"/>
      <c r="TMM81" s="91"/>
      <c r="TMN81" s="91"/>
      <c r="TMO81" s="91"/>
      <c r="TMP81" s="91"/>
      <c r="TMQ81" s="91"/>
      <c r="TMR81" s="91"/>
      <c r="TMS81" s="91"/>
      <c r="TMT81" s="91"/>
      <c r="TMU81" s="91"/>
      <c r="TMV81" s="91"/>
      <c r="TMW81" s="91"/>
      <c r="TMX81" s="91"/>
      <c r="TMY81" s="91"/>
      <c r="TMZ81" s="91"/>
      <c r="TNA81" s="91"/>
      <c r="TNB81" s="91"/>
      <c r="TNC81" s="91"/>
      <c r="TND81" s="91"/>
      <c r="TNE81" s="91"/>
      <c r="TNF81" s="91"/>
      <c r="TNG81" s="91"/>
      <c r="TNH81" s="91"/>
      <c r="TNI81" s="91"/>
      <c r="TNJ81" s="91"/>
      <c r="TNK81" s="91"/>
      <c r="TNL81" s="91"/>
      <c r="TNM81" s="91"/>
      <c r="TNN81" s="91"/>
      <c r="TNO81" s="91"/>
      <c r="TNP81" s="91"/>
      <c r="TNQ81" s="91"/>
      <c r="TNR81" s="91"/>
      <c r="TNS81" s="91"/>
      <c r="TNT81" s="91"/>
      <c r="TNU81" s="91"/>
      <c r="TNV81" s="91"/>
      <c r="TNW81" s="91"/>
      <c r="TNX81" s="91"/>
      <c r="TNY81" s="91"/>
      <c r="TNZ81" s="91"/>
      <c r="TOA81" s="91"/>
      <c r="TOB81" s="91"/>
      <c r="TOC81" s="91"/>
      <c r="TOD81" s="91"/>
      <c r="TOE81" s="91"/>
      <c r="TOF81" s="91"/>
      <c r="TOG81" s="91"/>
      <c r="TOH81" s="91"/>
      <c r="TOI81" s="91"/>
      <c r="TOJ81" s="91"/>
      <c r="TOK81" s="91"/>
      <c r="TOL81" s="91"/>
      <c r="TOM81" s="91"/>
      <c r="TON81" s="91"/>
      <c r="TOO81" s="91"/>
      <c r="TOP81" s="91"/>
      <c r="TOQ81" s="91"/>
      <c r="TOR81" s="91"/>
      <c r="TOS81" s="91"/>
      <c r="TOT81" s="91"/>
      <c r="TOU81" s="91"/>
      <c r="TOV81" s="91"/>
      <c r="TOW81" s="91"/>
      <c r="TOX81" s="91"/>
      <c r="TOY81" s="91"/>
      <c r="TOZ81" s="91"/>
      <c r="TPA81" s="91"/>
      <c r="TPB81" s="91"/>
      <c r="TPC81" s="91"/>
      <c r="TPD81" s="91"/>
      <c r="TPE81" s="91"/>
      <c r="TPF81" s="91"/>
      <c r="TPG81" s="91"/>
      <c r="TPH81" s="91"/>
      <c r="TPI81" s="91"/>
      <c r="TPJ81" s="91"/>
      <c r="TPK81" s="91"/>
      <c r="TPL81" s="91"/>
      <c r="TPM81" s="91"/>
      <c r="TPN81" s="91"/>
      <c r="TPO81" s="91"/>
      <c r="TPP81" s="91"/>
      <c r="TPQ81" s="91"/>
      <c r="TPR81" s="91"/>
      <c r="TPS81" s="91"/>
      <c r="TPT81" s="91"/>
      <c r="TPU81" s="91"/>
      <c r="TPV81" s="91"/>
      <c r="TPW81" s="91"/>
      <c r="TPX81" s="91"/>
      <c r="TPY81" s="91"/>
      <c r="TPZ81" s="91"/>
      <c r="TQA81" s="91"/>
      <c r="TQB81" s="91"/>
      <c r="TQC81" s="91"/>
      <c r="TQD81" s="91"/>
      <c r="TQE81" s="91"/>
      <c r="TQF81" s="91"/>
      <c r="TQG81" s="91"/>
      <c r="TQH81" s="91"/>
      <c r="TQI81" s="91"/>
      <c r="TQJ81" s="91"/>
      <c r="TQK81" s="91"/>
      <c r="TQL81" s="91"/>
      <c r="TQM81" s="91"/>
      <c r="TQN81" s="91"/>
      <c r="TQO81" s="91"/>
      <c r="TQP81" s="91"/>
      <c r="TQQ81" s="91"/>
      <c r="TQR81" s="91"/>
      <c r="TQS81" s="91"/>
      <c r="TQT81" s="91"/>
      <c r="TQU81" s="91"/>
      <c r="TQV81" s="91"/>
      <c r="TQW81" s="91"/>
      <c r="TQX81" s="91"/>
      <c r="TQY81" s="91"/>
      <c r="TQZ81" s="91"/>
      <c r="TRA81" s="91"/>
      <c r="TRB81" s="91"/>
      <c r="TRC81" s="91"/>
      <c r="TRD81" s="91"/>
      <c r="TRE81" s="91"/>
      <c r="TRF81" s="91"/>
      <c r="TRG81" s="91"/>
      <c r="TRH81" s="91"/>
      <c r="TRI81" s="91"/>
      <c r="TRJ81" s="91"/>
      <c r="TRK81" s="91"/>
      <c r="TRL81" s="91"/>
      <c r="TRM81" s="91"/>
      <c r="TRN81" s="91"/>
      <c r="TRO81" s="91"/>
      <c r="TRP81" s="91"/>
      <c r="TRQ81" s="91"/>
      <c r="TRR81" s="91"/>
      <c r="TRS81" s="91"/>
      <c r="TRT81" s="91"/>
      <c r="TRU81" s="91"/>
      <c r="TRV81" s="91"/>
      <c r="TRW81" s="91"/>
      <c r="TRX81" s="91"/>
      <c r="TRY81" s="91"/>
      <c r="TRZ81" s="91"/>
      <c r="TSA81" s="91"/>
      <c r="TSB81" s="91"/>
      <c r="TSC81" s="91"/>
      <c r="TSD81" s="91"/>
      <c r="TSE81" s="91"/>
      <c r="TSF81" s="91"/>
      <c r="TSG81" s="91"/>
      <c r="TSH81" s="91"/>
      <c r="TSI81" s="91"/>
      <c r="TSJ81" s="91"/>
      <c r="TSK81" s="91"/>
      <c r="TSL81" s="91"/>
      <c r="TSM81" s="91"/>
      <c r="TSN81" s="91"/>
      <c r="TSO81" s="91"/>
      <c r="TSP81" s="91"/>
      <c r="TSQ81" s="91"/>
      <c r="TSR81" s="91"/>
      <c r="TSS81" s="91"/>
      <c r="TST81" s="91"/>
      <c r="TSU81" s="91"/>
      <c r="TSV81" s="91"/>
      <c r="TSW81" s="91"/>
      <c r="TSX81" s="91"/>
      <c r="TSY81" s="91"/>
      <c r="TSZ81" s="91"/>
      <c r="TTA81" s="91"/>
      <c r="TTB81" s="91"/>
      <c r="TTC81" s="91"/>
      <c r="TTD81" s="91"/>
      <c r="TTE81" s="91"/>
      <c r="TTF81" s="91"/>
      <c r="TTG81" s="91"/>
      <c r="TTH81" s="91"/>
      <c r="TTI81" s="91"/>
      <c r="TTJ81" s="91"/>
      <c r="TTK81" s="91"/>
      <c r="TTL81" s="91"/>
      <c r="TTM81" s="91"/>
      <c r="TTN81" s="91"/>
      <c r="TTO81" s="91"/>
      <c r="TTP81" s="91"/>
      <c r="TTQ81" s="91"/>
      <c r="TTR81" s="91"/>
      <c r="TTS81" s="91"/>
      <c r="TTT81" s="91"/>
      <c r="TTU81" s="91"/>
      <c r="TTV81" s="91"/>
      <c r="TTW81" s="91"/>
      <c r="TTX81" s="91"/>
      <c r="TTY81" s="91"/>
      <c r="TTZ81" s="91"/>
      <c r="TUA81" s="91"/>
      <c r="TUB81" s="91"/>
      <c r="TUC81" s="91"/>
      <c r="TUD81" s="91"/>
      <c r="TUE81" s="91"/>
      <c r="TUF81" s="91"/>
      <c r="TUG81" s="91"/>
      <c r="TUH81" s="91"/>
      <c r="TUI81" s="91"/>
      <c r="TUJ81" s="91"/>
      <c r="TUK81" s="91"/>
      <c r="TUL81" s="91"/>
      <c r="TUM81" s="91"/>
      <c r="TUN81" s="91"/>
      <c r="TUO81" s="91"/>
      <c r="TUP81" s="91"/>
      <c r="TUQ81" s="91"/>
      <c r="TUR81" s="91"/>
      <c r="TUS81" s="91"/>
      <c r="TUT81" s="91"/>
      <c r="TUU81" s="91"/>
      <c r="TUV81" s="91"/>
      <c r="TUW81" s="91"/>
      <c r="TUX81" s="91"/>
      <c r="TUY81" s="91"/>
      <c r="TUZ81" s="91"/>
      <c r="TVA81" s="91"/>
      <c r="TVB81" s="91"/>
      <c r="TVC81" s="91"/>
      <c r="TVD81" s="91"/>
      <c r="TVE81" s="91"/>
      <c r="TVF81" s="91"/>
      <c r="TVG81" s="91"/>
      <c r="TVH81" s="91"/>
      <c r="TVI81" s="91"/>
      <c r="TVJ81" s="91"/>
      <c r="TVK81" s="91"/>
      <c r="TVL81" s="91"/>
      <c r="TVM81" s="91"/>
      <c r="TVN81" s="91"/>
      <c r="TVO81" s="91"/>
      <c r="TVP81" s="91"/>
      <c r="TVQ81" s="91"/>
      <c r="TVR81" s="91"/>
      <c r="TVS81" s="91"/>
      <c r="TVT81" s="91"/>
      <c r="TVU81" s="91"/>
      <c r="TVV81" s="91"/>
      <c r="TVW81" s="91"/>
      <c r="TVX81" s="91"/>
      <c r="TVY81" s="91"/>
      <c r="TVZ81" s="91"/>
      <c r="TWA81" s="91"/>
      <c r="TWB81" s="91"/>
      <c r="TWC81" s="91"/>
      <c r="TWD81" s="91"/>
      <c r="TWE81" s="91"/>
      <c r="TWF81" s="91"/>
      <c r="TWG81" s="91"/>
      <c r="TWH81" s="91"/>
      <c r="TWI81" s="91"/>
      <c r="TWJ81" s="91"/>
      <c r="TWK81" s="91"/>
      <c r="TWL81" s="91"/>
      <c r="TWM81" s="91"/>
      <c r="TWN81" s="91"/>
      <c r="TWO81" s="91"/>
      <c r="TWP81" s="91"/>
      <c r="TWQ81" s="91"/>
      <c r="TWR81" s="91"/>
      <c r="TWS81" s="91"/>
      <c r="TWT81" s="91"/>
      <c r="TWU81" s="91"/>
      <c r="TWV81" s="91"/>
      <c r="TWW81" s="91"/>
      <c r="TWX81" s="91"/>
      <c r="TWY81" s="91"/>
      <c r="TWZ81" s="91"/>
      <c r="TXA81" s="91"/>
      <c r="TXB81" s="91"/>
      <c r="TXC81" s="91"/>
      <c r="TXD81" s="91"/>
      <c r="TXE81" s="91"/>
      <c r="TXF81" s="91"/>
      <c r="TXG81" s="91"/>
      <c r="TXH81" s="91"/>
      <c r="TXI81" s="91"/>
      <c r="TXJ81" s="91"/>
      <c r="TXK81" s="91"/>
      <c r="TXL81" s="91"/>
      <c r="TXM81" s="91"/>
      <c r="TXN81" s="91"/>
      <c r="TXO81" s="91"/>
      <c r="TXP81" s="91"/>
      <c r="TXQ81" s="91"/>
      <c r="TXR81" s="91"/>
      <c r="TXS81" s="91"/>
      <c r="TXT81" s="91"/>
      <c r="TXU81" s="91"/>
      <c r="TXV81" s="91"/>
      <c r="TXW81" s="91"/>
      <c r="TXX81" s="91"/>
      <c r="TXY81" s="91"/>
      <c r="TXZ81" s="91"/>
      <c r="TYA81" s="91"/>
      <c r="TYB81" s="91"/>
      <c r="TYC81" s="91"/>
      <c r="TYD81" s="91"/>
      <c r="TYE81" s="91"/>
      <c r="TYF81" s="91"/>
      <c r="TYG81" s="91"/>
      <c r="TYH81" s="91"/>
      <c r="TYI81" s="91"/>
      <c r="TYJ81" s="91"/>
      <c r="TYK81" s="91"/>
      <c r="TYL81" s="91"/>
      <c r="TYM81" s="91"/>
      <c r="TYN81" s="91"/>
      <c r="TYO81" s="91"/>
      <c r="TYP81" s="91"/>
      <c r="TYQ81" s="91"/>
      <c r="TYR81" s="91"/>
      <c r="TYS81" s="91"/>
      <c r="TYT81" s="91"/>
      <c r="TYU81" s="91"/>
      <c r="TYV81" s="91"/>
      <c r="TYW81" s="91"/>
      <c r="TYX81" s="91"/>
      <c r="TYY81" s="91"/>
      <c r="TYZ81" s="91"/>
      <c r="TZA81" s="91"/>
      <c r="TZB81" s="91"/>
      <c r="TZC81" s="91"/>
      <c r="TZD81" s="91"/>
      <c r="TZE81" s="91"/>
      <c r="TZF81" s="91"/>
      <c r="TZG81" s="91"/>
      <c r="TZH81" s="91"/>
      <c r="TZI81" s="91"/>
      <c r="TZJ81" s="91"/>
      <c r="TZK81" s="91"/>
      <c r="TZL81" s="91"/>
      <c r="TZM81" s="91"/>
      <c r="TZN81" s="91"/>
      <c r="TZO81" s="91"/>
      <c r="TZP81" s="91"/>
      <c r="TZQ81" s="91"/>
      <c r="TZR81" s="91"/>
      <c r="TZS81" s="91"/>
      <c r="TZT81" s="91"/>
      <c r="TZU81" s="91"/>
      <c r="TZV81" s="91"/>
      <c r="TZW81" s="91"/>
      <c r="TZX81" s="91"/>
      <c r="TZY81" s="91"/>
      <c r="TZZ81" s="91"/>
      <c r="UAA81" s="91"/>
      <c r="UAB81" s="91"/>
      <c r="UAC81" s="91"/>
      <c r="UAD81" s="91"/>
      <c r="UAE81" s="91"/>
      <c r="UAF81" s="91"/>
      <c r="UAG81" s="91"/>
      <c r="UAH81" s="91"/>
      <c r="UAI81" s="91"/>
      <c r="UAJ81" s="91"/>
      <c r="UAK81" s="91"/>
      <c r="UAL81" s="91"/>
      <c r="UAM81" s="91"/>
      <c r="UAN81" s="91"/>
      <c r="UAO81" s="91"/>
      <c r="UAP81" s="91"/>
      <c r="UAQ81" s="91"/>
      <c r="UAR81" s="91"/>
      <c r="UAS81" s="91"/>
      <c r="UAT81" s="91"/>
      <c r="UAU81" s="91"/>
      <c r="UAV81" s="91"/>
      <c r="UAW81" s="91"/>
      <c r="UAX81" s="91"/>
      <c r="UAY81" s="91"/>
      <c r="UAZ81" s="91"/>
      <c r="UBA81" s="91"/>
      <c r="UBB81" s="91"/>
      <c r="UBC81" s="91"/>
      <c r="UBD81" s="91"/>
      <c r="UBE81" s="91"/>
      <c r="UBF81" s="91"/>
      <c r="UBG81" s="91"/>
      <c r="UBH81" s="91"/>
      <c r="UBI81" s="91"/>
      <c r="UBJ81" s="91"/>
      <c r="UBK81" s="91"/>
      <c r="UBL81" s="91"/>
      <c r="UBM81" s="91"/>
      <c r="UBN81" s="91"/>
      <c r="UBO81" s="91"/>
      <c r="UBP81" s="91"/>
      <c r="UBQ81" s="91"/>
      <c r="UBR81" s="91"/>
      <c r="UBS81" s="91"/>
      <c r="UBT81" s="91"/>
      <c r="UBU81" s="91"/>
      <c r="UBV81" s="91"/>
      <c r="UBW81" s="91"/>
      <c r="UBX81" s="91"/>
      <c r="UBY81" s="91"/>
      <c r="UBZ81" s="91"/>
      <c r="UCA81" s="91"/>
      <c r="UCB81" s="91"/>
      <c r="UCC81" s="91"/>
      <c r="UCD81" s="91"/>
      <c r="UCE81" s="91"/>
      <c r="UCF81" s="91"/>
      <c r="UCG81" s="91"/>
      <c r="UCH81" s="91"/>
      <c r="UCI81" s="91"/>
      <c r="UCJ81" s="91"/>
      <c r="UCK81" s="91"/>
      <c r="UCL81" s="91"/>
      <c r="UCM81" s="91"/>
      <c r="UCN81" s="91"/>
      <c r="UCO81" s="91"/>
      <c r="UCP81" s="91"/>
      <c r="UCQ81" s="91"/>
      <c r="UCR81" s="91"/>
      <c r="UCS81" s="91"/>
      <c r="UCT81" s="91"/>
      <c r="UCU81" s="91"/>
      <c r="UCV81" s="91"/>
      <c r="UCW81" s="91"/>
      <c r="UCX81" s="91"/>
      <c r="UCY81" s="91"/>
      <c r="UCZ81" s="91"/>
      <c r="UDA81" s="91"/>
      <c r="UDB81" s="91"/>
      <c r="UDC81" s="91"/>
      <c r="UDD81" s="91"/>
      <c r="UDE81" s="91"/>
      <c r="UDF81" s="91"/>
      <c r="UDG81" s="91"/>
      <c r="UDH81" s="91"/>
      <c r="UDI81" s="91"/>
      <c r="UDJ81" s="91"/>
      <c r="UDK81" s="91"/>
      <c r="UDL81" s="91"/>
      <c r="UDM81" s="91"/>
      <c r="UDN81" s="91"/>
      <c r="UDO81" s="91"/>
      <c r="UDP81" s="91"/>
      <c r="UDQ81" s="91"/>
      <c r="UDR81" s="91"/>
      <c r="UDS81" s="91"/>
      <c r="UDT81" s="91"/>
      <c r="UDU81" s="91"/>
      <c r="UDV81" s="91"/>
      <c r="UDW81" s="91"/>
      <c r="UDX81" s="91"/>
      <c r="UDY81" s="91"/>
      <c r="UDZ81" s="91"/>
      <c r="UEA81" s="91"/>
      <c r="UEB81" s="91"/>
      <c r="UEC81" s="91"/>
      <c r="UED81" s="91"/>
      <c r="UEE81" s="91"/>
      <c r="UEF81" s="91"/>
      <c r="UEG81" s="91"/>
      <c r="UEH81" s="91"/>
      <c r="UEI81" s="91"/>
      <c r="UEJ81" s="91"/>
      <c r="UEK81" s="91"/>
      <c r="UEL81" s="91"/>
      <c r="UEM81" s="91"/>
      <c r="UEN81" s="91"/>
      <c r="UEO81" s="91"/>
      <c r="UEP81" s="91"/>
      <c r="UEQ81" s="91"/>
      <c r="UER81" s="91"/>
      <c r="UES81" s="91"/>
      <c r="UET81" s="91"/>
      <c r="UEU81" s="91"/>
      <c r="UEV81" s="91"/>
      <c r="UEW81" s="91"/>
      <c r="UEX81" s="91"/>
      <c r="UEY81" s="91"/>
      <c r="UEZ81" s="91"/>
      <c r="UFA81" s="91"/>
      <c r="UFB81" s="91"/>
      <c r="UFC81" s="91"/>
      <c r="UFD81" s="91"/>
      <c r="UFE81" s="91"/>
      <c r="UFF81" s="91"/>
      <c r="UFG81" s="91"/>
      <c r="UFH81" s="91"/>
      <c r="UFI81" s="91"/>
      <c r="UFJ81" s="91"/>
      <c r="UFK81" s="91"/>
      <c r="UFL81" s="91"/>
      <c r="UFM81" s="91"/>
      <c r="UFN81" s="91"/>
      <c r="UFO81" s="91"/>
      <c r="UFP81" s="91"/>
      <c r="UFQ81" s="91"/>
      <c r="UFR81" s="91"/>
      <c r="UFS81" s="91"/>
      <c r="UFT81" s="91"/>
      <c r="UFU81" s="91"/>
      <c r="UFV81" s="91"/>
      <c r="UFW81" s="91"/>
      <c r="UFX81" s="91"/>
      <c r="UFY81" s="91"/>
      <c r="UFZ81" s="91"/>
      <c r="UGA81" s="91"/>
      <c r="UGB81" s="91"/>
      <c r="UGC81" s="91"/>
      <c r="UGD81" s="91"/>
      <c r="UGE81" s="91"/>
      <c r="UGF81" s="91"/>
      <c r="UGG81" s="91"/>
      <c r="UGH81" s="91"/>
      <c r="UGI81" s="91"/>
      <c r="UGJ81" s="91"/>
      <c r="UGK81" s="91"/>
      <c r="UGL81" s="91"/>
      <c r="UGM81" s="91"/>
      <c r="UGN81" s="91"/>
      <c r="UGO81" s="91"/>
      <c r="UGP81" s="91"/>
      <c r="UGQ81" s="91"/>
      <c r="UGR81" s="91"/>
      <c r="UGS81" s="91"/>
      <c r="UGT81" s="91"/>
      <c r="UGU81" s="91"/>
      <c r="UGV81" s="91"/>
      <c r="UGW81" s="91"/>
      <c r="UGX81" s="91"/>
      <c r="UGY81" s="91"/>
      <c r="UGZ81" s="91"/>
      <c r="UHA81" s="91"/>
      <c r="UHB81" s="91"/>
      <c r="UHC81" s="91"/>
      <c r="UHD81" s="91"/>
      <c r="UHE81" s="91"/>
      <c r="UHF81" s="91"/>
      <c r="UHG81" s="91"/>
      <c r="UHH81" s="91"/>
      <c r="UHI81" s="91"/>
      <c r="UHJ81" s="91"/>
      <c r="UHK81" s="91"/>
      <c r="UHL81" s="91"/>
      <c r="UHM81" s="91"/>
      <c r="UHN81" s="91"/>
      <c r="UHO81" s="91"/>
      <c r="UHP81" s="91"/>
      <c r="UHQ81" s="91"/>
      <c r="UHR81" s="91"/>
      <c r="UHS81" s="91"/>
      <c r="UHT81" s="91"/>
      <c r="UHU81" s="91"/>
      <c r="UHV81" s="91"/>
      <c r="UHW81" s="91"/>
      <c r="UHX81" s="91"/>
      <c r="UHY81" s="91"/>
      <c r="UHZ81" s="91"/>
      <c r="UIA81" s="91"/>
      <c r="UIB81" s="91"/>
      <c r="UIC81" s="91"/>
      <c r="UID81" s="91"/>
      <c r="UIE81" s="91"/>
      <c r="UIF81" s="91"/>
      <c r="UIG81" s="91"/>
      <c r="UIH81" s="91"/>
      <c r="UII81" s="91"/>
      <c r="UIJ81" s="91"/>
      <c r="UIK81" s="91"/>
      <c r="UIL81" s="91"/>
      <c r="UIM81" s="91"/>
      <c r="UIN81" s="91"/>
      <c r="UIO81" s="91"/>
      <c r="UIP81" s="91"/>
      <c r="UIQ81" s="91"/>
      <c r="UIR81" s="91"/>
      <c r="UIS81" s="91"/>
      <c r="UIT81" s="91"/>
      <c r="UIU81" s="91"/>
      <c r="UIV81" s="91"/>
      <c r="UIW81" s="91"/>
      <c r="UIX81" s="91"/>
      <c r="UIY81" s="91"/>
      <c r="UIZ81" s="91"/>
      <c r="UJA81" s="91"/>
      <c r="UJB81" s="91"/>
      <c r="UJC81" s="91"/>
      <c r="UJD81" s="91"/>
      <c r="UJE81" s="91"/>
      <c r="UJF81" s="91"/>
      <c r="UJG81" s="91"/>
      <c r="UJH81" s="91"/>
      <c r="UJI81" s="91"/>
      <c r="UJJ81" s="91"/>
      <c r="UJK81" s="91"/>
      <c r="UJL81" s="91"/>
      <c r="UJM81" s="91"/>
      <c r="UJN81" s="91"/>
      <c r="UJO81" s="91"/>
      <c r="UJP81" s="91"/>
      <c r="UJQ81" s="91"/>
      <c r="UJR81" s="91"/>
      <c r="UJS81" s="91"/>
      <c r="UJT81" s="91"/>
      <c r="UJU81" s="91"/>
      <c r="UJV81" s="91"/>
      <c r="UJW81" s="91"/>
      <c r="UJX81" s="91"/>
      <c r="UJY81" s="91"/>
      <c r="UJZ81" s="91"/>
      <c r="UKA81" s="91"/>
      <c r="UKB81" s="91"/>
      <c r="UKC81" s="91"/>
      <c r="UKD81" s="91"/>
      <c r="UKE81" s="91"/>
      <c r="UKF81" s="91"/>
      <c r="UKG81" s="91"/>
      <c r="UKH81" s="91"/>
      <c r="UKI81" s="91"/>
      <c r="UKJ81" s="91"/>
      <c r="UKK81" s="91"/>
      <c r="UKL81" s="91"/>
      <c r="UKM81" s="91"/>
      <c r="UKN81" s="91"/>
      <c r="UKO81" s="91"/>
      <c r="UKP81" s="91"/>
      <c r="UKQ81" s="91"/>
      <c r="UKR81" s="91"/>
      <c r="UKS81" s="91"/>
      <c r="UKT81" s="91"/>
      <c r="UKU81" s="91"/>
      <c r="UKV81" s="91"/>
      <c r="UKW81" s="91"/>
      <c r="UKX81" s="91"/>
      <c r="UKY81" s="91"/>
      <c r="UKZ81" s="91"/>
      <c r="ULA81" s="91"/>
      <c r="ULB81" s="91"/>
      <c r="ULC81" s="91"/>
      <c r="ULD81" s="91"/>
      <c r="ULE81" s="91"/>
      <c r="ULF81" s="91"/>
      <c r="ULG81" s="91"/>
      <c r="ULH81" s="91"/>
      <c r="ULI81" s="91"/>
      <c r="ULJ81" s="91"/>
      <c r="ULK81" s="91"/>
      <c r="ULL81" s="91"/>
      <c r="ULM81" s="91"/>
      <c r="ULN81" s="91"/>
      <c r="ULO81" s="91"/>
      <c r="ULP81" s="91"/>
      <c r="ULQ81" s="91"/>
      <c r="ULR81" s="91"/>
      <c r="ULS81" s="91"/>
      <c r="ULT81" s="91"/>
      <c r="ULU81" s="91"/>
      <c r="ULV81" s="91"/>
      <c r="ULW81" s="91"/>
      <c r="ULX81" s="91"/>
      <c r="ULY81" s="91"/>
      <c r="ULZ81" s="91"/>
      <c r="UMA81" s="91"/>
      <c r="UMB81" s="91"/>
      <c r="UMC81" s="91"/>
      <c r="UMD81" s="91"/>
      <c r="UME81" s="91"/>
      <c r="UMF81" s="91"/>
      <c r="UMG81" s="91"/>
      <c r="UMH81" s="91"/>
      <c r="UMI81" s="91"/>
      <c r="UMJ81" s="91"/>
      <c r="UMK81" s="91"/>
      <c r="UML81" s="91"/>
      <c r="UMM81" s="91"/>
      <c r="UMN81" s="91"/>
      <c r="UMO81" s="91"/>
      <c r="UMP81" s="91"/>
      <c r="UMQ81" s="91"/>
      <c r="UMR81" s="91"/>
      <c r="UMS81" s="91"/>
      <c r="UMT81" s="91"/>
      <c r="UMU81" s="91"/>
      <c r="UMV81" s="91"/>
      <c r="UMW81" s="91"/>
      <c r="UMX81" s="91"/>
      <c r="UMY81" s="91"/>
      <c r="UMZ81" s="91"/>
      <c r="UNA81" s="91"/>
      <c r="UNB81" s="91"/>
      <c r="UNC81" s="91"/>
      <c r="UND81" s="91"/>
      <c r="UNE81" s="91"/>
      <c r="UNF81" s="91"/>
      <c r="UNG81" s="91"/>
      <c r="UNH81" s="91"/>
      <c r="UNI81" s="91"/>
      <c r="UNJ81" s="91"/>
      <c r="UNK81" s="91"/>
      <c r="UNL81" s="91"/>
      <c r="UNM81" s="91"/>
      <c r="UNN81" s="91"/>
      <c r="UNO81" s="91"/>
      <c r="UNP81" s="91"/>
      <c r="UNQ81" s="91"/>
      <c r="UNR81" s="91"/>
      <c r="UNS81" s="91"/>
      <c r="UNT81" s="91"/>
      <c r="UNU81" s="91"/>
      <c r="UNV81" s="91"/>
      <c r="UNW81" s="91"/>
      <c r="UNX81" s="91"/>
      <c r="UNY81" s="91"/>
      <c r="UNZ81" s="91"/>
      <c r="UOA81" s="91"/>
      <c r="UOB81" s="91"/>
      <c r="UOC81" s="91"/>
      <c r="UOD81" s="91"/>
      <c r="UOE81" s="91"/>
      <c r="UOF81" s="91"/>
      <c r="UOG81" s="91"/>
      <c r="UOH81" s="91"/>
      <c r="UOI81" s="91"/>
      <c r="UOJ81" s="91"/>
      <c r="UOK81" s="91"/>
      <c r="UOL81" s="91"/>
      <c r="UOM81" s="91"/>
      <c r="UON81" s="91"/>
      <c r="UOO81" s="91"/>
      <c r="UOP81" s="91"/>
      <c r="UOQ81" s="91"/>
      <c r="UOR81" s="91"/>
      <c r="UOS81" s="91"/>
      <c r="UOT81" s="91"/>
      <c r="UOU81" s="91"/>
      <c r="UOV81" s="91"/>
      <c r="UOW81" s="91"/>
      <c r="UOX81" s="91"/>
      <c r="UOY81" s="91"/>
      <c r="UOZ81" s="91"/>
      <c r="UPA81" s="91"/>
      <c r="UPB81" s="91"/>
      <c r="UPC81" s="91"/>
      <c r="UPD81" s="91"/>
      <c r="UPE81" s="91"/>
      <c r="UPF81" s="91"/>
      <c r="UPG81" s="91"/>
      <c r="UPH81" s="91"/>
      <c r="UPI81" s="91"/>
      <c r="UPJ81" s="91"/>
      <c r="UPK81" s="91"/>
      <c r="UPL81" s="91"/>
      <c r="UPM81" s="91"/>
      <c r="UPN81" s="91"/>
      <c r="UPO81" s="91"/>
      <c r="UPP81" s="91"/>
      <c r="UPQ81" s="91"/>
      <c r="UPR81" s="91"/>
      <c r="UPS81" s="91"/>
      <c r="UPT81" s="91"/>
      <c r="UPU81" s="91"/>
      <c r="UPV81" s="91"/>
      <c r="UPW81" s="91"/>
      <c r="UPX81" s="91"/>
      <c r="UPY81" s="91"/>
      <c r="UPZ81" s="91"/>
      <c r="UQA81" s="91"/>
      <c r="UQB81" s="91"/>
      <c r="UQC81" s="91"/>
      <c r="UQD81" s="91"/>
      <c r="UQE81" s="91"/>
      <c r="UQF81" s="91"/>
      <c r="UQG81" s="91"/>
      <c r="UQH81" s="91"/>
      <c r="UQI81" s="91"/>
      <c r="UQJ81" s="91"/>
      <c r="UQK81" s="91"/>
      <c r="UQL81" s="91"/>
      <c r="UQM81" s="91"/>
      <c r="UQN81" s="91"/>
      <c r="UQO81" s="91"/>
      <c r="UQP81" s="91"/>
      <c r="UQQ81" s="91"/>
      <c r="UQR81" s="91"/>
      <c r="UQS81" s="91"/>
      <c r="UQT81" s="91"/>
      <c r="UQU81" s="91"/>
      <c r="UQV81" s="91"/>
      <c r="UQW81" s="91"/>
      <c r="UQX81" s="91"/>
      <c r="UQY81" s="91"/>
      <c r="UQZ81" s="91"/>
      <c r="URA81" s="91"/>
      <c r="URB81" s="91"/>
      <c r="URC81" s="91"/>
      <c r="URD81" s="91"/>
      <c r="URE81" s="91"/>
      <c r="URF81" s="91"/>
      <c r="URG81" s="91"/>
      <c r="URH81" s="91"/>
      <c r="URI81" s="91"/>
      <c r="URJ81" s="91"/>
      <c r="URK81" s="91"/>
      <c r="URL81" s="91"/>
      <c r="URM81" s="91"/>
      <c r="URN81" s="91"/>
      <c r="URO81" s="91"/>
      <c r="URP81" s="91"/>
      <c r="URQ81" s="91"/>
      <c r="URR81" s="91"/>
      <c r="URS81" s="91"/>
      <c r="URT81" s="91"/>
      <c r="URU81" s="91"/>
      <c r="URV81" s="91"/>
      <c r="URW81" s="91"/>
      <c r="URX81" s="91"/>
      <c r="URY81" s="91"/>
      <c r="URZ81" s="91"/>
      <c r="USA81" s="91"/>
      <c r="USB81" s="91"/>
      <c r="USC81" s="91"/>
      <c r="USD81" s="91"/>
      <c r="USE81" s="91"/>
      <c r="USF81" s="91"/>
      <c r="USG81" s="91"/>
      <c r="USH81" s="91"/>
      <c r="USI81" s="91"/>
      <c r="USJ81" s="91"/>
      <c r="USK81" s="91"/>
      <c r="USL81" s="91"/>
      <c r="USM81" s="91"/>
      <c r="USN81" s="91"/>
      <c r="USO81" s="91"/>
      <c r="USP81" s="91"/>
      <c r="USQ81" s="91"/>
      <c r="USR81" s="91"/>
      <c r="USS81" s="91"/>
      <c r="UST81" s="91"/>
      <c r="USU81" s="91"/>
      <c r="USV81" s="91"/>
      <c r="USW81" s="91"/>
      <c r="USX81" s="91"/>
      <c r="USY81" s="91"/>
      <c r="USZ81" s="91"/>
      <c r="UTA81" s="91"/>
      <c r="UTB81" s="91"/>
      <c r="UTC81" s="91"/>
      <c r="UTD81" s="91"/>
      <c r="UTE81" s="91"/>
      <c r="UTF81" s="91"/>
      <c r="UTG81" s="91"/>
      <c r="UTH81" s="91"/>
      <c r="UTI81" s="91"/>
      <c r="UTJ81" s="91"/>
      <c r="UTK81" s="91"/>
      <c r="UTL81" s="91"/>
      <c r="UTM81" s="91"/>
      <c r="UTN81" s="91"/>
      <c r="UTO81" s="91"/>
      <c r="UTP81" s="91"/>
      <c r="UTQ81" s="91"/>
      <c r="UTR81" s="91"/>
      <c r="UTS81" s="91"/>
      <c r="UTT81" s="91"/>
      <c r="UTU81" s="91"/>
      <c r="UTV81" s="91"/>
      <c r="UTW81" s="91"/>
      <c r="UTX81" s="91"/>
      <c r="UTY81" s="91"/>
      <c r="UTZ81" s="91"/>
      <c r="UUA81" s="91"/>
      <c r="UUB81" s="91"/>
      <c r="UUC81" s="91"/>
      <c r="UUD81" s="91"/>
      <c r="UUE81" s="91"/>
      <c r="UUF81" s="91"/>
      <c r="UUG81" s="91"/>
      <c r="UUH81" s="91"/>
      <c r="UUI81" s="91"/>
      <c r="UUJ81" s="91"/>
      <c r="UUK81" s="91"/>
      <c r="UUL81" s="91"/>
      <c r="UUM81" s="91"/>
      <c r="UUN81" s="91"/>
      <c r="UUO81" s="91"/>
      <c r="UUP81" s="91"/>
      <c r="UUQ81" s="91"/>
      <c r="UUR81" s="91"/>
      <c r="UUS81" s="91"/>
      <c r="UUT81" s="91"/>
      <c r="UUU81" s="91"/>
      <c r="UUV81" s="91"/>
      <c r="UUW81" s="91"/>
      <c r="UUX81" s="91"/>
      <c r="UUY81" s="91"/>
      <c r="UUZ81" s="91"/>
      <c r="UVA81" s="91"/>
      <c r="UVB81" s="91"/>
      <c r="UVC81" s="91"/>
      <c r="UVD81" s="91"/>
      <c r="UVE81" s="91"/>
      <c r="UVF81" s="91"/>
      <c r="UVG81" s="91"/>
      <c r="UVH81" s="91"/>
      <c r="UVI81" s="91"/>
      <c r="UVJ81" s="91"/>
      <c r="UVK81" s="91"/>
      <c r="UVL81" s="91"/>
      <c r="UVM81" s="91"/>
      <c r="UVN81" s="91"/>
      <c r="UVO81" s="91"/>
      <c r="UVP81" s="91"/>
      <c r="UVQ81" s="91"/>
      <c r="UVR81" s="91"/>
      <c r="UVS81" s="91"/>
      <c r="UVT81" s="91"/>
      <c r="UVU81" s="91"/>
      <c r="UVV81" s="91"/>
      <c r="UVW81" s="91"/>
      <c r="UVX81" s="91"/>
      <c r="UVY81" s="91"/>
      <c r="UVZ81" s="91"/>
      <c r="UWA81" s="91"/>
      <c r="UWB81" s="91"/>
      <c r="UWC81" s="91"/>
      <c r="UWD81" s="91"/>
      <c r="UWE81" s="91"/>
      <c r="UWF81" s="91"/>
      <c r="UWG81" s="91"/>
      <c r="UWH81" s="91"/>
      <c r="UWI81" s="91"/>
      <c r="UWJ81" s="91"/>
      <c r="UWK81" s="91"/>
      <c r="UWL81" s="91"/>
      <c r="UWM81" s="91"/>
      <c r="UWN81" s="91"/>
      <c r="UWO81" s="91"/>
      <c r="UWP81" s="91"/>
      <c r="UWQ81" s="91"/>
      <c r="UWR81" s="91"/>
      <c r="UWS81" s="91"/>
      <c r="UWT81" s="91"/>
      <c r="UWU81" s="91"/>
      <c r="UWV81" s="91"/>
      <c r="UWW81" s="91"/>
      <c r="UWX81" s="91"/>
      <c r="UWY81" s="91"/>
      <c r="UWZ81" s="91"/>
      <c r="UXA81" s="91"/>
      <c r="UXB81" s="91"/>
      <c r="UXC81" s="91"/>
      <c r="UXD81" s="91"/>
      <c r="UXE81" s="91"/>
      <c r="UXF81" s="91"/>
      <c r="UXG81" s="91"/>
      <c r="UXH81" s="91"/>
      <c r="UXI81" s="91"/>
      <c r="UXJ81" s="91"/>
      <c r="UXK81" s="91"/>
      <c r="UXL81" s="91"/>
      <c r="UXM81" s="91"/>
      <c r="UXN81" s="91"/>
      <c r="UXO81" s="91"/>
      <c r="UXP81" s="91"/>
      <c r="UXQ81" s="91"/>
      <c r="UXR81" s="91"/>
      <c r="UXS81" s="91"/>
      <c r="UXT81" s="91"/>
      <c r="UXU81" s="91"/>
      <c r="UXV81" s="91"/>
      <c r="UXW81" s="91"/>
      <c r="UXX81" s="91"/>
      <c r="UXY81" s="91"/>
      <c r="UXZ81" s="91"/>
      <c r="UYA81" s="91"/>
      <c r="UYB81" s="91"/>
      <c r="UYC81" s="91"/>
      <c r="UYD81" s="91"/>
      <c r="UYE81" s="91"/>
      <c r="UYF81" s="91"/>
      <c r="UYG81" s="91"/>
      <c r="UYH81" s="91"/>
      <c r="UYI81" s="91"/>
      <c r="UYJ81" s="91"/>
      <c r="UYK81" s="91"/>
      <c r="UYL81" s="91"/>
      <c r="UYM81" s="91"/>
      <c r="UYN81" s="91"/>
      <c r="UYO81" s="91"/>
      <c r="UYP81" s="91"/>
      <c r="UYQ81" s="91"/>
      <c r="UYR81" s="91"/>
      <c r="UYS81" s="91"/>
      <c r="UYT81" s="91"/>
      <c r="UYU81" s="91"/>
      <c r="UYV81" s="91"/>
      <c r="UYW81" s="91"/>
      <c r="UYX81" s="91"/>
      <c r="UYY81" s="91"/>
      <c r="UYZ81" s="91"/>
      <c r="UZA81" s="91"/>
      <c r="UZB81" s="91"/>
      <c r="UZC81" s="91"/>
      <c r="UZD81" s="91"/>
      <c r="UZE81" s="91"/>
      <c r="UZF81" s="91"/>
      <c r="UZG81" s="91"/>
      <c r="UZH81" s="91"/>
      <c r="UZI81" s="91"/>
      <c r="UZJ81" s="91"/>
      <c r="UZK81" s="91"/>
      <c r="UZL81" s="91"/>
      <c r="UZM81" s="91"/>
      <c r="UZN81" s="91"/>
      <c r="UZO81" s="91"/>
      <c r="UZP81" s="91"/>
      <c r="UZQ81" s="91"/>
      <c r="UZR81" s="91"/>
      <c r="UZS81" s="91"/>
      <c r="UZT81" s="91"/>
      <c r="UZU81" s="91"/>
      <c r="UZV81" s="91"/>
      <c r="UZW81" s="91"/>
      <c r="UZX81" s="91"/>
      <c r="UZY81" s="91"/>
      <c r="UZZ81" s="91"/>
      <c r="VAA81" s="91"/>
      <c r="VAB81" s="91"/>
      <c r="VAC81" s="91"/>
      <c r="VAD81" s="91"/>
      <c r="VAE81" s="91"/>
      <c r="VAF81" s="91"/>
      <c r="VAG81" s="91"/>
      <c r="VAH81" s="91"/>
      <c r="VAI81" s="91"/>
      <c r="VAJ81" s="91"/>
      <c r="VAK81" s="91"/>
      <c r="VAL81" s="91"/>
      <c r="VAM81" s="91"/>
      <c r="VAN81" s="91"/>
      <c r="VAO81" s="91"/>
      <c r="VAP81" s="91"/>
      <c r="VAQ81" s="91"/>
      <c r="VAR81" s="91"/>
      <c r="VAS81" s="91"/>
      <c r="VAT81" s="91"/>
      <c r="VAU81" s="91"/>
      <c r="VAV81" s="91"/>
      <c r="VAW81" s="91"/>
      <c r="VAX81" s="91"/>
      <c r="VAY81" s="91"/>
      <c r="VAZ81" s="91"/>
      <c r="VBA81" s="91"/>
      <c r="VBB81" s="91"/>
      <c r="VBC81" s="91"/>
      <c r="VBD81" s="91"/>
      <c r="VBE81" s="91"/>
      <c r="VBF81" s="91"/>
      <c r="VBG81" s="91"/>
      <c r="VBH81" s="91"/>
      <c r="VBI81" s="91"/>
      <c r="VBJ81" s="91"/>
      <c r="VBK81" s="91"/>
      <c r="VBL81" s="91"/>
      <c r="VBM81" s="91"/>
      <c r="VBN81" s="91"/>
      <c r="VBO81" s="91"/>
      <c r="VBP81" s="91"/>
      <c r="VBQ81" s="91"/>
      <c r="VBR81" s="91"/>
      <c r="VBS81" s="91"/>
      <c r="VBT81" s="91"/>
      <c r="VBU81" s="91"/>
      <c r="VBV81" s="91"/>
      <c r="VBW81" s="91"/>
      <c r="VBX81" s="91"/>
      <c r="VBY81" s="91"/>
      <c r="VBZ81" s="91"/>
      <c r="VCA81" s="91"/>
      <c r="VCB81" s="91"/>
      <c r="VCC81" s="91"/>
      <c r="VCD81" s="91"/>
      <c r="VCE81" s="91"/>
      <c r="VCF81" s="91"/>
      <c r="VCG81" s="91"/>
      <c r="VCH81" s="91"/>
      <c r="VCI81" s="91"/>
      <c r="VCJ81" s="91"/>
      <c r="VCK81" s="91"/>
      <c r="VCL81" s="91"/>
      <c r="VCM81" s="91"/>
      <c r="VCN81" s="91"/>
      <c r="VCO81" s="91"/>
      <c r="VCP81" s="91"/>
      <c r="VCQ81" s="91"/>
      <c r="VCR81" s="91"/>
      <c r="VCS81" s="91"/>
      <c r="VCT81" s="91"/>
      <c r="VCU81" s="91"/>
      <c r="VCV81" s="91"/>
      <c r="VCW81" s="91"/>
      <c r="VCX81" s="91"/>
      <c r="VCY81" s="91"/>
      <c r="VCZ81" s="91"/>
      <c r="VDA81" s="91"/>
      <c r="VDB81" s="91"/>
      <c r="VDC81" s="91"/>
      <c r="VDD81" s="91"/>
      <c r="VDE81" s="91"/>
      <c r="VDF81" s="91"/>
      <c r="VDG81" s="91"/>
      <c r="VDH81" s="91"/>
      <c r="VDI81" s="91"/>
      <c r="VDJ81" s="91"/>
      <c r="VDK81" s="91"/>
      <c r="VDL81" s="91"/>
      <c r="VDM81" s="91"/>
      <c r="VDN81" s="91"/>
      <c r="VDO81" s="91"/>
      <c r="VDP81" s="91"/>
      <c r="VDQ81" s="91"/>
      <c r="VDR81" s="91"/>
      <c r="VDS81" s="91"/>
      <c r="VDT81" s="91"/>
      <c r="VDU81" s="91"/>
      <c r="VDV81" s="91"/>
      <c r="VDW81" s="91"/>
      <c r="VDX81" s="91"/>
      <c r="VDY81" s="91"/>
      <c r="VDZ81" s="91"/>
      <c r="VEA81" s="91"/>
      <c r="VEB81" s="91"/>
      <c r="VEC81" s="91"/>
      <c r="VED81" s="91"/>
      <c r="VEE81" s="91"/>
      <c r="VEF81" s="91"/>
      <c r="VEG81" s="91"/>
      <c r="VEH81" s="91"/>
      <c r="VEI81" s="91"/>
      <c r="VEJ81" s="91"/>
      <c r="VEK81" s="91"/>
      <c r="VEL81" s="91"/>
      <c r="VEM81" s="91"/>
      <c r="VEN81" s="91"/>
      <c r="VEO81" s="91"/>
      <c r="VEP81" s="91"/>
      <c r="VEQ81" s="91"/>
      <c r="VER81" s="91"/>
      <c r="VES81" s="91"/>
      <c r="VET81" s="91"/>
      <c r="VEU81" s="91"/>
      <c r="VEV81" s="91"/>
      <c r="VEW81" s="91"/>
      <c r="VEX81" s="91"/>
      <c r="VEY81" s="91"/>
      <c r="VEZ81" s="91"/>
      <c r="VFA81" s="91"/>
      <c r="VFB81" s="91"/>
      <c r="VFC81" s="91"/>
      <c r="VFD81" s="91"/>
      <c r="VFE81" s="91"/>
      <c r="VFF81" s="91"/>
      <c r="VFG81" s="91"/>
      <c r="VFH81" s="91"/>
      <c r="VFI81" s="91"/>
      <c r="VFJ81" s="91"/>
      <c r="VFK81" s="91"/>
      <c r="VFL81" s="91"/>
      <c r="VFM81" s="91"/>
      <c r="VFN81" s="91"/>
      <c r="VFO81" s="91"/>
      <c r="VFP81" s="91"/>
      <c r="VFQ81" s="91"/>
      <c r="VFR81" s="91"/>
      <c r="VFS81" s="91"/>
      <c r="VFT81" s="91"/>
      <c r="VFU81" s="91"/>
      <c r="VFV81" s="91"/>
      <c r="VFW81" s="91"/>
      <c r="VFX81" s="91"/>
      <c r="VFY81" s="91"/>
      <c r="VFZ81" s="91"/>
      <c r="VGA81" s="91"/>
      <c r="VGB81" s="91"/>
      <c r="VGC81" s="91"/>
      <c r="VGD81" s="91"/>
      <c r="VGE81" s="91"/>
      <c r="VGF81" s="91"/>
      <c r="VGG81" s="91"/>
      <c r="VGH81" s="91"/>
      <c r="VGI81" s="91"/>
      <c r="VGJ81" s="91"/>
      <c r="VGK81" s="91"/>
      <c r="VGL81" s="91"/>
      <c r="VGM81" s="91"/>
      <c r="VGN81" s="91"/>
      <c r="VGO81" s="91"/>
      <c r="VGP81" s="91"/>
      <c r="VGQ81" s="91"/>
      <c r="VGR81" s="91"/>
      <c r="VGS81" s="91"/>
      <c r="VGT81" s="91"/>
      <c r="VGU81" s="91"/>
      <c r="VGV81" s="91"/>
      <c r="VGW81" s="91"/>
      <c r="VGX81" s="91"/>
      <c r="VGY81" s="91"/>
      <c r="VGZ81" s="91"/>
      <c r="VHA81" s="91"/>
      <c r="VHB81" s="91"/>
      <c r="VHC81" s="91"/>
      <c r="VHD81" s="91"/>
      <c r="VHE81" s="91"/>
      <c r="VHF81" s="91"/>
      <c r="VHG81" s="91"/>
      <c r="VHH81" s="91"/>
      <c r="VHI81" s="91"/>
      <c r="VHJ81" s="91"/>
      <c r="VHK81" s="91"/>
      <c r="VHL81" s="91"/>
      <c r="VHM81" s="91"/>
      <c r="VHN81" s="91"/>
      <c r="VHO81" s="91"/>
      <c r="VHP81" s="91"/>
      <c r="VHQ81" s="91"/>
      <c r="VHR81" s="91"/>
      <c r="VHS81" s="91"/>
      <c r="VHT81" s="91"/>
      <c r="VHU81" s="91"/>
      <c r="VHV81" s="91"/>
      <c r="VHW81" s="91"/>
      <c r="VHX81" s="91"/>
      <c r="VHY81" s="91"/>
      <c r="VHZ81" s="91"/>
      <c r="VIA81" s="91"/>
      <c r="VIB81" s="91"/>
      <c r="VIC81" s="91"/>
      <c r="VID81" s="91"/>
      <c r="VIE81" s="91"/>
      <c r="VIF81" s="91"/>
      <c r="VIG81" s="91"/>
      <c r="VIH81" s="91"/>
      <c r="VII81" s="91"/>
      <c r="VIJ81" s="91"/>
      <c r="VIK81" s="91"/>
      <c r="VIL81" s="91"/>
      <c r="VIM81" s="91"/>
      <c r="VIN81" s="91"/>
      <c r="VIO81" s="91"/>
      <c r="VIP81" s="91"/>
      <c r="VIQ81" s="91"/>
      <c r="VIR81" s="91"/>
      <c r="VIS81" s="91"/>
      <c r="VIT81" s="91"/>
      <c r="VIU81" s="91"/>
      <c r="VIV81" s="91"/>
      <c r="VIW81" s="91"/>
      <c r="VIX81" s="91"/>
      <c r="VIY81" s="91"/>
      <c r="VIZ81" s="91"/>
      <c r="VJA81" s="91"/>
      <c r="VJB81" s="91"/>
      <c r="VJC81" s="91"/>
      <c r="VJD81" s="91"/>
      <c r="VJE81" s="91"/>
      <c r="VJF81" s="91"/>
      <c r="VJG81" s="91"/>
      <c r="VJH81" s="91"/>
      <c r="VJI81" s="91"/>
      <c r="VJJ81" s="91"/>
      <c r="VJK81" s="91"/>
      <c r="VJL81" s="91"/>
      <c r="VJM81" s="91"/>
      <c r="VJN81" s="91"/>
      <c r="VJO81" s="91"/>
      <c r="VJP81" s="91"/>
      <c r="VJQ81" s="91"/>
      <c r="VJR81" s="91"/>
      <c r="VJS81" s="91"/>
      <c r="VJT81" s="91"/>
      <c r="VJU81" s="91"/>
      <c r="VJV81" s="91"/>
      <c r="VJW81" s="91"/>
      <c r="VJX81" s="91"/>
      <c r="VJY81" s="91"/>
      <c r="VJZ81" s="91"/>
      <c r="VKA81" s="91"/>
      <c r="VKB81" s="91"/>
      <c r="VKC81" s="91"/>
      <c r="VKD81" s="91"/>
      <c r="VKE81" s="91"/>
      <c r="VKF81" s="91"/>
      <c r="VKG81" s="91"/>
      <c r="VKH81" s="91"/>
      <c r="VKI81" s="91"/>
      <c r="VKJ81" s="91"/>
      <c r="VKK81" s="91"/>
      <c r="VKL81" s="91"/>
      <c r="VKM81" s="91"/>
      <c r="VKN81" s="91"/>
      <c r="VKO81" s="91"/>
      <c r="VKP81" s="91"/>
      <c r="VKQ81" s="91"/>
      <c r="VKR81" s="91"/>
      <c r="VKS81" s="91"/>
      <c r="VKT81" s="91"/>
      <c r="VKU81" s="91"/>
      <c r="VKV81" s="91"/>
      <c r="VKW81" s="91"/>
      <c r="VKX81" s="91"/>
      <c r="VKY81" s="91"/>
      <c r="VKZ81" s="91"/>
      <c r="VLA81" s="91"/>
      <c r="VLB81" s="91"/>
      <c r="VLC81" s="91"/>
      <c r="VLD81" s="91"/>
      <c r="VLE81" s="91"/>
      <c r="VLF81" s="91"/>
      <c r="VLG81" s="91"/>
      <c r="VLH81" s="91"/>
      <c r="VLI81" s="91"/>
      <c r="VLJ81" s="91"/>
      <c r="VLK81" s="91"/>
      <c r="VLL81" s="91"/>
      <c r="VLM81" s="91"/>
      <c r="VLN81" s="91"/>
      <c r="VLO81" s="91"/>
      <c r="VLP81" s="91"/>
      <c r="VLQ81" s="91"/>
      <c r="VLR81" s="91"/>
      <c r="VLS81" s="91"/>
      <c r="VLT81" s="91"/>
      <c r="VLU81" s="91"/>
      <c r="VLV81" s="91"/>
      <c r="VLW81" s="91"/>
      <c r="VLX81" s="91"/>
      <c r="VLY81" s="91"/>
      <c r="VLZ81" s="91"/>
      <c r="VMA81" s="91"/>
      <c r="VMB81" s="91"/>
      <c r="VMC81" s="91"/>
      <c r="VMD81" s="91"/>
      <c r="VME81" s="91"/>
      <c r="VMF81" s="91"/>
      <c r="VMG81" s="91"/>
      <c r="VMH81" s="91"/>
      <c r="VMI81" s="91"/>
      <c r="VMJ81" s="91"/>
      <c r="VMK81" s="91"/>
      <c r="VML81" s="91"/>
      <c r="VMM81" s="91"/>
      <c r="VMN81" s="91"/>
      <c r="VMO81" s="91"/>
      <c r="VMP81" s="91"/>
      <c r="VMQ81" s="91"/>
      <c r="VMR81" s="91"/>
      <c r="VMS81" s="91"/>
      <c r="VMT81" s="91"/>
      <c r="VMU81" s="91"/>
      <c r="VMV81" s="91"/>
      <c r="VMW81" s="91"/>
      <c r="VMX81" s="91"/>
      <c r="VMY81" s="91"/>
      <c r="VMZ81" s="91"/>
      <c r="VNA81" s="91"/>
      <c r="VNB81" s="91"/>
      <c r="VNC81" s="91"/>
      <c r="VND81" s="91"/>
      <c r="VNE81" s="91"/>
      <c r="VNF81" s="91"/>
      <c r="VNG81" s="91"/>
      <c r="VNH81" s="91"/>
      <c r="VNI81" s="91"/>
      <c r="VNJ81" s="91"/>
      <c r="VNK81" s="91"/>
      <c r="VNL81" s="91"/>
      <c r="VNM81" s="91"/>
      <c r="VNN81" s="91"/>
      <c r="VNO81" s="91"/>
      <c r="VNP81" s="91"/>
      <c r="VNQ81" s="91"/>
      <c r="VNR81" s="91"/>
      <c r="VNS81" s="91"/>
      <c r="VNT81" s="91"/>
      <c r="VNU81" s="91"/>
      <c r="VNV81" s="91"/>
      <c r="VNW81" s="91"/>
      <c r="VNX81" s="91"/>
      <c r="VNY81" s="91"/>
      <c r="VNZ81" s="91"/>
      <c r="VOA81" s="91"/>
      <c r="VOB81" s="91"/>
      <c r="VOC81" s="91"/>
      <c r="VOD81" s="91"/>
      <c r="VOE81" s="91"/>
      <c r="VOF81" s="91"/>
      <c r="VOG81" s="91"/>
      <c r="VOH81" s="91"/>
      <c r="VOI81" s="91"/>
      <c r="VOJ81" s="91"/>
      <c r="VOK81" s="91"/>
      <c r="VOL81" s="91"/>
      <c r="VOM81" s="91"/>
      <c r="VON81" s="91"/>
      <c r="VOO81" s="91"/>
      <c r="VOP81" s="91"/>
      <c r="VOQ81" s="91"/>
      <c r="VOR81" s="91"/>
      <c r="VOS81" s="91"/>
      <c r="VOT81" s="91"/>
      <c r="VOU81" s="91"/>
      <c r="VOV81" s="91"/>
      <c r="VOW81" s="91"/>
      <c r="VOX81" s="91"/>
      <c r="VOY81" s="91"/>
      <c r="VOZ81" s="91"/>
      <c r="VPA81" s="91"/>
      <c r="VPB81" s="91"/>
      <c r="VPC81" s="91"/>
      <c r="VPD81" s="91"/>
      <c r="VPE81" s="91"/>
      <c r="VPF81" s="91"/>
      <c r="VPG81" s="91"/>
      <c r="VPH81" s="91"/>
      <c r="VPI81" s="91"/>
      <c r="VPJ81" s="91"/>
      <c r="VPK81" s="91"/>
      <c r="VPL81" s="91"/>
      <c r="VPM81" s="91"/>
      <c r="VPN81" s="91"/>
      <c r="VPO81" s="91"/>
      <c r="VPP81" s="91"/>
      <c r="VPQ81" s="91"/>
      <c r="VPR81" s="91"/>
      <c r="VPS81" s="91"/>
      <c r="VPT81" s="91"/>
      <c r="VPU81" s="91"/>
      <c r="VPV81" s="91"/>
      <c r="VPW81" s="91"/>
      <c r="VPX81" s="91"/>
      <c r="VPY81" s="91"/>
      <c r="VPZ81" s="91"/>
      <c r="VQA81" s="91"/>
      <c r="VQB81" s="91"/>
      <c r="VQC81" s="91"/>
      <c r="VQD81" s="91"/>
      <c r="VQE81" s="91"/>
      <c r="VQF81" s="91"/>
      <c r="VQG81" s="91"/>
      <c r="VQH81" s="91"/>
      <c r="VQI81" s="91"/>
      <c r="VQJ81" s="91"/>
      <c r="VQK81" s="91"/>
      <c r="VQL81" s="91"/>
      <c r="VQM81" s="91"/>
      <c r="VQN81" s="91"/>
      <c r="VQO81" s="91"/>
      <c r="VQP81" s="91"/>
      <c r="VQQ81" s="91"/>
      <c r="VQR81" s="91"/>
      <c r="VQS81" s="91"/>
      <c r="VQT81" s="91"/>
      <c r="VQU81" s="91"/>
      <c r="VQV81" s="91"/>
      <c r="VQW81" s="91"/>
      <c r="VQX81" s="91"/>
      <c r="VQY81" s="91"/>
      <c r="VQZ81" s="91"/>
      <c r="VRA81" s="91"/>
      <c r="VRB81" s="91"/>
      <c r="VRC81" s="91"/>
      <c r="VRD81" s="91"/>
      <c r="VRE81" s="91"/>
      <c r="VRF81" s="91"/>
      <c r="VRG81" s="91"/>
      <c r="VRH81" s="91"/>
      <c r="VRI81" s="91"/>
      <c r="VRJ81" s="91"/>
      <c r="VRK81" s="91"/>
      <c r="VRL81" s="91"/>
      <c r="VRM81" s="91"/>
      <c r="VRN81" s="91"/>
      <c r="VRO81" s="91"/>
      <c r="VRP81" s="91"/>
      <c r="VRQ81" s="91"/>
      <c r="VRR81" s="91"/>
      <c r="VRS81" s="91"/>
      <c r="VRT81" s="91"/>
      <c r="VRU81" s="91"/>
      <c r="VRV81" s="91"/>
      <c r="VRW81" s="91"/>
      <c r="VRX81" s="91"/>
      <c r="VRY81" s="91"/>
      <c r="VRZ81" s="91"/>
      <c r="VSA81" s="91"/>
      <c r="VSB81" s="91"/>
      <c r="VSC81" s="91"/>
      <c r="VSD81" s="91"/>
      <c r="VSE81" s="91"/>
      <c r="VSF81" s="91"/>
      <c r="VSG81" s="91"/>
      <c r="VSH81" s="91"/>
      <c r="VSI81" s="91"/>
      <c r="VSJ81" s="91"/>
      <c r="VSK81" s="91"/>
      <c r="VSL81" s="91"/>
      <c r="VSM81" s="91"/>
      <c r="VSN81" s="91"/>
      <c r="VSO81" s="91"/>
      <c r="VSP81" s="91"/>
      <c r="VSQ81" s="91"/>
      <c r="VSR81" s="91"/>
      <c r="VSS81" s="91"/>
      <c r="VST81" s="91"/>
      <c r="VSU81" s="91"/>
      <c r="VSV81" s="91"/>
      <c r="VSW81" s="91"/>
      <c r="VSX81" s="91"/>
      <c r="VSY81" s="91"/>
      <c r="VSZ81" s="91"/>
      <c r="VTA81" s="91"/>
      <c r="VTB81" s="91"/>
      <c r="VTC81" s="91"/>
      <c r="VTD81" s="91"/>
      <c r="VTE81" s="91"/>
      <c r="VTF81" s="91"/>
      <c r="VTG81" s="91"/>
      <c r="VTH81" s="91"/>
      <c r="VTI81" s="91"/>
      <c r="VTJ81" s="91"/>
      <c r="VTK81" s="91"/>
      <c r="VTL81" s="91"/>
      <c r="VTM81" s="91"/>
      <c r="VTN81" s="91"/>
      <c r="VTO81" s="91"/>
      <c r="VTP81" s="91"/>
      <c r="VTQ81" s="91"/>
      <c r="VTR81" s="91"/>
      <c r="VTS81" s="91"/>
      <c r="VTT81" s="91"/>
      <c r="VTU81" s="91"/>
      <c r="VTV81" s="91"/>
      <c r="VTW81" s="91"/>
      <c r="VTX81" s="91"/>
      <c r="VTY81" s="91"/>
      <c r="VTZ81" s="91"/>
      <c r="VUA81" s="91"/>
      <c r="VUB81" s="91"/>
      <c r="VUC81" s="91"/>
      <c r="VUD81" s="91"/>
      <c r="VUE81" s="91"/>
      <c r="VUF81" s="91"/>
      <c r="VUG81" s="91"/>
      <c r="VUH81" s="91"/>
      <c r="VUI81" s="91"/>
      <c r="VUJ81" s="91"/>
      <c r="VUK81" s="91"/>
      <c r="VUL81" s="91"/>
      <c r="VUM81" s="91"/>
      <c r="VUN81" s="91"/>
      <c r="VUO81" s="91"/>
      <c r="VUP81" s="91"/>
      <c r="VUQ81" s="91"/>
      <c r="VUR81" s="91"/>
      <c r="VUS81" s="91"/>
      <c r="VUT81" s="91"/>
      <c r="VUU81" s="91"/>
      <c r="VUV81" s="91"/>
      <c r="VUW81" s="91"/>
      <c r="VUX81" s="91"/>
      <c r="VUY81" s="91"/>
      <c r="VUZ81" s="91"/>
      <c r="VVA81" s="91"/>
      <c r="VVB81" s="91"/>
      <c r="VVC81" s="91"/>
      <c r="VVD81" s="91"/>
      <c r="VVE81" s="91"/>
      <c r="VVF81" s="91"/>
      <c r="VVG81" s="91"/>
      <c r="VVH81" s="91"/>
      <c r="VVI81" s="91"/>
      <c r="VVJ81" s="91"/>
      <c r="VVK81" s="91"/>
      <c r="VVL81" s="91"/>
      <c r="VVM81" s="91"/>
      <c r="VVN81" s="91"/>
      <c r="VVO81" s="91"/>
      <c r="VVP81" s="91"/>
      <c r="VVQ81" s="91"/>
      <c r="VVR81" s="91"/>
      <c r="VVS81" s="91"/>
      <c r="VVT81" s="91"/>
      <c r="VVU81" s="91"/>
      <c r="VVV81" s="91"/>
      <c r="VVW81" s="91"/>
      <c r="VVX81" s="91"/>
      <c r="VVY81" s="91"/>
      <c r="VVZ81" s="91"/>
      <c r="VWA81" s="91"/>
      <c r="VWB81" s="91"/>
      <c r="VWC81" s="91"/>
      <c r="VWD81" s="91"/>
      <c r="VWE81" s="91"/>
      <c r="VWF81" s="91"/>
      <c r="VWG81" s="91"/>
      <c r="VWH81" s="91"/>
      <c r="VWI81" s="91"/>
      <c r="VWJ81" s="91"/>
      <c r="VWK81" s="91"/>
      <c r="VWL81" s="91"/>
      <c r="VWM81" s="91"/>
      <c r="VWN81" s="91"/>
      <c r="VWO81" s="91"/>
      <c r="VWP81" s="91"/>
      <c r="VWQ81" s="91"/>
      <c r="VWR81" s="91"/>
      <c r="VWS81" s="91"/>
      <c r="VWT81" s="91"/>
      <c r="VWU81" s="91"/>
      <c r="VWV81" s="91"/>
      <c r="VWW81" s="91"/>
      <c r="VWX81" s="91"/>
      <c r="VWY81" s="91"/>
      <c r="VWZ81" s="91"/>
      <c r="VXA81" s="91"/>
      <c r="VXB81" s="91"/>
      <c r="VXC81" s="91"/>
      <c r="VXD81" s="91"/>
      <c r="VXE81" s="91"/>
      <c r="VXF81" s="91"/>
      <c r="VXG81" s="91"/>
      <c r="VXH81" s="91"/>
      <c r="VXI81" s="91"/>
      <c r="VXJ81" s="91"/>
      <c r="VXK81" s="91"/>
      <c r="VXL81" s="91"/>
      <c r="VXM81" s="91"/>
      <c r="VXN81" s="91"/>
      <c r="VXO81" s="91"/>
      <c r="VXP81" s="91"/>
      <c r="VXQ81" s="91"/>
      <c r="VXR81" s="91"/>
      <c r="VXS81" s="91"/>
      <c r="VXT81" s="91"/>
      <c r="VXU81" s="91"/>
      <c r="VXV81" s="91"/>
      <c r="VXW81" s="91"/>
      <c r="VXX81" s="91"/>
      <c r="VXY81" s="91"/>
      <c r="VXZ81" s="91"/>
      <c r="VYA81" s="91"/>
      <c r="VYB81" s="91"/>
      <c r="VYC81" s="91"/>
      <c r="VYD81" s="91"/>
      <c r="VYE81" s="91"/>
      <c r="VYF81" s="91"/>
      <c r="VYG81" s="91"/>
      <c r="VYH81" s="91"/>
      <c r="VYI81" s="91"/>
      <c r="VYJ81" s="91"/>
      <c r="VYK81" s="91"/>
      <c r="VYL81" s="91"/>
      <c r="VYM81" s="91"/>
      <c r="VYN81" s="91"/>
      <c r="VYO81" s="91"/>
      <c r="VYP81" s="91"/>
      <c r="VYQ81" s="91"/>
      <c r="VYR81" s="91"/>
      <c r="VYS81" s="91"/>
      <c r="VYT81" s="91"/>
      <c r="VYU81" s="91"/>
      <c r="VYV81" s="91"/>
      <c r="VYW81" s="91"/>
      <c r="VYX81" s="91"/>
      <c r="VYY81" s="91"/>
      <c r="VYZ81" s="91"/>
      <c r="VZA81" s="91"/>
      <c r="VZB81" s="91"/>
      <c r="VZC81" s="91"/>
      <c r="VZD81" s="91"/>
      <c r="VZE81" s="91"/>
      <c r="VZF81" s="91"/>
      <c r="VZG81" s="91"/>
      <c r="VZH81" s="91"/>
      <c r="VZI81" s="91"/>
      <c r="VZJ81" s="91"/>
      <c r="VZK81" s="91"/>
      <c r="VZL81" s="91"/>
      <c r="VZM81" s="91"/>
      <c r="VZN81" s="91"/>
      <c r="VZO81" s="91"/>
      <c r="VZP81" s="91"/>
      <c r="VZQ81" s="91"/>
      <c r="VZR81" s="91"/>
      <c r="VZS81" s="91"/>
      <c r="VZT81" s="91"/>
      <c r="VZU81" s="91"/>
      <c r="VZV81" s="91"/>
      <c r="VZW81" s="91"/>
      <c r="VZX81" s="91"/>
      <c r="VZY81" s="91"/>
      <c r="VZZ81" s="91"/>
      <c r="WAA81" s="91"/>
      <c r="WAB81" s="91"/>
      <c r="WAC81" s="91"/>
      <c r="WAD81" s="91"/>
      <c r="WAE81" s="91"/>
      <c r="WAF81" s="91"/>
      <c r="WAG81" s="91"/>
      <c r="WAH81" s="91"/>
      <c r="WAI81" s="91"/>
      <c r="WAJ81" s="91"/>
      <c r="WAK81" s="91"/>
      <c r="WAL81" s="91"/>
      <c r="WAM81" s="91"/>
      <c r="WAN81" s="91"/>
      <c r="WAO81" s="91"/>
      <c r="WAP81" s="91"/>
      <c r="WAQ81" s="91"/>
      <c r="WAR81" s="91"/>
      <c r="WAS81" s="91"/>
      <c r="WAT81" s="91"/>
      <c r="WAU81" s="91"/>
      <c r="WAV81" s="91"/>
      <c r="WAW81" s="91"/>
      <c r="WAX81" s="91"/>
      <c r="WAY81" s="91"/>
      <c r="WAZ81" s="91"/>
      <c r="WBA81" s="91"/>
      <c r="WBB81" s="91"/>
      <c r="WBC81" s="91"/>
      <c r="WBD81" s="91"/>
      <c r="WBE81" s="91"/>
      <c r="WBF81" s="91"/>
      <c r="WBG81" s="91"/>
      <c r="WBH81" s="91"/>
      <c r="WBI81" s="91"/>
      <c r="WBJ81" s="91"/>
      <c r="WBK81" s="91"/>
      <c r="WBL81" s="91"/>
      <c r="WBM81" s="91"/>
      <c r="WBN81" s="91"/>
      <c r="WBO81" s="91"/>
      <c r="WBP81" s="91"/>
      <c r="WBQ81" s="91"/>
      <c r="WBR81" s="91"/>
      <c r="WBS81" s="91"/>
      <c r="WBT81" s="91"/>
      <c r="WBU81" s="91"/>
      <c r="WBV81" s="91"/>
      <c r="WBW81" s="91"/>
      <c r="WBX81" s="91"/>
      <c r="WBY81" s="91"/>
      <c r="WBZ81" s="91"/>
      <c r="WCA81" s="91"/>
      <c r="WCB81" s="91"/>
      <c r="WCC81" s="91"/>
      <c r="WCD81" s="91"/>
      <c r="WCE81" s="91"/>
      <c r="WCF81" s="91"/>
      <c r="WCG81" s="91"/>
      <c r="WCH81" s="91"/>
      <c r="WCI81" s="91"/>
      <c r="WCJ81" s="91"/>
      <c r="WCK81" s="91"/>
      <c r="WCL81" s="91"/>
      <c r="WCM81" s="91"/>
      <c r="WCN81" s="91"/>
      <c r="WCO81" s="91"/>
      <c r="WCP81" s="91"/>
      <c r="WCQ81" s="91"/>
      <c r="WCR81" s="91"/>
      <c r="WCS81" s="91"/>
      <c r="WCT81" s="91"/>
      <c r="WCU81" s="91"/>
      <c r="WCV81" s="91"/>
      <c r="WCW81" s="91"/>
      <c r="WCX81" s="91"/>
      <c r="WCY81" s="91"/>
      <c r="WCZ81" s="91"/>
      <c r="WDA81" s="91"/>
      <c r="WDB81" s="91"/>
      <c r="WDC81" s="91"/>
      <c r="WDD81" s="91"/>
      <c r="WDE81" s="91"/>
      <c r="WDF81" s="91"/>
      <c r="WDG81" s="91"/>
      <c r="WDH81" s="91"/>
      <c r="WDI81" s="91"/>
      <c r="WDJ81" s="91"/>
      <c r="WDK81" s="91"/>
      <c r="WDL81" s="91"/>
      <c r="WDM81" s="91"/>
      <c r="WDN81" s="91"/>
      <c r="WDO81" s="91"/>
      <c r="WDP81" s="91"/>
      <c r="WDQ81" s="91"/>
      <c r="WDR81" s="91"/>
      <c r="WDS81" s="91"/>
      <c r="WDT81" s="91"/>
      <c r="WDU81" s="91"/>
      <c r="WDV81" s="91"/>
      <c r="WDW81" s="91"/>
      <c r="WDX81" s="91"/>
      <c r="WDY81" s="91"/>
      <c r="WDZ81" s="91"/>
      <c r="WEA81" s="91"/>
      <c r="WEB81" s="91"/>
      <c r="WEC81" s="91"/>
      <c r="WED81" s="91"/>
      <c r="WEE81" s="91"/>
      <c r="WEF81" s="91"/>
      <c r="WEG81" s="91"/>
      <c r="WEH81" s="91"/>
      <c r="WEI81" s="91"/>
      <c r="WEJ81" s="91"/>
      <c r="WEK81" s="91"/>
      <c r="WEL81" s="91"/>
      <c r="WEM81" s="91"/>
      <c r="WEN81" s="91"/>
      <c r="WEO81" s="91"/>
      <c r="WEP81" s="91"/>
      <c r="WEQ81" s="91"/>
      <c r="WER81" s="91"/>
      <c r="WES81" s="91"/>
      <c r="WET81" s="91"/>
      <c r="WEU81" s="91"/>
      <c r="WEV81" s="91"/>
      <c r="WEW81" s="91"/>
      <c r="WEX81" s="91"/>
      <c r="WEY81" s="91"/>
      <c r="WEZ81" s="91"/>
      <c r="WFA81" s="91"/>
      <c r="WFB81" s="91"/>
      <c r="WFC81" s="91"/>
      <c r="WFD81" s="91"/>
      <c r="WFE81" s="91"/>
      <c r="WFF81" s="91"/>
      <c r="WFG81" s="91"/>
      <c r="WFH81" s="91"/>
      <c r="WFI81" s="91"/>
      <c r="WFJ81" s="91"/>
      <c r="WFK81" s="91"/>
      <c r="WFL81" s="91"/>
      <c r="WFM81" s="91"/>
      <c r="WFN81" s="91"/>
      <c r="WFO81" s="91"/>
      <c r="WFP81" s="91"/>
      <c r="WFQ81" s="91"/>
      <c r="WFR81" s="91"/>
      <c r="WFS81" s="91"/>
      <c r="WFT81" s="91"/>
      <c r="WFU81" s="91"/>
      <c r="WFV81" s="91"/>
      <c r="WFW81" s="91"/>
      <c r="WFX81" s="91"/>
      <c r="WFY81" s="91"/>
      <c r="WFZ81" s="91"/>
      <c r="WGA81" s="91"/>
      <c r="WGB81" s="91"/>
      <c r="WGC81" s="91"/>
      <c r="WGD81" s="91"/>
      <c r="WGE81" s="91"/>
      <c r="WGF81" s="91"/>
      <c r="WGG81" s="91"/>
      <c r="WGH81" s="91"/>
      <c r="WGI81" s="91"/>
      <c r="WGJ81" s="91"/>
      <c r="WGK81" s="91"/>
      <c r="WGL81" s="91"/>
      <c r="WGM81" s="91"/>
      <c r="WGN81" s="91"/>
      <c r="WGO81" s="91"/>
      <c r="WGP81" s="91"/>
      <c r="WGQ81" s="91"/>
      <c r="WGR81" s="91"/>
      <c r="WGS81" s="91"/>
      <c r="WGT81" s="91"/>
      <c r="WGU81" s="91"/>
      <c r="WGV81" s="91"/>
      <c r="WGW81" s="91"/>
      <c r="WGX81" s="91"/>
      <c r="WGY81" s="91"/>
      <c r="WGZ81" s="91"/>
      <c r="WHA81" s="91"/>
      <c r="WHB81" s="91"/>
      <c r="WHC81" s="91"/>
      <c r="WHD81" s="91"/>
      <c r="WHE81" s="91"/>
      <c r="WHF81" s="91"/>
      <c r="WHG81" s="91"/>
      <c r="WHH81" s="91"/>
      <c r="WHI81" s="91"/>
      <c r="WHJ81" s="91"/>
      <c r="WHK81" s="91"/>
      <c r="WHL81" s="91"/>
      <c r="WHM81" s="91"/>
      <c r="WHN81" s="91"/>
      <c r="WHO81" s="91"/>
      <c r="WHP81" s="91"/>
      <c r="WHQ81" s="91"/>
      <c r="WHR81" s="91"/>
      <c r="WHS81" s="91"/>
      <c r="WHT81" s="91"/>
      <c r="WHU81" s="91"/>
      <c r="WHV81" s="91"/>
      <c r="WHW81" s="91"/>
      <c r="WHX81" s="91"/>
      <c r="WHY81" s="91"/>
      <c r="WHZ81" s="91"/>
      <c r="WIA81" s="91"/>
      <c r="WIB81" s="91"/>
      <c r="WIC81" s="91"/>
      <c r="WID81" s="91"/>
      <c r="WIE81" s="91"/>
      <c r="WIF81" s="91"/>
      <c r="WIG81" s="91"/>
      <c r="WIH81" s="91"/>
      <c r="WII81" s="91"/>
      <c r="WIJ81" s="91"/>
      <c r="WIK81" s="91"/>
      <c r="WIL81" s="91"/>
      <c r="WIM81" s="91"/>
      <c r="WIN81" s="91"/>
      <c r="WIO81" s="91"/>
      <c r="WIP81" s="91"/>
      <c r="WIQ81" s="91"/>
      <c r="WIR81" s="91"/>
      <c r="WIS81" s="91"/>
      <c r="WIT81" s="91"/>
      <c r="WIU81" s="91"/>
      <c r="WIV81" s="91"/>
      <c r="WIW81" s="91"/>
      <c r="WIX81" s="91"/>
      <c r="WIY81" s="91"/>
      <c r="WIZ81" s="91"/>
      <c r="WJA81" s="91"/>
      <c r="WJB81" s="91"/>
      <c r="WJC81" s="91"/>
      <c r="WJD81" s="91"/>
      <c r="WJE81" s="91"/>
      <c r="WJF81" s="91"/>
      <c r="WJG81" s="91"/>
      <c r="WJH81" s="91"/>
      <c r="WJI81" s="91"/>
      <c r="WJJ81" s="91"/>
      <c r="WJK81" s="91"/>
      <c r="WJL81" s="91"/>
      <c r="WJM81" s="91"/>
      <c r="WJN81" s="91"/>
      <c r="WJO81" s="91"/>
      <c r="WJP81" s="91"/>
      <c r="WJQ81" s="91"/>
      <c r="WJR81" s="91"/>
      <c r="WJS81" s="91"/>
      <c r="WJT81" s="91"/>
      <c r="WJU81" s="91"/>
      <c r="WJV81" s="91"/>
      <c r="WJW81" s="91"/>
      <c r="WJX81" s="91"/>
      <c r="WJY81" s="91"/>
      <c r="WJZ81" s="91"/>
      <c r="WKA81" s="91"/>
      <c r="WKB81" s="91"/>
      <c r="WKC81" s="91"/>
      <c r="WKD81" s="91"/>
      <c r="WKE81" s="91"/>
      <c r="WKF81" s="91"/>
      <c r="WKG81" s="91"/>
      <c r="WKH81" s="91"/>
      <c r="WKI81" s="91"/>
      <c r="WKJ81" s="91"/>
      <c r="WKK81" s="91"/>
      <c r="WKL81" s="91"/>
      <c r="WKM81" s="91"/>
      <c r="WKN81" s="91"/>
      <c r="WKO81" s="91"/>
      <c r="WKP81" s="91"/>
      <c r="WKQ81" s="91"/>
      <c r="WKR81" s="91"/>
      <c r="WKS81" s="91"/>
      <c r="WKT81" s="91"/>
      <c r="WKU81" s="91"/>
      <c r="WKV81" s="91"/>
      <c r="WKW81" s="91"/>
      <c r="WKX81" s="91"/>
      <c r="WKY81" s="91"/>
      <c r="WKZ81" s="91"/>
      <c r="WLA81" s="91"/>
      <c r="WLB81" s="91"/>
      <c r="WLC81" s="91"/>
      <c r="WLD81" s="91"/>
      <c r="WLE81" s="91"/>
      <c r="WLF81" s="91"/>
      <c r="WLG81" s="91"/>
      <c r="WLH81" s="91"/>
      <c r="WLI81" s="91"/>
      <c r="WLJ81" s="91"/>
      <c r="WLK81" s="91"/>
      <c r="WLL81" s="91"/>
      <c r="WLM81" s="91"/>
      <c r="WLN81" s="91"/>
      <c r="WLO81" s="91"/>
      <c r="WLP81" s="91"/>
      <c r="WLQ81" s="91"/>
      <c r="WLR81" s="91"/>
      <c r="WLS81" s="91"/>
      <c r="WLT81" s="91"/>
      <c r="WLU81" s="91"/>
      <c r="WLV81" s="91"/>
      <c r="WLW81" s="91"/>
      <c r="WLX81" s="91"/>
      <c r="WLY81" s="91"/>
      <c r="WLZ81" s="91"/>
      <c r="WMA81" s="91"/>
      <c r="WMB81" s="91"/>
      <c r="WMC81" s="91"/>
      <c r="WMD81" s="91"/>
      <c r="WME81" s="91"/>
      <c r="WMF81" s="91"/>
      <c r="WMG81" s="91"/>
      <c r="WMH81" s="91"/>
      <c r="WMI81" s="91"/>
      <c r="WMJ81" s="91"/>
      <c r="WMK81" s="91"/>
      <c r="WML81" s="91"/>
      <c r="WMM81" s="91"/>
      <c r="WMN81" s="91"/>
      <c r="WMO81" s="91"/>
      <c r="WMP81" s="91"/>
      <c r="WMQ81" s="91"/>
      <c r="WMR81" s="91"/>
      <c r="WMS81" s="91"/>
      <c r="WMT81" s="91"/>
      <c r="WMU81" s="91"/>
      <c r="WMV81" s="91"/>
      <c r="WMW81" s="91"/>
      <c r="WMX81" s="91"/>
      <c r="WMY81" s="91"/>
      <c r="WMZ81" s="91"/>
      <c r="WNA81" s="91"/>
      <c r="WNB81" s="91"/>
      <c r="WNC81" s="91"/>
      <c r="WND81" s="91"/>
      <c r="WNE81" s="91"/>
      <c r="WNF81" s="91"/>
      <c r="WNG81" s="91"/>
      <c r="WNH81" s="91"/>
      <c r="WNI81" s="91"/>
      <c r="WNJ81" s="91"/>
      <c r="WNK81" s="91"/>
      <c r="WNL81" s="91"/>
      <c r="WNM81" s="91"/>
      <c r="WNN81" s="91"/>
      <c r="WNO81" s="91"/>
      <c r="WNP81" s="91"/>
      <c r="WNQ81" s="91"/>
      <c r="WNR81" s="91"/>
      <c r="WNS81" s="91"/>
      <c r="WNT81" s="91"/>
      <c r="WNU81" s="91"/>
      <c r="WNV81" s="91"/>
      <c r="WNW81" s="91"/>
      <c r="WNX81" s="91"/>
      <c r="WNY81" s="91"/>
      <c r="WNZ81" s="91"/>
      <c r="WOA81" s="91"/>
      <c r="WOB81" s="91"/>
      <c r="WOC81" s="91"/>
      <c r="WOD81" s="91"/>
      <c r="WOE81" s="91"/>
      <c r="WOF81" s="91"/>
      <c r="WOG81" s="91"/>
      <c r="WOH81" s="91"/>
      <c r="WOI81" s="91"/>
      <c r="WOJ81" s="91"/>
      <c r="WOK81" s="91"/>
      <c r="WOL81" s="91"/>
      <c r="WOM81" s="91"/>
      <c r="WON81" s="91"/>
      <c r="WOO81" s="91"/>
      <c r="WOP81" s="91"/>
      <c r="WOQ81" s="91"/>
      <c r="WOR81" s="91"/>
      <c r="WOS81" s="91"/>
      <c r="WOT81" s="91"/>
      <c r="WOU81" s="91"/>
      <c r="WOV81" s="91"/>
      <c r="WOW81" s="91"/>
      <c r="WOX81" s="91"/>
      <c r="WOY81" s="91"/>
      <c r="WOZ81" s="91"/>
      <c r="WPA81" s="91"/>
      <c r="WPB81" s="91"/>
      <c r="WPC81" s="91"/>
      <c r="WPD81" s="91"/>
      <c r="WPE81" s="91"/>
      <c r="WPF81" s="91"/>
      <c r="WPG81" s="91"/>
      <c r="WPH81" s="91"/>
      <c r="WPI81" s="91"/>
      <c r="WPJ81" s="91"/>
      <c r="WPK81" s="91"/>
      <c r="WPL81" s="91"/>
      <c r="WPM81" s="91"/>
      <c r="WPN81" s="91"/>
      <c r="WPO81" s="91"/>
      <c r="WPP81" s="91"/>
      <c r="WPQ81" s="91"/>
      <c r="WPR81" s="91"/>
      <c r="WPS81" s="91"/>
      <c r="WPT81" s="91"/>
      <c r="WPU81" s="91"/>
      <c r="WPV81" s="91"/>
      <c r="WPW81" s="91"/>
      <c r="WPX81" s="91"/>
      <c r="WPY81" s="91"/>
      <c r="WPZ81" s="91"/>
      <c r="WQA81" s="91"/>
      <c r="WQB81" s="91"/>
      <c r="WQC81" s="91"/>
      <c r="WQD81" s="91"/>
      <c r="WQE81" s="91"/>
      <c r="WQF81" s="91"/>
      <c r="WQG81" s="91"/>
      <c r="WQH81" s="91"/>
      <c r="WQI81" s="91"/>
      <c r="WQJ81" s="91"/>
      <c r="WQK81" s="91"/>
      <c r="WQL81" s="91"/>
      <c r="WQM81" s="91"/>
      <c r="WQN81" s="91"/>
      <c r="WQO81" s="91"/>
      <c r="WQP81" s="91"/>
      <c r="WQQ81" s="91"/>
      <c r="WQR81" s="91"/>
      <c r="WQS81" s="91"/>
      <c r="WQT81" s="91"/>
      <c r="WQU81" s="91"/>
      <c r="WQV81" s="91"/>
      <c r="WQW81" s="91"/>
      <c r="WQX81" s="91"/>
      <c r="WQY81" s="91"/>
      <c r="WQZ81" s="91"/>
      <c r="WRA81" s="91"/>
      <c r="WRB81" s="91"/>
      <c r="WRC81" s="91"/>
      <c r="WRD81" s="91"/>
      <c r="WRE81" s="91"/>
      <c r="WRF81" s="91"/>
      <c r="WRG81" s="91"/>
      <c r="WRH81" s="91"/>
      <c r="WRI81" s="91"/>
      <c r="WRJ81" s="91"/>
      <c r="WRK81" s="91"/>
      <c r="WRL81" s="91"/>
      <c r="WRM81" s="91"/>
      <c r="WRN81" s="91"/>
      <c r="WRO81" s="91"/>
      <c r="WRP81" s="91"/>
      <c r="WRQ81" s="91"/>
      <c r="WRR81" s="91"/>
      <c r="WRS81" s="91"/>
      <c r="WRT81" s="91"/>
      <c r="WRU81" s="91"/>
      <c r="WRV81" s="91"/>
      <c r="WRW81" s="91"/>
      <c r="WRX81" s="91"/>
      <c r="WRY81" s="91"/>
      <c r="WRZ81" s="91"/>
      <c r="WSA81" s="91"/>
      <c r="WSB81" s="91"/>
      <c r="WSC81" s="91"/>
      <c r="WSD81" s="91"/>
      <c r="WSE81" s="91"/>
      <c r="WSF81" s="91"/>
      <c r="WSG81" s="91"/>
      <c r="WSH81" s="91"/>
      <c r="WSI81" s="91"/>
      <c r="WSJ81" s="91"/>
      <c r="WSK81" s="91"/>
      <c r="WSL81" s="91"/>
      <c r="WSM81" s="91"/>
      <c r="WSN81" s="91"/>
      <c r="WSO81" s="91"/>
      <c r="WSP81" s="91"/>
      <c r="WSQ81" s="91"/>
      <c r="WSR81" s="91"/>
      <c r="WSS81" s="91"/>
      <c r="WST81" s="91"/>
      <c r="WSU81" s="91"/>
      <c r="WSV81" s="91"/>
      <c r="WSW81" s="91"/>
      <c r="WSX81" s="91"/>
      <c r="WSY81" s="91"/>
      <c r="WSZ81" s="91"/>
      <c r="WTA81" s="91"/>
      <c r="WTB81" s="91"/>
      <c r="WTC81" s="91"/>
      <c r="WTD81" s="91"/>
      <c r="WTE81" s="91"/>
      <c r="WTF81" s="91"/>
      <c r="WTG81" s="91"/>
      <c r="WTH81" s="91"/>
      <c r="WTI81" s="91"/>
      <c r="WTJ81" s="91"/>
      <c r="WTK81" s="91"/>
      <c r="WTL81" s="91"/>
      <c r="WTM81" s="91"/>
      <c r="WTN81" s="91"/>
      <c r="WTO81" s="91"/>
      <c r="WTP81" s="91"/>
      <c r="WTQ81" s="91"/>
      <c r="WTR81" s="91"/>
      <c r="WTS81" s="91"/>
      <c r="WTT81" s="91"/>
      <c r="WTU81" s="91"/>
      <c r="WTV81" s="91"/>
      <c r="WTW81" s="91"/>
      <c r="WTX81" s="91"/>
      <c r="WTY81" s="91"/>
      <c r="WTZ81" s="91"/>
      <c r="WUA81" s="91"/>
      <c r="WUB81" s="91"/>
      <c r="WUC81" s="91"/>
      <c r="WUD81" s="91"/>
      <c r="WUE81" s="91"/>
      <c r="WUF81" s="91"/>
      <c r="WUG81" s="91"/>
      <c r="WUH81" s="91"/>
      <c r="WUI81" s="91"/>
      <c r="WUJ81" s="91"/>
      <c r="WUK81" s="91"/>
      <c r="WUL81" s="91"/>
      <c r="WUM81" s="91"/>
      <c r="WUN81" s="91"/>
      <c r="WUO81" s="91"/>
      <c r="WUP81" s="91"/>
      <c r="WUQ81" s="91"/>
      <c r="WUR81" s="91"/>
      <c r="WUS81" s="91"/>
      <c r="WUT81" s="91"/>
      <c r="WUU81" s="91"/>
      <c r="WUV81" s="91"/>
      <c r="WUW81" s="91"/>
      <c r="WUX81" s="91"/>
      <c r="WUY81" s="91"/>
      <c r="WUZ81" s="91"/>
      <c r="WVA81" s="91"/>
      <c r="WVB81" s="91"/>
      <c r="WVC81" s="91"/>
      <c r="WVD81" s="91"/>
      <c r="WVE81" s="91"/>
      <c r="WVF81" s="91"/>
      <c r="WVG81" s="91"/>
      <c r="WVH81" s="91"/>
      <c r="WVI81" s="91"/>
      <c r="WVJ81" s="91"/>
      <c r="WVK81" s="91"/>
      <c r="WVL81" s="91"/>
      <c r="WVM81" s="91"/>
      <c r="WVN81" s="91"/>
      <c r="WVO81" s="91"/>
      <c r="WVP81" s="91"/>
      <c r="WVQ81" s="91"/>
      <c r="WVR81" s="91"/>
      <c r="WVS81" s="91"/>
      <c r="WVT81" s="91"/>
      <c r="WVU81" s="91"/>
      <c r="WVV81" s="91"/>
      <c r="WVW81" s="91"/>
      <c r="WVX81" s="91"/>
      <c r="WVY81" s="91"/>
      <c r="WVZ81" s="91"/>
      <c r="WWA81" s="91"/>
      <c r="WWB81" s="91"/>
      <c r="WWC81" s="91"/>
      <c r="WWD81" s="91"/>
      <c r="WWE81" s="91"/>
      <c r="WWF81" s="91"/>
      <c r="WWG81" s="91"/>
      <c r="WWH81" s="91"/>
      <c r="WWI81" s="91"/>
      <c r="WWJ81" s="91"/>
      <c r="WWK81" s="91"/>
      <c r="WWL81" s="91"/>
      <c r="WWM81" s="91"/>
      <c r="WWN81" s="91"/>
      <c r="WWO81" s="91"/>
      <c r="WWP81" s="91"/>
      <c r="WWQ81" s="91"/>
      <c r="WWR81" s="91"/>
      <c r="WWS81" s="91"/>
      <c r="WWT81" s="91"/>
      <c r="WWU81" s="91"/>
      <c r="WWV81" s="91"/>
      <c r="WWW81" s="91"/>
      <c r="WWX81" s="91"/>
      <c r="WWY81" s="91"/>
      <c r="WWZ81" s="91"/>
      <c r="WXA81" s="91"/>
      <c r="WXB81" s="91"/>
      <c r="WXC81" s="91"/>
      <c r="WXD81" s="91"/>
      <c r="WXE81" s="91"/>
      <c r="WXF81" s="91"/>
      <c r="WXG81" s="91"/>
      <c r="WXH81" s="91"/>
      <c r="WXI81" s="91"/>
      <c r="WXJ81" s="91"/>
      <c r="WXK81" s="91"/>
      <c r="WXL81" s="91"/>
      <c r="WXM81" s="91"/>
      <c r="WXN81" s="91"/>
      <c r="WXO81" s="91"/>
      <c r="WXP81" s="91"/>
      <c r="WXQ81" s="91"/>
      <c r="WXR81" s="91"/>
      <c r="WXS81" s="91"/>
      <c r="WXT81" s="91"/>
      <c r="WXU81" s="91"/>
      <c r="WXV81" s="91"/>
      <c r="WXW81" s="91"/>
      <c r="WXX81" s="91"/>
      <c r="WXY81" s="91"/>
      <c r="WXZ81" s="91"/>
      <c r="WYA81" s="91"/>
      <c r="WYB81" s="91"/>
      <c r="WYC81" s="91"/>
      <c r="WYD81" s="91"/>
      <c r="WYE81" s="91"/>
      <c r="WYF81" s="91"/>
      <c r="WYG81" s="91"/>
      <c r="WYH81" s="91"/>
      <c r="WYI81" s="91"/>
      <c r="WYJ81" s="91"/>
      <c r="WYK81" s="91"/>
      <c r="WYL81" s="91"/>
      <c r="WYM81" s="91"/>
      <c r="WYN81" s="91"/>
      <c r="WYO81" s="91"/>
      <c r="WYP81" s="91"/>
      <c r="WYQ81" s="91"/>
      <c r="WYR81" s="91"/>
      <c r="WYS81" s="91"/>
      <c r="WYT81" s="91"/>
      <c r="WYU81" s="91"/>
      <c r="WYV81" s="91"/>
      <c r="WYW81" s="91"/>
      <c r="WYX81" s="91"/>
      <c r="WYY81" s="91"/>
      <c r="WYZ81" s="91"/>
      <c r="WZA81" s="91"/>
      <c r="WZB81" s="91"/>
      <c r="WZC81" s="91"/>
      <c r="WZD81" s="91"/>
      <c r="WZE81" s="91"/>
      <c r="WZF81" s="91"/>
      <c r="WZG81" s="91"/>
      <c r="WZH81" s="91"/>
      <c r="WZI81" s="91"/>
      <c r="WZJ81" s="91"/>
      <c r="WZK81" s="91"/>
      <c r="WZL81" s="91"/>
      <c r="WZM81" s="91"/>
      <c r="WZN81" s="91"/>
      <c r="WZO81" s="91"/>
      <c r="WZP81" s="91"/>
      <c r="WZQ81" s="91"/>
      <c r="WZR81" s="91"/>
      <c r="WZS81" s="91"/>
      <c r="WZT81" s="91"/>
      <c r="WZU81" s="91"/>
      <c r="WZV81" s="91"/>
      <c r="WZW81" s="91"/>
      <c r="WZX81" s="91"/>
      <c r="WZY81" s="91"/>
      <c r="WZZ81" s="91"/>
      <c r="XAA81" s="91"/>
      <c r="XAB81" s="91"/>
      <c r="XAC81" s="91"/>
      <c r="XAD81" s="91"/>
      <c r="XAE81" s="91"/>
      <c r="XAF81" s="91"/>
      <c r="XAG81" s="91"/>
      <c r="XAH81" s="91"/>
      <c r="XAI81" s="91"/>
      <c r="XAJ81" s="91"/>
      <c r="XAK81" s="91"/>
      <c r="XAL81" s="91"/>
      <c r="XAM81" s="91"/>
      <c r="XAN81" s="91"/>
      <c r="XAO81" s="91"/>
      <c r="XAP81" s="91"/>
      <c r="XAQ81" s="91"/>
      <c r="XAR81" s="91"/>
      <c r="XAS81" s="91"/>
      <c r="XAT81" s="91"/>
      <c r="XAU81" s="91"/>
      <c r="XAV81" s="91"/>
      <c r="XAW81" s="91"/>
      <c r="XAX81" s="91"/>
      <c r="XAY81" s="91"/>
      <c r="XAZ81" s="91"/>
      <c r="XBA81" s="91"/>
      <c r="XBB81" s="91"/>
      <c r="XBC81" s="91"/>
      <c r="XBD81" s="91"/>
      <c r="XBE81" s="91"/>
      <c r="XBF81" s="91"/>
      <c r="XBG81" s="91"/>
      <c r="XBH81" s="91"/>
      <c r="XBI81" s="91"/>
      <c r="XBJ81" s="91"/>
      <c r="XBK81" s="91"/>
      <c r="XBL81" s="91"/>
      <c r="XBM81" s="91"/>
      <c r="XBN81" s="91"/>
      <c r="XBO81" s="91"/>
      <c r="XBP81" s="91"/>
      <c r="XBQ81" s="91"/>
      <c r="XBR81" s="91"/>
      <c r="XBS81" s="91"/>
      <c r="XBT81" s="91"/>
      <c r="XBU81" s="91"/>
      <c r="XBV81" s="91"/>
      <c r="XBW81" s="91"/>
      <c r="XBX81" s="91"/>
      <c r="XBY81" s="91"/>
      <c r="XBZ81" s="91"/>
      <c r="XCA81" s="91"/>
      <c r="XCB81" s="91"/>
      <c r="XCC81" s="91"/>
      <c r="XCD81" s="91"/>
      <c r="XCE81" s="91"/>
      <c r="XCF81" s="91"/>
      <c r="XCG81" s="91"/>
      <c r="XCH81" s="91"/>
      <c r="XCI81" s="91"/>
      <c r="XCJ81" s="91"/>
      <c r="XCK81" s="91"/>
      <c r="XCL81" s="91"/>
      <c r="XCM81" s="91"/>
      <c r="XCN81" s="91"/>
      <c r="XCO81" s="91"/>
      <c r="XCP81" s="91"/>
      <c r="XCQ81" s="91"/>
      <c r="XCR81" s="91"/>
      <c r="XCS81" s="91"/>
      <c r="XCT81" s="91"/>
      <c r="XCU81" s="91"/>
      <c r="XCV81" s="91"/>
      <c r="XCW81" s="91"/>
      <c r="XCX81" s="91"/>
      <c r="XCY81" s="91"/>
      <c r="XCZ81" s="91"/>
      <c r="XDA81" s="91"/>
      <c r="XDB81" s="91"/>
      <c r="XDC81" s="91"/>
      <c r="XDD81" s="91"/>
      <c r="XDE81" s="91"/>
      <c r="XDF81" s="91"/>
      <c r="XDG81" s="91"/>
      <c r="XDH81" s="91"/>
      <c r="XDI81" s="91"/>
      <c r="XDJ81" s="91"/>
      <c r="XDK81" s="91"/>
      <c r="XDL81" s="91"/>
      <c r="XDM81" s="91"/>
      <c r="XDN81" s="91"/>
      <c r="XDO81" s="91"/>
      <c r="XDP81" s="91"/>
      <c r="XDQ81" s="91"/>
      <c r="XDR81" s="91"/>
      <c r="XDS81" s="91"/>
      <c r="XDT81" s="91"/>
      <c r="XDU81" s="91"/>
      <c r="XDV81" s="91"/>
      <c r="XDW81" s="91"/>
      <c r="XDX81" s="91"/>
      <c r="XDY81" s="91"/>
      <c r="XDZ81" s="91"/>
      <c r="XEA81" s="91"/>
      <c r="XEB81" s="91"/>
      <c r="XEC81" s="91"/>
      <c r="XED81" s="91"/>
      <c r="XEE81" s="91"/>
      <c r="XEF81" s="91"/>
      <c r="XEG81" s="91"/>
      <c r="XEH81" s="91"/>
      <c r="XEI81" s="91"/>
      <c r="XEJ81" s="91"/>
      <c r="XEK81" s="91"/>
      <c r="XEL81" s="91"/>
      <c r="XEM81" s="91"/>
      <c r="XEN81" s="91"/>
      <c r="XEO81" s="91"/>
      <c r="XEP81" s="91"/>
      <c r="XEQ81" s="91"/>
      <c r="XER81" s="91"/>
      <c r="XES81" s="91"/>
      <c r="XET81" s="91"/>
      <c r="XEU81" s="91"/>
      <c r="XEV81" s="91"/>
      <c r="XEW81" s="91"/>
      <c r="XEX81" s="91"/>
      <c r="XEY81" s="91"/>
      <c r="XEZ81" s="91"/>
      <c r="XFA81" s="91"/>
      <c r="XFB81" s="91"/>
      <c r="XFC81" s="91"/>
    </row>
    <row r="82" spans="1:16383" x14ac:dyDescent="0.25">
      <c r="F82" s="138"/>
      <c r="G82" s="138"/>
      <c r="H82" s="138"/>
    </row>
    <row r="83" spans="1:16383" s="200" customFormat="1" x14ac:dyDescent="0.25">
      <c r="A83" s="196"/>
      <c r="B83" s="197"/>
      <c r="C83" s="198"/>
      <c r="D83" s="199"/>
      <c r="E83" s="200" t="str">
        <f>InpR!$E$95</f>
        <v>RCV - CPI(H) + RPI wedge initial balance - nominal - DMMY</v>
      </c>
      <c r="F83" s="249">
        <f>InpR!$F$95</f>
        <v>0</v>
      </c>
      <c r="G83" s="248" t="str">
        <f>InpR!$G$95</f>
        <v>£m</v>
      </c>
      <c r="H83" s="30"/>
    </row>
    <row r="84" spans="1:16383" s="37" customFormat="1" x14ac:dyDescent="0.25">
      <c r="A84" s="48"/>
      <c r="B84" s="59"/>
      <c r="C84" s="108"/>
      <c r="D84" s="53"/>
      <c r="E84" s="37" t="str">
        <f>Time!E$40</f>
        <v>Acquisition / initial balance date flag</v>
      </c>
      <c r="F84" s="37">
        <f>Time!F$40</f>
        <v>0</v>
      </c>
      <c r="G84" s="248" t="str">
        <f>Time!G$40</f>
        <v>flag</v>
      </c>
      <c r="H84" s="37">
        <f>Time!H$40</f>
        <v>1</v>
      </c>
      <c r="I84" s="37">
        <f>Time!I$40</f>
        <v>0</v>
      </c>
      <c r="J84" s="37">
        <f>Time!J$40</f>
        <v>0</v>
      </c>
      <c r="K84" s="37">
        <f>Time!K$40</f>
        <v>0</v>
      </c>
      <c r="L84" s="37">
        <f>Time!L$40</f>
        <v>1</v>
      </c>
      <c r="M84" s="37">
        <f>Time!M$40</f>
        <v>0</v>
      </c>
      <c r="N84" s="37">
        <f>Time!N$40</f>
        <v>0</v>
      </c>
      <c r="O84" s="37">
        <f>Time!O$40</f>
        <v>0</v>
      </c>
      <c r="P84" s="37">
        <f>Time!P$40</f>
        <v>0</v>
      </c>
      <c r="Q84" s="37">
        <f>Time!Q$40</f>
        <v>0</v>
      </c>
      <c r="R84" s="37">
        <f>Time!R$40</f>
        <v>0</v>
      </c>
    </row>
    <row r="85" spans="1:16383" x14ac:dyDescent="0.25">
      <c r="A85" s="48"/>
      <c r="B85" s="59"/>
      <c r="C85" s="108"/>
      <c r="D85" s="53"/>
    </row>
    <row r="86" spans="1:16383" x14ac:dyDescent="0.25">
      <c r="A86" s="47"/>
      <c r="B86" s="51"/>
      <c r="C86" s="111"/>
      <c r="D86" s="56"/>
      <c r="E86" s="7" t="s">
        <v>464</v>
      </c>
      <c r="G86" s="162" t="s">
        <v>238</v>
      </c>
      <c r="J86" s="241">
        <f t="shared" ref="J86:R86" si="31" xml:space="preserve"> I89</f>
        <v>0</v>
      </c>
      <c r="K86" s="241">
        <f t="shared" si="31"/>
        <v>0</v>
      </c>
      <c r="L86" s="241">
        <f t="shared" si="31"/>
        <v>0</v>
      </c>
      <c r="M86" s="241">
        <f t="shared" si="31"/>
        <v>0</v>
      </c>
      <c r="N86" s="241">
        <f t="shared" si="31"/>
        <v>0</v>
      </c>
      <c r="O86" s="241">
        <f t="shared" si="31"/>
        <v>0</v>
      </c>
      <c r="P86" s="241">
        <f t="shared" si="31"/>
        <v>0</v>
      </c>
      <c r="Q86" s="241">
        <f t="shared" si="31"/>
        <v>0</v>
      </c>
      <c r="R86" s="241">
        <f t="shared" si="31"/>
        <v>0</v>
      </c>
    </row>
    <row r="87" spans="1:16383" x14ac:dyDescent="0.25">
      <c r="A87" s="47"/>
      <c r="B87" s="51"/>
      <c r="C87" s="111"/>
      <c r="D87" s="56" t="s">
        <v>445</v>
      </c>
      <c r="E87" s="7" t="str">
        <f t="shared" ref="E87:R87" si="32" xml:space="preserve"> E$70</f>
        <v>Actual RCV indexation - nominal</v>
      </c>
      <c r="F87" s="241">
        <f t="shared" si="32"/>
        <v>0</v>
      </c>
      <c r="G87" s="162" t="str">
        <f t="shared" si="32"/>
        <v>£m</v>
      </c>
      <c r="H87" s="241">
        <f t="shared" si="32"/>
        <v>0</v>
      </c>
      <c r="I87" s="162">
        <f t="shared" si="32"/>
        <v>0</v>
      </c>
      <c r="J87" s="241">
        <f t="shared" si="32"/>
        <v>0</v>
      </c>
      <c r="K87" s="241">
        <f t="shared" si="32"/>
        <v>0</v>
      </c>
      <c r="L87" s="241">
        <f t="shared" si="32"/>
        <v>0</v>
      </c>
      <c r="M87" s="241">
        <f t="shared" si="32"/>
        <v>0</v>
      </c>
      <c r="N87" s="241">
        <f t="shared" si="32"/>
        <v>0</v>
      </c>
      <c r="O87" s="241">
        <f t="shared" si="32"/>
        <v>0</v>
      </c>
      <c r="P87" s="241">
        <f t="shared" si="32"/>
        <v>0</v>
      </c>
      <c r="Q87" s="241">
        <f t="shared" si="32"/>
        <v>0</v>
      </c>
      <c r="R87" s="241">
        <f t="shared" si="32"/>
        <v>0</v>
      </c>
    </row>
    <row r="88" spans="1:16383" x14ac:dyDescent="0.25">
      <c r="A88" s="47"/>
      <c r="B88" s="51"/>
      <c r="C88" s="111"/>
      <c r="D88" s="56" t="s">
        <v>446</v>
      </c>
      <c r="E88" s="7" t="str">
        <f>E$86</f>
        <v>Actual Nominal RCV balance BEG</v>
      </c>
      <c r="F88" s="7">
        <f t="shared" ref="F88:G88" si="33">F$86</f>
        <v>0</v>
      </c>
      <c r="G88" s="7" t="str">
        <f t="shared" si="33"/>
        <v>£m</v>
      </c>
      <c r="H88" s="241">
        <f t="shared" ref="H88:R88" si="34" xml:space="preserve"> H$75</f>
        <v>0</v>
      </c>
      <c r="I88" s="162">
        <f t="shared" si="34"/>
        <v>0</v>
      </c>
      <c r="J88" s="241">
        <f t="shared" si="34"/>
        <v>0</v>
      </c>
      <c r="K88" s="241">
        <f t="shared" si="34"/>
        <v>0</v>
      </c>
      <c r="L88" s="241">
        <f t="shared" si="34"/>
        <v>0</v>
      </c>
      <c r="M88" s="241">
        <f t="shared" si="34"/>
        <v>0</v>
      </c>
      <c r="N88" s="241">
        <f t="shared" si="34"/>
        <v>0</v>
      </c>
      <c r="O88" s="241">
        <f t="shared" si="34"/>
        <v>0</v>
      </c>
      <c r="P88" s="241">
        <f t="shared" si="34"/>
        <v>0</v>
      </c>
      <c r="Q88" s="241">
        <f t="shared" si="34"/>
        <v>0</v>
      </c>
      <c r="R88" s="241">
        <f t="shared" si="34"/>
        <v>0</v>
      </c>
    </row>
    <row r="89" spans="1:16383" s="138" customFormat="1" x14ac:dyDescent="0.25">
      <c r="A89" s="134"/>
      <c r="B89" s="135"/>
      <c r="C89" s="136"/>
      <c r="D89" s="137"/>
      <c r="E89" s="138" t="s">
        <v>465</v>
      </c>
      <c r="G89" s="163" t="s">
        <v>238</v>
      </c>
      <c r="J89" s="242">
        <f t="shared" ref="J89:R89" si="35" xml:space="preserve"> IF( J84 = 1, $F83, J86 + J87 - J88)</f>
        <v>0</v>
      </c>
      <c r="K89" s="242">
        <f t="shared" si="35"/>
        <v>0</v>
      </c>
      <c r="L89" s="242">
        <f t="shared" si="35"/>
        <v>0</v>
      </c>
      <c r="M89" s="242">
        <f t="shared" si="35"/>
        <v>0</v>
      </c>
      <c r="N89" s="242">
        <f t="shared" si="35"/>
        <v>0</v>
      </c>
      <c r="O89" s="242">
        <f t="shared" si="35"/>
        <v>0</v>
      </c>
      <c r="P89" s="242">
        <f t="shared" si="35"/>
        <v>0</v>
      </c>
      <c r="Q89" s="242">
        <f t="shared" si="35"/>
        <v>0</v>
      </c>
      <c r="R89" s="242">
        <f t="shared" si="35"/>
        <v>0</v>
      </c>
    </row>
    <row r="90" spans="1:16383" x14ac:dyDescent="0.25"/>
    <row r="91" spans="1:16383" s="92" customFormat="1" x14ac:dyDescent="0.25">
      <c r="A91" s="164"/>
      <c r="B91" s="165"/>
      <c r="C91" s="166"/>
      <c r="D91" s="167"/>
      <c r="E91" s="7" t="str">
        <f t="shared" ref="E91:R91" si="36" xml:space="preserve"> E$86</f>
        <v>Actual Nominal RCV balance BEG</v>
      </c>
      <c r="F91" s="185">
        <f t="shared" si="36"/>
        <v>0</v>
      </c>
      <c r="G91" s="92" t="str">
        <f t="shared" si="36"/>
        <v>£m</v>
      </c>
      <c r="H91" s="185">
        <f t="shared" si="36"/>
        <v>0</v>
      </c>
      <c r="I91" s="185">
        <f t="shared" si="36"/>
        <v>0</v>
      </c>
      <c r="J91" s="185">
        <f t="shared" si="36"/>
        <v>0</v>
      </c>
      <c r="K91" s="185">
        <f t="shared" si="36"/>
        <v>0</v>
      </c>
      <c r="L91" s="185">
        <f t="shared" si="36"/>
        <v>0</v>
      </c>
      <c r="M91" s="185">
        <f t="shared" si="36"/>
        <v>0</v>
      </c>
      <c r="N91" s="185">
        <f t="shared" si="36"/>
        <v>0</v>
      </c>
      <c r="O91" s="185">
        <f t="shared" si="36"/>
        <v>0</v>
      </c>
      <c r="P91" s="185">
        <f t="shared" si="36"/>
        <v>0</v>
      </c>
      <c r="Q91" s="185">
        <f t="shared" si="36"/>
        <v>0</v>
      </c>
      <c r="R91" s="185">
        <f t="shared" si="36"/>
        <v>0</v>
      </c>
    </row>
    <row r="92" spans="1:16383" s="92" customFormat="1" x14ac:dyDescent="0.25">
      <c r="A92" s="164"/>
      <c r="B92" s="165"/>
      <c r="C92" s="166"/>
      <c r="D92" s="167"/>
      <c r="E92" s="7" t="str">
        <f t="shared" ref="E92:R92" si="37" xml:space="preserve"> E$87</f>
        <v>Actual RCV indexation - nominal</v>
      </c>
      <c r="F92" s="241">
        <f t="shared" si="37"/>
        <v>0</v>
      </c>
      <c r="G92" s="162" t="str">
        <f t="shared" si="37"/>
        <v>£m</v>
      </c>
      <c r="H92" s="241">
        <f t="shared" si="37"/>
        <v>0</v>
      </c>
      <c r="I92" s="241">
        <f t="shared" si="37"/>
        <v>0</v>
      </c>
      <c r="J92" s="241">
        <f t="shared" si="37"/>
        <v>0</v>
      </c>
      <c r="K92" s="241">
        <f t="shared" si="37"/>
        <v>0</v>
      </c>
      <c r="L92" s="241">
        <f t="shared" si="37"/>
        <v>0</v>
      </c>
      <c r="M92" s="241">
        <f t="shared" si="37"/>
        <v>0</v>
      </c>
      <c r="N92" s="241">
        <f t="shared" si="37"/>
        <v>0</v>
      </c>
      <c r="O92" s="241">
        <f t="shared" si="37"/>
        <v>0</v>
      </c>
      <c r="P92" s="241">
        <f t="shared" si="37"/>
        <v>0</v>
      </c>
      <c r="Q92" s="241">
        <f t="shared" si="37"/>
        <v>0</v>
      </c>
      <c r="R92" s="241">
        <f t="shared" si="37"/>
        <v>0</v>
      </c>
    </row>
    <row r="93" spans="1:16383" s="92" customFormat="1" x14ac:dyDescent="0.25">
      <c r="A93" s="164"/>
      <c r="B93" s="165"/>
      <c r="C93" s="166"/>
      <c r="D93" s="167"/>
      <c r="E93" s="7" t="str">
        <f t="shared" ref="E93:R93" si="38" xml:space="preserve"> E$89</f>
        <v>Actual Nominal RCV balance END</v>
      </c>
      <c r="F93" s="185">
        <f t="shared" si="38"/>
        <v>0</v>
      </c>
      <c r="G93" s="92" t="str">
        <f t="shared" si="38"/>
        <v>£m</v>
      </c>
      <c r="H93" s="185">
        <f t="shared" si="38"/>
        <v>0</v>
      </c>
      <c r="I93" s="185">
        <f t="shared" si="38"/>
        <v>0</v>
      </c>
      <c r="J93" s="185">
        <f t="shared" si="38"/>
        <v>0</v>
      </c>
      <c r="K93" s="185">
        <f t="shared" si="38"/>
        <v>0</v>
      </c>
      <c r="L93" s="185">
        <f t="shared" si="38"/>
        <v>0</v>
      </c>
      <c r="M93" s="185">
        <f t="shared" si="38"/>
        <v>0</v>
      </c>
      <c r="N93" s="185">
        <f t="shared" si="38"/>
        <v>0</v>
      </c>
      <c r="O93" s="185">
        <f t="shared" si="38"/>
        <v>0</v>
      </c>
      <c r="P93" s="185">
        <f t="shared" si="38"/>
        <v>0</v>
      </c>
      <c r="Q93" s="185">
        <f t="shared" si="38"/>
        <v>0</v>
      </c>
      <c r="R93" s="185">
        <f t="shared" si="38"/>
        <v>0</v>
      </c>
    </row>
    <row r="94" spans="1:16383" x14ac:dyDescent="0.25">
      <c r="A94" s="49"/>
      <c r="D94" s="57"/>
      <c r="E94" s="7" t="s">
        <v>466</v>
      </c>
      <c r="G94" s="92" t="s">
        <v>238</v>
      </c>
      <c r="H94" s="243"/>
      <c r="I94" s="243"/>
      <c r="J94" s="185">
        <f t="shared" ref="J94:K94" si="39" xml:space="preserve"> ( (J91+J92) + J93) / 2</f>
        <v>0</v>
      </c>
      <c r="K94" s="185">
        <f t="shared" si="39"/>
        <v>0</v>
      </c>
      <c r="L94" s="185">
        <f xml:space="preserve"> ( (L91+L92) + L93) / 2</f>
        <v>0</v>
      </c>
      <c r="M94" s="185">
        <f xml:space="preserve"> ( (M91+M92) + M93) / 2</f>
        <v>0</v>
      </c>
      <c r="N94" s="185">
        <f t="shared" ref="N94:P94" si="40" xml:space="preserve"> ( (N91+N92) + N93) / 2</f>
        <v>0</v>
      </c>
      <c r="O94" s="185">
        <f t="shared" si="40"/>
        <v>0</v>
      </c>
      <c r="P94" s="185">
        <f t="shared" si="40"/>
        <v>0</v>
      </c>
      <c r="Q94" s="185">
        <f xml:space="preserve"> ( (Q91+Q92) + Q93) / 2</f>
        <v>0</v>
      </c>
      <c r="R94" s="185">
        <f t="shared" ref="R94" si="41" xml:space="preserve"> ( (R91+R92) + R93) / 2</f>
        <v>0</v>
      </c>
    </row>
    <row r="95" spans="1:16383" x14ac:dyDescent="0.25">
      <c r="A95" s="49"/>
      <c r="D95" s="57"/>
      <c r="J95" s="92"/>
      <c r="K95" s="92"/>
      <c r="L95" s="92"/>
      <c r="M95" s="92"/>
      <c r="N95" s="92"/>
      <c r="O95" s="92"/>
      <c r="P95" s="92"/>
      <c r="Q95" s="92"/>
      <c r="R95" s="92"/>
    </row>
    <row r="96" spans="1:16383" x14ac:dyDescent="0.25">
      <c r="B96" s="61" t="s">
        <v>467</v>
      </c>
    </row>
    <row r="97" spans="1:26" s="205" customFormat="1" x14ac:dyDescent="0.25">
      <c r="A97" s="201"/>
      <c r="B97" s="202"/>
      <c r="C97" s="203"/>
      <c r="D97" s="204"/>
      <c r="E97" s="205" t="str">
        <f xml:space="preserve"> InpR!E$109</f>
        <v>WACC on RCV - CPI(H) + RPI wedge bf and additions - DMMY</v>
      </c>
      <c r="F97" s="205">
        <f xml:space="preserve"> InpR!F$109</f>
        <v>0</v>
      </c>
      <c r="G97" s="223" t="str">
        <f xml:space="preserve"> InpR!G$109</f>
        <v>%</v>
      </c>
      <c r="H97" s="205">
        <f xml:space="preserve"> InpR!H$109</f>
        <v>0</v>
      </c>
      <c r="I97" s="205">
        <f xml:space="preserve"> InpR!I$109</f>
        <v>0</v>
      </c>
      <c r="J97" s="205">
        <f xml:space="preserve"> InpR!J$109</f>
        <v>0</v>
      </c>
      <c r="K97" s="205">
        <f xml:space="preserve"> InpR!K$109</f>
        <v>0</v>
      </c>
      <c r="L97" s="205">
        <f xml:space="preserve"> InpR!L$109</f>
        <v>0</v>
      </c>
      <c r="M97" s="205">
        <f xml:space="preserve"> InpR!M$109</f>
        <v>1.920357193840716E-2</v>
      </c>
      <c r="N97" s="205">
        <f xml:space="preserve"> InpR!N$109</f>
        <v>1.920357193840716E-2</v>
      </c>
      <c r="O97" s="205">
        <f xml:space="preserve"> InpR!O$109</f>
        <v>1.920357193840716E-2</v>
      </c>
      <c r="P97" s="205">
        <f xml:space="preserve"> InpR!P$109</f>
        <v>1.920357193840716E-2</v>
      </c>
      <c r="Q97" s="205">
        <f xml:space="preserve"> InpR!Q$109</f>
        <v>1.920357193840716E-2</v>
      </c>
      <c r="R97" s="205">
        <f xml:space="preserve"> InpR!R$109</f>
        <v>0</v>
      </c>
    </row>
    <row r="98" spans="1:26" s="92" customFormat="1" x14ac:dyDescent="0.25">
      <c r="A98" s="164"/>
      <c r="B98" s="165"/>
      <c r="C98" s="166"/>
      <c r="D98" s="167"/>
      <c r="E98" s="30" t="str">
        <f xml:space="preserve"> Time!E$54</f>
        <v>Forecast Period Flag</v>
      </c>
      <c r="F98" s="248">
        <f xml:space="preserve"> Time!F$54</f>
        <v>0</v>
      </c>
      <c r="G98" s="248" t="str">
        <f xml:space="preserve"> Time!G$54</f>
        <v>flag</v>
      </c>
      <c r="H98" s="248">
        <f xml:space="preserve"> Time!H$54</f>
        <v>5</v>
      </c>
      <c r="I98" s="248">
        <f xml:space="preserve"> Time!I$54</f>
        <v>0</v>
      </c>
      <c r="J98" s="248">
        <f xml:space="preserve"> Time!J$54</f>
        <v>0</v>
      </c>
      <c r="K98" s="248">
        <f xml:space="preserve"> Time!K$54</f>
        <v>0</v>
      </c>
      <c r="L98" s="248">
        <f xml:space="preserve"> Time!L$54</f>
        <v>0</v>
      </c>
      <c r="M98" s="248">
        <f xml:space="preserve"> Time!M$54</f>
        <v>1</v>
      </c>
      <c r="N98" s="248">
        <f xml:space="preserve"> Time!N$54</f>
        <v>1</v>
      </c>
      <c r="O98" s="248">
        <f xml:space="preserve"> Time!O$54</f>
        <v>1</v>
      </c>
      <c r="P98" s="248">
        <f xml:space="preserve"> Time!P$54</f>
        <v>1</v>
      </c>
      <c r="Q98" s="248">
        <f xml:space="preserve"> Time!Q$54</f>
        <v>1</v>
      </c>
      <c r="R98" s="248">
        <f xml:space="preserve"> Time!R$54</f>
        <v>0</v>
      </c>
    </row>
    <row r="99" spans="1:26" x14ac:dyDescent="0.25">
      <c r="E99" s="7" t="str">
        <f t="shared" ref="E99:R99" si="42" xml:space="preserve"> E$94</f>
        <v>Actual average RCV balance</v>
      </c>
      <c r="F99" s="184">
        <f t="shared" si="42"/>
        <v>0</v>
      </c>
      <c r="G99" s="184" t="str">
        <f t="shared" si="42"/>
        <v>£m</v>
      </c>
      <c r="H99" s="184">
        <f t="shared" si="42"/>
        <v>0</v>
      </c>
      <c r="I99" s="184">
        <f t="shared" si="42"/>
        <v>0</v>
      </c>
      <c r="J99" s="184">
        <f t="shared" si="42"/>
        <v>0</v>
      </c>
      <c r="K99" s="184">
        <f t="shared" si="42"/>
        <v>0</v>
      </c>
      <c r="L99" s="184">
        <f t="shared" si="42"/>
        <v>0</v>
      </c>
      <c r="M99" s="184">
        <f t="shared" si="42"/>
        <v>0</v>
      </c>
      <c r="N99" s="184">
        <f t="shared" si="42"/>
        <v>0</v>
      </c>
      <c r="O99" s="184">
        <f t="shared" si="42"/>
        <v>0</v>
      </c>
      <c r="P99" s="184">
        <f t="shared" si="42"/>
        <v>0</v>
      </c>
      <c r="Q99" s="184">
        <f t="shared" si="42"/>
        <v>0</v>
      </c>
      <c r="R99" s="184">
        <f t="shared" si="42"/>
        <v>0</v>
      </c>
    </row>
    <row r="100" spans="1:26" x14ac:dyDescent="0.25">
      <c r="E100" s="7" t="s">
        <v>468</v>
      </c>
      <c r="F100" s="243"/>
      <c r="G100" s="184" t="s">
        <v>238</v>
      </c>
      <c r="H100" s="243"/>
      <c r="I100" s="243"/>
      <c r="J100" s="243">
        <f t="shared" ref="J100:K100" si="43">J97*J98*J99</f>
        <v>0</v>
      </c>
      <c r="K100" s="243">
        <f t="shared" si="43"/>
        <v>0</v>
      </c>
      <c r="L100" s="243">
        <f>L97*L98*L99</f>
        <v>0</v>
      </c>
      <c r="M100" s="243">
        <f>M97*M98*M99</f>
        <v>0</v>
      </c>
      <c r="N100" s="243">
        <f t="shared" ref="N100:R100" si="44">N97*N98*N99</f>
        <v>0</v>
      </c>
      <c r="O100" s="243">
        <f t="shared" si="44"/>
        <v>0</v>
      </c>
      <c r="P100" s="243">
        <f t="shared" si="44"/>
        <v>0</v>
      </c>
      <c r="Q100" s="243">
        <f t="shared" si="44"/>
        <v>0</v>
      </c>
      <c r="R100" s="243">
        <f t="shared" si="44"/>
        <v>0</v>
      </c>
    </row>
    <row r="101" spans="1:26" x14ac:dyDescent="0.25"/>
    <row r="102" spans="1:26" x14ac:dyDescent="0.25">
      <c r="E102" s="30" t="str">
        <f xml:space="preserve"> Time!E$50</f>
        <v>Last Forecast Period Flag</v>
      </c>
      <c r="F102" s="250">
        <f xml:space="preserve"> Time!F$50</f>
        <v>0</v>
      </c>
      <c r="G102" s="250" t="str">
        <f xml:space="preserve"> Time!G$50</f>
        <v>flag</v>
      </c>
      <c r="H102" s="250">
        <f xml:space="preserve"> Time!H$50</f>
        <v>1</v>
      </c>
      <c r="I102" s="250">
        <f xml:space="preserve"> Time!I$50</f>
        <v>0</v>
      </c>
      <c r="J102" s="250">
        <f xml:space="preserve"> Time!J$50</f>
        <v>0</v>
      </c>
      <c r="K102" s="250">
        <f xml:space="preserve"> Time!K$50</f>
        <v>0</v>
      </c>
      <c r="L102" s="250">
        <f xml:space="preserve"> Time!L$50</f>
        <v>0</v>
      </c>
      <c r="M102" s="250">
        <f xml:space="preserve"> Time!M$50</f>
        <v>0</v>
      </c>
      <c r="N102" s="250">
        <f xml:space="preserve"> Time!N$50</f>
        <v>0</v>
      </c>
      <c r="O102" s="250">
        <f xml:space="preserve"> Time!O$50</f>
        <v>0</v>
      </c>
      <c r="P102" s="250">
        <f xml:space="preserve"> Time!P$50</f>
        <v>0</v>
      </c>
      <c r="Q102" s="250">
        <f xml:space="preserve"> Time!Q$50</f>
        <v>1</v>
      </c>
      <c r="R102" s="250">
        <f xml:space="preserve"> Time!R$50</f>
        <v>0</v>
      </c>
    </row>
    <row r="103" spans="1:26" s="92" customFormat="1" x14ac:dyDescent="0.25">
      <c r="A103" s="164"/>
      <c r="B103" s="165"/>
      <c r="C103" s="166"/>
      <c r="D103" s="167"/>
      <c r="E103" s="7" t="str">
        <f t="shared" ref="E103:R103" si="45" xml:space="preserve"> E$89</f>
        <v>Actual Nominal RCV balance END</v>
      </c>
      <c r="F103" s="185">
        <f t="shared" si="45"/>
        <v>0</v>
      </c>
      <c r="G103" s="185" t="str">
        <f t="shared" si="45"/>
        <v>£m</v>
      </c>
      <c r="H103" s="185">
        <f t="shared" si="45"/>
        <v>0</v>
      </c>
      <c r="I103" s="185">
        <f t="shared" si="45"/>
        <v>0</v>
      </c>
      <c r="J103" s="185">
        <f t="shared" si="45"/>
        <v>0</v>
      </c>
      <c r="K103" s="185">
        <f t="shared" si="45"/>
        <v>0</v>
      </c>
      <c r="L103" s="185">
        <f t="shared" si="45"/>
        <v>0</v>
      </c>
      <c r="M103" s="185">
        <f t="shared" si="45"/>
        <v>0</v>
      </c>
      <c r="N103" s="185">
        <f t="shared" si="45"/>
        <v>0</v>
      </c>
      <c r="O103" s="185">
        <f t="shared" si="45"/>
        <v>0</v>
      </c>
      <c r="P103" s="185">
        <f t="shared" si="45"/>
        <v>0</v>
      </c>
      <c r="Q103" s="185">
        <f t="shared" si="45"/>
        <v>0</v>
      </c>
      <c r="R103" s="185">
        <f t="shared" si="45"/>
        <v>0</v>
      </c>
    </row>
    <row r="104" spans="1:26" x14ac:dyDescent="0.25">
      <c r="C104" s="267"/>
      <c r="E104" s="7" t="s">
        <v>469</v>
      </c>
      <c r="F104" s="243"/>
      <c r="G104" s="243"/>
      <c r="H104" s="243"/>
      <c r="I104" s="243"/>
      <c r="J104" s="184">
        <f>J103 * J102</f>
        <v>0</v>
      </c>
      <c r="K104" s="184">
        <f t="shared" ref="K104:R104" si="46">K103 * K102</f>
        <v>0</v>
      </c>
      <c r="L104" s="184">
        <f t="shared" si="46"/>
        <v>0</v>
      </c>
      <c r="M104" s="184">
        <f t="shared" si="46"/>
        <v>0</v>
      </c>
      <c r="N104" s="184">
        <f t="shared" si="46"/>
        <v>0</v>
      </c>
      <c r="O104" s="184">
        <f t="shared" si="46"/>
        <v>0</v>
      </c>
      <c r="P104" s="184">
        <f t="shared" si="46"/>
        <v>0</v>
      </c>
      <c r="Q104" s="184">
        <f t="shared" si="46"/>
        <v>0</v>
      </c>
      <c r="R104" s="184">
        <f t="shared" si="46"/>
        <v>0</v>
      </c>
    </row>
    <row r="105" spans="1:26" x14ac:dyDescent="0.25">
      <c r="J105" s="91"/>
      <c r="K105" s="91"/>
      <c r="L105" s="91"/>
      <c r="M105" s="91"/>
      <c r="N105" s="91"/>
      <c r="O105" s="91"/>
      <c r="P105" s="91"/>
      <c r="Q105" s="91"/>
      <c r="R105" s="91"/>
    </row>
    <row r="106" spans="1:26" x14ac:dyDescent="0.25">
      <c r="B106" s="61" t="s">
        <v>470</v>
      </c>
    </row>
    <row r="107" spans="1:26" x14ac:dyDescent="0.25">
      <c r="E107" s="7" t="str">
        <f t="shared" ref="E107:R107" si="47" xml:space="preserve"> E$75</f>
        <v>RCV run-off company should have received - nominal</v>
      </c>
      <c r="F107" s="184">
        <f t="shared" si="47"/>
        <v>0</v>
      </c>
      <c r="G107" s="184" t="str">
        <f t="shared" si="47"/>
        <v>£m</v>
      </c>
      <c r="H107" s="184">
        <f t="shared" si="47"/>
        <v>0</v>
      </c>
      <c r="I107" s="184">
        <f t="shared" si="47"/>
        <v>0</v>
      </c>
      <c r="J107" s="184">
        <f t="shared" si="47"/>
        <v>0</v>
      </c>
      <c r="K107" s="184">
        <f t="shared" si="47"/>
        <v>0</v>
      </c>
      <c r="L107" s="184">
        <f t="shared" si="47"/>
        <v>0</v>
      </c>
      <c r="M107" s="184">
        <f t="shared" si="47"/>
        <v>0</v>
      </c>
      <c r="N107" s="184">
        <f t="shared" si="47"/>
        <v>0</v>
      </c>
      <c r="O107" s="184">
        <f t="shared" si="47"/>
        <v>0</v>
      </c>
      <c r="P107" s="184">
        <f t="shared" si="47"/>
        <v>0</v>
      </c>
      <c r="Q107" s="184">
        <f t="shared" si="47"/>
        <v>0</v>
      </c>
      <c r="R107" s="184">
        <f t="shared" si="47"/>
        <v>0</v>
      </c>
    </row>
    <row r="108" spans="1:26" s="91" customFormat="1" x14ac:dyDescent="0.25">
      <c r="A108" s="170"/>
      <c r="B108" s="165"/>
      <c r="C108" s="166"/>
      <c r="D108" s="171"/>
      <c r="E108" s="7" t="str">
        <f t="shared" ref="E108:R109" si="48" xml:space="preserve"> E$100</f>
        <v>Nominal return company should have received</v>
      </c>
      <c r="F108" s="184">
        <f t="shared" si="48"/>
        <v>0</v>
      </c>
      <c r="G108" s="184" t="str">
        <f t="shared" si="48"/>
        <v>£m</v>
      </c>
      <c r="H108" s="184">
        <f t="shared" si="48"/>
        <v>0</v>
      </c>
      <c r="I108" s="184">
        <f t="shared" si="48"/>
        <v>0</v>
      </c>
      <c r="J108" s="184">
        <f t="shared" si="48"/>
        <v>0</v>
      </c>
      <c r="K108" s="184">
        <f t="shared" si="48"/>
        <v>0</v>
      </c>
      <c r="L108" s="184">
        <f t="shared" si="48"/>
        <v>0</v>
      </c>
      <c r="M108" s="184">
        <f t="shared" si="48"/>
        <v>0</v>
      </c>
      <c r="N108" s="184">
        <f t="shared" si="48"/>
        <v>0</v>
      </c>
      <c r="O108" s="184">
        <f t="shared" si="48"/>
        <v>0</v>
      </c>
      <c r="P108" s="184">
        <f t="shared" si="48"/>
        <v>0</v>
      </c>
      <c r="Q108" s="184">
        <f t="shared" si="48"/>
        <v>0</v>
      </c>
      <c r="R108" s="184">
        <f t="shared" si="48"/>
        <v>0</v>
      </c>
      <c r="S108" s="92"/>
      <c r="T108" s="92"/>
      <c r="U108" s="92"/>
      <c r="V108" s="92"/>
      <c r="W108" s="92"/>
      <c r="X108" s="92"/>
      <c r="Y108" s="92"/>
      <c r="Z108" s="92"/>
    </row>
    <row r="109" spans="1:26" x14ac:dyDescent="0.25">
      <c r="E109" s="7" t="s">
        <v>471</v>
      </c>
      <c r="F109" s="243"/>
      <c r="G109" s="184" t="str">
        <f t="shared" si="48"/>
        <v>£m</v>
      </c>
      <c r="H109" s="243">
        <f>SUM(J109:R109)</f>
        <v>0</v>
      </c>
      <c r="I109" s="243"/>
      <c r="J109" s="243">
        <f t="shared" ref="J109:R109" si="49">SUM(J107:J108)</f>
        <v>0</v>
      </c>
      <c r="K109" s="243">
        <f t="shared" si="49"/>
        <v>0</v>
      </c>
      <c r="L109" s="243">
        <f t="shared" si="49"/>
        <v>0</v>
      </c>
      <c r="M109" s="243">
        <f t="shared" si="49"/>
        <v>0</v>
      </c>
      <c r="N109" s="243">
        <f t="shared" si="49"/>
        <v>0</v>
      </c>
      <c r="O109" s="243">
        <f t="shared" si="49"/>
        <v>0</v>
      </c>
      <c r="P109" s="243">
        <f t="shared" si="49"/>
        <v>0</v>
      </c>
      <c r="Q109" s="243">
        <f t="shared" si="49"/>
        <v>0</v>
      </c>
      <c r="R109" s="243">
        <f t="shared" si="49"/>
        <v>0</v>
      </c>
    </row>
    <row r="110" spans="1:26" x14ac:dyDescent="0.25"/>
    <row r="111" spans="1:26" x14ac:dyDescent="0.25">
      <c r="A111" s="274" t="s">
        <v>472</v>
      </c>
      <c r="B111" s="275"/>
      <c r="C111" s="276"/>
      <c r="D111" s="276"/>
      <c r="E111" s="276"/>
      <c r="F111" s="276"/>
      <c r="G111" s="276"/>
      <c r="H111" s="276"/>
      <c r="I111" s="276"/>
      <c r="J111" s="276"/>
      <c r="K111" s="276"/>
      <c r="L111" s="276"/>
      <c r="M111" s="276"/>
      <c r="N111" s="276"/>
      <c r="O111" s="276"/>
      <c r="P111" s="276"/>
      <c r="Q111" s="276"/>
      <c r="R111" s="276"/>
    </row>
    <row r="112" spans="1:26" x14ac:dyDescent="0.25"/>
    <row r="113" spans="1:26" x14ac:dyDescent="0.25">
      <c r="C113" s="110" t="s">
        <v>473</v>
      </c>
    </row>
    <row r="114" spans="1:26" x14ac:dyDescent="0.25"/>
    <row r="115" spans="1:26" x14ac:dyDescent="0.25">
      <c r="E115" s="7" t="str">
        <f xml:space="preserve"> E$61</f>
        <v>Actual nominal revenue</v>
      </c>
      <c r="F115" s="184">
        <f t="shared" ref="F115:Q115" si="50" xml:space="preserve"> F$61</f>
        <v>0</v>
      </c>
      <c r="G115" s="184" t="str">
        <f t="shared" si="50"/>
        <v>£m</v>
      </c>
      <c r="H115" s="184">
        <f t="shared" si="50"/>
        <v>0</v>
      </c>
      <c r="I115" s="184">
        <f t="shared" si="50"/>
        <v>0</v>
      </c>
      <c r="J115" s="184">
        <f t="shared" si="50"/>
        <v>0</v>
      </c>
      <c r="K115" s="184">
        <f t="shared" si="50"/>
        <v>0</v>
      </c>
      <c r="L115" s="184">
        <f t="shared" si="50"/>
        <v>0</v>
      </c>
      <c r="M115" s="184">
        <f t="shared" si="50"/>
        <v>0</v>
      </c>
      <c r="N115" s="184">
        <f t="shared" si="50"/>
        <v>0</v>
      </c>
      <c r="O115" s="184">
        <f t="shared" si="50"/>
        <v>0</v>
      </c>
      <c r="P115" s="184">
        <f t="shared" si="50"/>
        <v>0</v>
      </c>
      <c r="Q115" s="184">
        <f t="shared" si="50"/>
        <v>0</v>
      </c>
      <c r="R115" s="184">
        <f xml:space="preserve"> R$61</f>
        <v>0</v>
      </c>
    </row>
    <row r="116" spans="1:26" x14ac:dyDescent="0.25">
      <c r="E116" s="7" t="str">
        <f t="shared" ref="E116:R116" si="51" xml:space="preserve"> E$109</f>
        <v>Total nominal revenue company should have received</v>
      </c>
      <c r="F116" s="184">
        <f t="shared" si="51"/>
        <v>0</v>
      </c>
      <c r="G116" s="184" t="str">
        <f t="shared" si="51"/>
        <v>£m</v>
      </c>
      <c r="H116" s="184">
        <f t="shared" si="51"/>
        <v>0</v>
      </c>
      <c r="I116" s="184">
        <f t="shared" si="51"/>
        <v>0</v>
      </c>
      <c r="J116" s="184">
        <f t="shared" si="51"/>
        <v>0</v>
      </c>
      <c r="K116" s="184">
        <f t="shared" si="51"/>
        <v>0</v>
      </c>
      <c r="L116" s="184">
        <f t="shared" si="51"/>
        <v>0</v>
      </c>
      <c r="M116" s="184">
        <f t="shared" si="51"/>
        <v>0</v>
      </c>
      <c r="N116" s="184">
        <f t="shared" si="51"/>
        <v>0</v>
      </c>
      <c r="O116" s="184">
        <f t="shared" si="51"/>
        <v>0</v>
      </c>
      <c r="P116" s="184">
        <f t="shared" si="51"/>
        <v>0</v>
      </c>
      <c r="Q116" s="184">
        <f t="shared" si="51"/>
        <v>0</v>
      </c>
      <c r="R116" s="184">
        <f t="shared" si="51"/>
        <v>0</v>
      </c>
    </row>
    <row r="117" spans="1:26" s="184" customFormat="1" x14ac:dyDescent="0.25">
      <c r="A117" s="180"/>
      <c r="B117" s="181"/>
      <c r="C117" s="182"/>
      <c r="D117" s="183"/>
      <c r="E117" s="7" t="s">
        <v>474</v>
      </c>
      <c r="G117" s="184" t="str">
        <f t="shared" ref="G117" si="52" xml:space="preserve"> G$100</f>
        <v>£m</v>
      </c>
      <c r="H117" s="243">
        <f>SUM(J117:R117)</f>
        <v>0</v>
      </c>
      <c r="M117" s="184">
        <f>M116-M115</f>
        <v>0</v>
      </c>
      <c r="N117" s="184">
        <f t="shared" ref="N117:Q117" si="53">N116-N115</f>
        <v>0</v>
      </c>
      <c r="O117" s="184">
        <f t="shared" si="53"/>
        <v>0</v>
      </c>
      <c r="P117" s="184">
        <f t="shared" si="53"/>
        <v>0</v>
      </c>
      <c r="Q117" s="184">
        <f t="shared" si="53"/>
        <v>0</v>
      </c>
      <c r="S117" s="185"/>
      <c r="T117" s="185"/>
      <c r="U117" s="185"/>
      <c r="V117" s="185"/>
      <c r="W117" s="185"/>
      <c r="X117" s="185"/>
      <c r="Y117" s="185"/>
      <c r="Z117" s="185"/>
    </row>
    <row r="118" spans="1:26" x14ac:dyDescent="0.25"/>
    <row r="119" spans="1:26" x14ac:dyDescent="0.25">
      <c r="A119" s="274" t="s">
        <v>475</v>
      </c>
      <c r="B119" s="275"/>
      <c r="C119" s="276"/>
      <c r="D119" s="276"/>
      <c r="E119" s="276"/>
      <c r="F119" s="276"/>
      <c r="G119" s="276"/>
      <c r="H119" s="276"/>
      <c r="I119" s="276"/>
      <c r="J119" s="276"/>
      <c r="K119" s="276"/>
      <c r="L119" s="276"/>
      <c r="M119" s="276"/>
      <c r="N119" s="276"/>
      <c r="O119" s="276"/>
      <c r="P119" s="276"/>
      <c r="Q119" s="276"/>
      <c r="R119" s="276"/>
    </row>
    <row r="120" spans="1:26" x14ac:dyDescent="0.25"/>
    <row r="121" spans="1:26" x14ac:dyDescent="0.25">
      <c r="C121" s="110" t="s">
        <v>476</v>
      </c>
    </row>
    <row r="122" spans="1:26" x14ac:dyDescent="0.25">
      <c r="C122" s="110" t="s">
        <v>477</v>
      </c>
    </row>
    <row r="123" spans="1:26" x14ac:dyDescent="0.25">
      <c r="C123" s="110" t="s">
        <v>478</v>
      </c>
    </row>
    <row r="124" spans="1:26" x14ac:dyDescent="0.25"/>
    <row r="125" spans="1:26" s="205" customFormat="1" x14ac:dyDescent="0.25">
      <c r="A125" s="201"/>
      <c r="B125" s="202"/>
      <c r="C125" s="203"/>
      <c r="D125" s="204"/>
      <c r="E125" s="37" t="str">
        <f>Index!E$48</f>
        <v>CPI(H): Fin year average - percentage increase - final determination</v>
      </c>
      <c r="F125" s="205">
        <f>Index!F$48</f>
        <v>0</v>
      </c>
      <c r="G125" s="223" t="str">
        <f>Index!G$48</f>
        <v>%</v>
      </c>
      <c r="H125" s="205">
        <f>Index!H$48</f>
        <v>0</v>
      </c>
      <c r="I125" s="205">
        <f>Index!I$48</f>
        <v>0</v>
      </c>
      <c r="J125" s="205">
        <f>Index!J$48</f>
        <v>0</v>
      </c>
      <c r="K125" s="205">
        <f>Index!K$48</f>
        <v>2.1269790500559882E-2</v>
      </c>
      <c r="L125" s="205">
        <f>Index!L$48</f>
        <v>1.9909655450194075E-2</v>
      </c>
      <c r="M125" s="205">
        <f>Index!M$48</f>
        <v>1.9833640562247679E-2</v>
      </c>
      <c r="N125" s="205">
        <f>Index!N$48</f>
        <v>2.0041983108134653E-2</v>
      </c>
      <c r="O125" s="205">
        <f>Index!O$48</f>
        <v>2.0751251595618081E-2</v>
      </c>
      <c r="P125" s="205">
        <f>Index!P$48</f>
        <v>2.1000000000000574E-2</v>
      </c>
      <c r="Q125" s="205">
        <f>Index!Q$48</f>
        <v>2.100000000000124E-2</v>
      </c>
      <c r="R125" s="205">
        <f>Index!R$48</f>
        <v>1.999999999999913E-2</v>
      </c>
    </row>
    <row r="126" spans="1:26" s="205" customFormat="1" x14ac:dyDescent="0.25">
      <c r="A126" s="201"/>
      <c r="B126" s="202"/>
      <c r="C126" s="203"/>
      <c r="D126" s="204"/>
      <c r="E126" s="37" t="str">
        <f>Index!E$71</f>
        <v>Forecast RPI/CPIH wedge - final determination</v>
      </c>
      <c r="F126" s="205">
        <f>Index!F$71</f>
        <v>0</v>
      </c>
      <c r="G126" s="223" t="str">
        <f>Index!G$71</f>
        <v>%</v>
      </c>
      <c r="H126" s="205">
        <f>Index!H$71</f>
        <v>0</v>
      </c>
      <c r="I126" s="205">
        <f>Index!I$71</f>
        <v>0</v>
      </c>
      <c r="J126" s="205">
        <f>Index!J$71</f>
        <v>0</v>
      </c>
      <c r="K126" s="205">
        <f>Index!K$71</f>
        <v>-2.1269790500559882E-2</v>
      </c>
      <c r="L126" s="205">
        <f>Index!L$71</f>
        <v>1.1612485258307714E-2</v>
      </c>
      <c r="M126" s="205">
        <f>Index!M$71</f>
        <v>4.424450951415082E-3</v>
      </c>
      <c r="N126" s="205">
        <f>Index!N$71</f>
        <v>9.5456655774606158E-3</v>
      </c>
      <c r="O126" s="205">
        <f>Index!O$71</f>
        <v>1.0752431675141949E-2</v>
      </c>
      <c r="P126" s="205">
        <f>Index!P$71</f>
        <v>1.1000000000000121E-2</v>
      </c>
      <c r="Q126" s="205">
        <f>Index!Q$71</f>
        <v>1.0999999999998566E-2</v>
      </c>
      <c r="R126" s="205">
        <f>Index!R$71</f>
        <v>1.0000000000000675E-2</v>
      </c>
    </row>
    <row r="127" spans="1:26" s="172" customFormat="1" x14ac:dyDescent="0.25">
      <c r="A127" s="173"/>
      <c r="B127" s="174"/>
      <c r="C127" s="175"/>
      <c r="D127" s="176"/>
      <c r="E127" s="172" t="s">
        <v>479</v>
      </c>
      <c r="J127" s="172">
        <f t="shared" ref="J127:L127" si="54">SUM(J125:J126)</f>
        <v>0</v>
      </c>
      <c r="K127" s="172">
        <f t="shared" si="54"/>
        <v>0</v>
      </c>
      <c r="L127" s="172">
        <f t="shared" si="54"/>
        <v>3.1522140708501789E-2</v>
      </c>
      <c r="M127" s="172">
        <f>SUM(M125:M126)</f>
        <v>2.4258091513662761E-2</v>
      </c>
      <c r="N127" s="172">
        <f t="shared" ref="N127:R127" si="55">SUM(N125:N126)</f>
        <v>2.9587648685595269E-2</v>
      </c>
      <c r="O127" s="172">
        <f t="shared" si="55"/>
        <v>3.150368327076003E-2</v>
      </c>
      <c r="P127" s="172">
        <f t="shared" si="55"/>
        <v>3.2000000000000695E-2</v>
      </c>
      <c r="Q127" s="172">
        <f t="shared" si="55"/>
        <v>3.1999999999999806E-2</v>
      </c>
      <c r="R127" s="172">
        <f t="shared" si="55"/>
        <v>2.9999999999999805E-2</v>
      </c>
      <c r="S127" s="177"/>
      <c r="T127" s="177"/>
      <c r="U127" s="177"/>
      <c r="V127" s="177"/>
      <c r="W127" s="177"/>
      <c r="X127" s="177"/>
      <c r="Y127" s="177"/>
      <c r="Z127" s="177"/>
    </row>
    <row r="128" spans="1:26" x14ac:dyDescent="0.25"/>
    <row r="129" spans="1:16383" s="161" customFormat="1" x14ac:dyDescent="0.25">
      <c r="A129" s="157"/>
      <c r="B129" s="158"/>
      <c r="C129" s="159"/>
      <c r="D129" s="160"/>
      <c r="E129" s="161" t="str">
        <f xml:space="preserve"> E$141</f>
        <v>True up Nominal RCV balance BEG</v>
      </c>
      <c r="F129" s="326">
        <f t="shared" ref="F129:R129" si="56" xml:space="preserve"> F$141</f>
        <v>0</v>
      </c>
      <c r="G129" s="161" t="str">
        <f t="shared" si="56"/>
        <v>£m</v>
      </c>
      <c r="H129" s="326">
        <f t="shared" si="56"/>
        <v>0</v>
      </c>
      <c r="I129" s="326">
        <f t="shared" si="56"/>
        <v>0</v>
      </c>
      <c r="J129" s="326">
        <f t="shared" si="56"/>
        <v>0</v>
      </c>
      <c r="K129" s="326">
        <f xml:space="preserve"> K$141</f>
        <v>0</v>
      </c>
      <c r="L129" s="326">
        <f t="shared" si="56"/>
        <v>0</v>
      </c>
      <c r="M129" s="326">
        <f t="shared" si="56"/>
        <v>0</v>
      </c>
      <c r="N129" s="326">
        <f t="shared" si="56"/>
        <v>0</v>
      </c>
      <c r="O129" s="326">
        <f t="shared" si="56"/>
        <v>0</v>
      </c>
      <c r="P129" s="326">
        <f t="shared" si="56"/>
        <v>0</v>
      </c>
      <c r="Q129" s="326">
        <f t="shared" si="56"/>
        <v>0</v>
      </c>
      <c r="R129" s="326">
        <f t="shared" si="56"/>
        <v>0</v>
      </c>
    </row>
    <row r="130" spans="1:16383" x14ac:dyDescent="0.25">
      <c r="E130" s="178" t="str">
        <f xml:space="preserve"> E$127</f>
        <v>True up Indexation percentage</v>
      </c>
      <c r="F130" s="178">
        <f t="shared" ref="F130:R130" si="57" xml:space="preserve"> F$127</f>
        <v>0</v>
      </c>
      <c r="G130" s="178">
        <f t="shared" si="57"/>
        <v>0</v>
      </c>
      <c r="H130" s="178">
        <f t="shared" si="57"/>
        <v>0</v>
      </c>
      <c r="I130" s="178">
        <f t="shared" si="57"/>
        <v>0</v>
      </c>
      <c r="J130" s="178">
        <f t="shared" si="57"/>
        <v>0</v>
      </c>
      <c r="K130" s="178">
        <f t="shared" si="57"/>
        <v>0</v>
      </c>
      <c r="L130" s="178">
        <f t="shared" si="57"/>
        <v>3.1522140708501789E-2</v>
      </c>
      <c r="M130" s="178">
        <f t="shared" si="57"/>
        <v>2.4258091513662761E-2</v>
      </c>
      <c r="N130" s="178">
        <f t="shared" si="57"/>
        <v>2.9587648685595269E-2</v>
      </c>
      <c r="O130" s="178">
        <f t="shared" si="57"/>
        <v>3.150368327076003E-2</v>
      </c>
      <c r="P130" s="178">
        <f t="shared" si="57"/>
        <v>3.2000000000000695E-2</v>
      </c>
      <c r="Q130" s="178">
        <f t="shared" si="57"/>
        <v>3.1999999999999806E-2</v>
      </c>
      <c r="R130" s="178">
        <f t="shared" si="57"/>
        <v>2.9999999999999805E-2</v>
      </c>
    </row>
    <row r="131" spans="1:16383" x14ac:dyDescent="0.25">
      <c r="C131" s="267"/>
      <c r="E131" s="7" t="s">
        <v>480</v>
      </c>
      <c r="G131" s="91" t="s">
        <v>238</v>
      </c>
      <c r="J131" s="245">
        <f>J129*J130</f>
        <v>0</v>
      </c>
      <c r="K131" s="245">
        <f t="shared" ref="K131:L131" si="58">K129*K130</f>
        <v>0</v>
      </c>
      <c r="L131" s="245">
        <f t="shared" si="58"/>
        <v>0</v>
      </c>
      <c r="M131" s="245">
        <f>M129*M130</f>
        <v>0</v>
      </c>
      <c r="N131" s="245">
        <f t="shared" ref="N131:R131" si="59">N129*N130</f>
        <v>0</v>
      </c>
      <c r="O131" s="245">
        <f t="shared" si="59"/>
        <v>0</v>
      </c>
      <c r="P131" s="245">
        <f t="shared" si="59"/>
        <v>0</v>
      </c>
      <c r="Q131" s="245">
        <f t="shared" si="59"/>
        <v>0</v>
      </c>
      <c r="R131" s="245">
        <f t="shared" si="59"/>
        <v>0</v>
      </c>
    </row>
    <row r="132" spans="1:16383" x14ac:dyDescent="0.25"/>
    <row r="133" spans="1:16383" s="205" customFormat="1" x14ac:dyDescent="0.25">
      <c r="A133" s="201"/>
      <c r="B133" s="202"/>
      <c r="C133" s="203"/>
      <c r="D133" s="204"/>
      <c r="E133" s="37" t="str">
        <f xml:space="preserve"> InpR!E$102</f>
        <v>Run-off rate - CPI(H) + RPI wedge - active - DMMY</v>
      </c>
      <c r="F133" s="205">
        <f xml:space="preserve"> InpR!F$102</f>
        <v>0</v>
      </c>
      <c r="G133" s="223" t="str">
        <f xml:space="preserve"> InpR!G$102</f>
        <v>%</v>
      </c>
      <c r="H133" s="205">
        <f xml:space="preserve"> InpR!H$102</f>
        <v>0</v>
      </c>
      <c r="I133" s="205">
        <f xml:space="preserve"> InpR!I$102</f>
        <v>0</v>
      </c>
      <c r="J133" s="205">
        <f xml:space="preserve"> InpR!J$102</f>
        <v>0</v>
      </c>
      <c r="K133" s="205">
        <f xml:space="preserve"> InpR!K$102</f>
        <v>0</v>
      </c>
      <c r="L133" s="205">
        <f xml:space="preserve"> InpR!L$102</f>
        <v>0</v>
      </c>
      <c r="M133" s="205">
        <f xml:space="preserve"> InpR!M$102</f>
        <v>0</v>
      </c>
      <c r="N133" s="205">
        <f xml:space="preserve"> InpR!N$102</f>
        <v>0</v>
      </c>
      <c r="O133" s="205">
        <f xml:space="preserve"> InpR!O$102</f>
        <v>0</v>
      </c>
      <c r="P133" s="205">
        <f xml:space="preserve"> InpR!P$102</f>
        <v>0</v>
      </c>
      <c r="Q133" s="205">
        <f xml:space="preserve"> InpR!Q$102</f>
        <v>0</v>
      </c>
      <c r="R133" s="205">
        <f xml:space="preserve"> InpR!R$102</f>
        <v>0</v>
      </c>
    </row>
    <row r="134" spans="1:16383" s="161" customFormat="1" x14ac:dyDescent="0.25">
      <c r="A134" s="157"/>
      <c r="B134" s="158"/>
      <c r="C134" s="159"/>
      <c r="D134" s="160"/>
      <c r="E134" s="161" t="str">
        <f xml:space="preserve"> E$141</f>
        <v>True up Nominal RCV balance BEG</v>
      </c>
      <c r="F134" s="326">
        <f t="shared" ref="F134:R134" si="60" xml:space="preserve"> F$141</f>
        <v>0</v>
      </c>
      <c r="G134" s="161" t="str">
        <f t="shared" si="60"/>
        <v>£m</v>
      </c>
      <c r="H134" s="326">
        <f t="shared" si="60"/>
        <v>0</v>
      </c>
      <c r="I134" s="326">
        <f t="shared" si="60"/>
        <v>0</v>
      </c>
      <c r="J134" s="326">
        <f t="shared" si="60"/>
        <v>0</v>
      </c>
      <c r="K134" s="326">
        <f t="shared" si="60"/>
        <v>0</v>
      </c>
      <c r="L134" s="326">
        <f t="shared" si="60"/>
        <v>0</v>
      </c>
      <c r="M134" s="326">
        <f t="shared" si="60"/>
        <v>0</v>
      </c>
      <c r="N134" s="326">
        <f t="shared" si="60"/>
        <v>0</v>
      </c>
      <c r="O134" s="326">
        <f t="shared" si="60"/>
        <v>0</v>
      </c>
      <c r="P134" s="326">
        <f t="shared" si="60"/>
        <v>0</v>
      </c>
      <c r="Q134" s="326">
        <f t="shared" si="60"/>
        <v>0</v>
      </c>
      <c r="R134" s="326">
        <f t="shared" si="60"/>
        <v>0</v>
      </c>
    </row>
    <row r="135" spans="1:16383" x14ac:dyDescent="0.25">
      <c r="C135" s="267"/>
      <c r="E135" s="7" t="str">
        <f xml:space="preserve"> E$131</f>
        <v>True up RCV indexation</v>
      </c>
      <c r="F135" s="7">
        <f t="shared" ref="F135:R135" si="61" xml:space="preserve"> F$131</f>
        <v>0</v>
      </c>
      <c r="G135" s="91" t="str">
        <f t="shared" si="61"/>
        <v>£m</v>
      </c>
      <c r="H135" s="7">
        <f t="shared" si="61"/>
        <v>0</v>
      </c>
      <c r="I135" s="7">
        <f t="shared" si="61"/>
        <v>0</v>
      </c>
      <c r="J135" s="245">
        <f t="shared" si="61"/>
        <v>0</v>
      </c>
      <c r="K135" s="245">
        <f t="shared" si="61"/>
        <v>0</v>
      </c>
      <c r="L135" s="245">
        <f t="shared" si="61"/>
        <v>0</v>
      </c>
      <c r="M135" s="245">
        <f t="shared" si="61"/>
        <v>0</v>
      </c>
      <c r="N135" s="245">
        <f t="shared" si="61"/>
        <v>0</v>
      </c>
      <c r="O135" s="245">
        <f t="shared" si="61"/>
        <v>0</v>
      </c>
      <c r="P135" s="245">
        <f t="shared" si="61"/>
        <v>0</v>
      </c>
      <c r="Q135" s="245">
        <f t="shared" si="61"/>
        <v>0</v>
      </c>
      <c r="R135" s="245">
        <f t="shared" si="61"/>
        <v>0</v>
      </c>
    </row>
    <row r="136" spans="1:16383" x14ac:dyDescent="0.25">
      <c r="C136" s="267"/>
      <c r="E136" s="7" t="s">
        <v>481</v>
      </c>
      <c r="F136" s="246"/>
      <c r="G136" s="162" t="s">
        <v>238</v>
      </c>
      <c r="H136" s="246"/>
      <c r="I136" s="246"/>
      <c r="J136" s="245">
        <f t="shared" ref="J136:L136" si="62" xml:space="preserve"> (J134+J135) * J133</f>
        <v>0</v>
      </c>
      <c r="K136" s="245">
        <f t="shared" si="62"/>
        <v>0</v>
      </c>
      <c r="L136" s="245">
        <f t="shared" si="62"/>
        <v>0</v>
      </c>
      <c r="M136" s="245">
        <f xml:space="preserve"> (M134+M135) * M133</f>
        <v>0</v>
      </c>
      <c r="N136" s="245">
        <f t="shared" ref="N136:R136" si="63" xml:space="preserve"> (N134+N135) * N133</f>
        <v>0</v>
      </c>
      <c r="O136" s="245">
        <f t="shared" si="63"/>
        <v>0</v>
      </c>
      <c r="P136" s="245">
        <f t="shared" si="63"/>
        <v>0</v>
      </c>
      <c r="Q136" s="245">
        <f t="shared" si="63"/>
        <v>0</v>
      </c>
      <c r="R136" s="245">
        <f t="shared" si="63"/>
        <v>0</v>
      </c>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c r="XFA136" s="91"/>
      <c r="XFB136" s="91"/>
      <c r="XFC136" s="91"/>
    </row>
    <row r="137" spans="1:16383" x14ac:dyDescent="0.25">
      <c r="F137" s="138"/>
      <c r="G137" s="138"/>
      <c r="H137" s="138"/>
    </row>
    <row r="138" spans="1:16383" s="200" customFormat="1" x14ac:dyDescent="0.25">
      <c r="A138" s="196"/>
      <c r="B138" s="197"/>
      <c r="C138" s="198"/>
      <c r="D138" s="199"/>
      <c r="E138" s="200" t="str">
        <f>InpR!$E$95</f>
        <v>RCV - CPI(H) + RPI wedge initial balance - nominal - DMMY</v>
      </c>
      <c r="F138" s="249">
        <f>InpR!$F$95</f>
        <v>0</v>
      </c>
      <c r="G138" s="248" t="str">
        <f>InpR!$G$95</f>
        <v>£m</v>
      </c>
      <c r="H138" s="30"/>
    </row>
    <row r="139" spans="1:16383" s="37" customFormat="1" x14ac:dyDescent="0.25">
      <c r="A139" s="48"/>
      <c r="B139" s="59"/>
      <c r="C139" s="108"/>
      <c r="D139" s="53"/>
      <c r="E139" s="37" t="str">
        <f>Time!E$40</f>
        <v>Acquisition / initial balance date flag</v>
      </c>
      <c r="F139" s="37">
        <f>Time!F$40</f>
        <v>0</v>
      </c>
      <c r="G139" s="248" t="str">
        <f>Time!G$40</f>
        <v>flag</v>
      </c>
      <c r="H139" s="37">
        <f>Time!H$40</f>
        <v>1</v>
      </c>
      <c r="I139" s="37">
        <f>Time!I$40</f>
        <v>0</v>
      </c>
      <c r="J139" s="37">
        <f>Time!J$40</f>
        <v>0</v>
      </c>
      <c r="K139" s="37">
        <f>Time!K$40</f>
        <v>0</v>
      </c>
      <c r="L139" s="37">
        <f>Time!L$40</f>
        <v>1</v>
      </c>
      <c r="M139" s="37">
        <f>Time!M$40</f>
        <v>0</v>
      </c>
      <c r="N139" s="37">
        <f>Time!N$40</f>
        <v>0</v>
      </c>
      <c r="O139" s="37">
        <f>Time!O$40</f>
        <v>0</v>
      </c>
      <c r="P139" s="37">
        <f>Time!P$40</f>
        <v>0</v>
      </c>
      <c r="Q139" s="37">
        <f>Time!Q$40</f>
        <v>0</v>
      </c>
      <c r="R139" s="37">
        <f>Time!R$40</f>
        <v>0</v>
      </c>
    </row>
    <row r="140" spans="1:16383" x14ac:dyDescent="0.25">
      <c r="A140" s="48"/>
      <c r="B140" s="59"/>
      <c r="C140" s="108"/>
      <c r="D140" s="53"/>
    </row>
    <row r="141" spans="1:16383" x14ac:dyDescent="0.25">
      <c r="A141" s="47"/>
      <c r="B141" s="51"/>
      <c r="C141" s="269"/>
      <c r="D141" s="56"/>
      <c r="E141" s="7" t="s">
        <v>482</v>
      </c>
      <c r="G141" s="162" t="s">
        <v>238</v>
      </c>
      <c r="J141" s="241">
        <f t="shared" ref="J141" si="64" xml:space="preserve"> I144</f>
        <v>0</v>
      </c>
      <c r="K141" s="241">
        <f t="shared" ref="K141" si="65" xml:space="preserve"> J144</f>
        <v>0</v>
      </c>
      <c r="L141" s="241">
        <f t="shared" ref="L141" si="66" xml:space="preserve"> K144</f>
        <v>0</v>
      </c>
      <c r="M141" s="241">
        <f t="shared" ref="M141" si="67" xml:space="preserve"> L144</f>
        <v>0</v>
      </c>
      <c r="N141" s="241">
        <f t="shared" ref="N141" si="68" xml:space="preserve"> M144</f>
        <v>0</v>
      </c>
      <c r="O141" s="241">
        <f t="shared" ref="O141" si="69" xml:space="preserve"> N144</f>
        <v>0</v>
      </c>
      <c r="P141" s="241">
        <f t="shared" ref="P141" si="70" xml:space="preserve"> O144</f>
        <v>0</v>
      </c>
      <c r="Q141" s="241">
        <f t="shared" ref="Q141" si="71" xml:space="preserve"> P144</f>
        <v>0</v>
      </c>
      <c r="R141" s="241">
        <f t="shared" ref="R141" si="72" xml:space="preserve"> Q144</f>
        <v>0</v>
      </c>
    </row>
    <row r="142" spans="1:16383" x14ac:dyDescent="0.25">
      <c r="A142" s="47"/>
      <c r="B142" s="51"/>
      <c r="C142" s="111"/>
      <c r="D142" s="56" t="s">
        <v>445</v>
      </c>
      <c r="E142" s="7" t="str">
        <f t="shared" ref="E142:R142" si="73" xml:space="preserve"> E$131</f>
        <v>True up RCV indexation</v>
      </c>
      <c r="F142" s="241">
        <f t="shared" si="73"/>
        <v>0</v>
      </c>
      <c r="G142" s="241" t="str">
        <f t="shared" si="73"/>
        <v>£m</v>
      </c>
      <c r="H142" s="241">
        <f t="shared" si="73"/>
        <v>0</v>
      </c>
      <c r="I142" s="241">
        <f t="shared" si="73"/>
        <v>0</v>
      </c>
      <c r="J142" s="241">
        <f t="shared" si="73"/>
        <v>0</v>
      </c>
      <c r="K142" s="241">
        <f t="shared" si="73"/>
        <v>0</v>
      </c>
      <c r="L142" s="241">
        <f t="shared" si="73"/>
        <v>0</v>
      </c>
      <c r="M142" s="241">
        <f t="shared" si="73"/>
        <v>0</v>
      </c>
      <c r="N142" s="241">
        <f t="shared" si="73"/>
        <v>0</v>
      </c>
      <c r="O142" s="241">
        <f t="shared" si="73"/>
        <v>0</v>
      </c>
      <c r="P142" s="241">
        <f t="shared" si="73"/>
        <v>0</v>
      </c>
      <c r="Q142" s="241">
        <f t="shared" si="73"/>
        <v>0</v>
      </c>
      <c r="R142" s="241">
        <f t="shared" si="73"/>
        <v>0</v>
      </c>
    </row>
    <row r="143" spans="1:16383" x14ac:dyDescent="0.25">
      <c r="A143" s="47"/>
      <c r="B143" s="51"/>
      <c r="C143" s="111"/>
      <c r="D143" s="56" t="s">
        <v>446</v>
      </c>
      <c r="E143" s="7" t="str">
        <f t="shared" ref="E143:R143" si="74" xml:space="preserve"> E$136</f>
        <v>True up Nominal RCV run-off</v>
      </c>
      <c r="F143" s="241">
        <f t="shared" si="74"/>
        <v>0</v>
      </c>
      <c r="G143" s="241" t="str">
        <f t="shared" si="74"/>
        <v>£m</v>
      </c>
      <c r="H143" s="241">
        <f t="shared" si="74"/>
        <v>0</v>
      </c>
      <c r="I143" s="241">
        <f t="shared" si="74"/>
        <v>0</v>
      </c>
      <c r="J143" s="241">
        <f t="shared" si="74"/>
        <v>0</v>
      </c>
      <c r="K143" s="241">
        <f t="shared" si="74"/>
        <v>0</v>
      </c>
      <c r="L143" s="241">
        <f t="shared" si="74"/>
        <v>0</v>
      </c>
      <c r="M143" s="241">
        <f t="shared" si="74"/>
        <v>0</v>
      </c>
      <c r="N143" s="241">
        <f t="shared" si="74"/>
        <v>0</v>
      </c>
      <c r="O143" s="241">
        <f t="shared" si="74"/>
        <v>0</v>
      </c>
      <c r="P143" s="241">
        <f t="shared" si="74"/>
        <v>0</v>
      </c>
      <c r="Q143" s="241">
        <f t="shared" si="74"/>
        <v>0</v>
      </c>
      <c r="R143" s="241">
        <f t="shared" si="74"/>
        <v>0</v>
      </c>
    </row>
    <row r="144" spans="1:16383" s="138" customFormat="1" x14ac:dyDescent="0.25">
      <c r="A144" s="134"/>
      <c r="B144" s="135"/>
      <c r="C144" s="268"/>
      <c r="D144" s="137"/>
      <c r="E144" s="138" t="s">
        <v>483</v>
      </c>
      <c r="G144" s="163" t="s">
        <v>238</v>
      </c>
      <c r="J144" s="242">
        <f t="shared" ref="J144:K144" si="75" xml:space="preserve"> IF( J139 = 1, $F138, J141 + J142 - J143)</f>
        <v>0</v>
      </c>
      <c r="K144" s="242">
        <f t="shared" si="75"/>
        <v>0</v>
      </c>
      <c r="L144" s="242">
        <f xml:space="preserve"> IF( L139 = 1, $F138, L141 + L142 - L143)</f>
        <v>0</v>
      </c>
      <c r="M144" s="242">
        <f t="shared" ref="M144:R144" si="76" xml:space="preserve"> IF( M139 = 1, $F138, M141 + M142 - M143)</f>
        <v>0</v>
      </c>
      <c r="N144" s="242">
        <f t="shared" si="76"/>
        <v>0</v>
      </c>
      <c r="O144" s="242">
        <f t="shared" si="76"/>
        <v>0</v>
      </c>
      <c r="P144" s="242">
        <f t="shared" si="76"/>
        <v>0</v>
      </c>
      <c r="Q144" s="242">
        <f t="shared" si="76"/>
        <v>0</v>
      </c>
      <c r="R144" s="242">
        <f t="shared" si="76"/>
        <v>0</v>
      </c>
    </row>
    <row r="145" spans="1:18" x14ac:dyDescent="0.25"/>
    <row r="146" spans="1:18" s="92" customFormat="1" x14ac:dyDescent="0.25">
      <c r="A146" s="164"/>
      <c r="B146" s="165"/>
      <c r="C146" s="166"/>
      <c r="D146" s="167"/>
      <c r="E146" s="179" t="str">
        <f t="shared" ref="E146:R146" si="77" xml:space="preserve"> E$141</f>
        <v>True up Nominal RCV balance BEG</v>
      </c>
      <c r="F146" s="185">
        <f t="shared" si="77"/>
        <v>0</v>
      </c>
      <c r="G146" s="185" t="str">
        <f t="shared" si="77"/>
        <v>£m</v>
      </c>
      <c r="H146" s="185">
        <f t="shared" si="77"/>
        <v>0</v>
      </c>
      <c r="I146" s="185">
        <f t="shared" si="77"/>
        <v>0</v>
      </c>
      <c r="J146" s="185">
        <f t="shared" si="77"/>
        <v>0</v>
      </c>
      <c r="K146" s="185">
        <f t="shared" si="77"/>
        <v>0</v>
      </c>
      <c r="L146" s="185">
        <f t="shared" si="77"/>
        <v>0</v>
      </c>
      <c r="M146" s="185">
        <f t="shared" si="77"/>
        <v>0</v>
      </c>
      <c r="N146" s="185">
        <f t="shared" si="77"/>
        <v>0</v>
      </c>
      <c r="O146" s="185">
        <f t="shared" si="77"/>
        <v>0</v>
      </c>
      <c r="P146" s="185">
        <f t="shared" si="77"/>
        <v>0</v>
      </c>
      <c r="Q146" s="185">
        <f t="shared" si="77"/>
        <v>0</v>
      </c>
      <c r="R146" s="185">
        <f t="shared" si="77"/>
        <v>0</v>
      </c>
    </row>
    <row r="147" spans="1:18" s="92" customFormat="1" x14ac:dyDescent="0.25">
      <c r="A147" s="164"/>
      <c r="B147" s="165"/>
      <c r="C147" s="166"/>
      <c r="D147" s="167"/>
      <c r="E147" s="179" t="str">
        <f t="shared" ref="E147:R147" si="78" xml:space="preserve"> E$131</f>
        <v>True up RCV indexation</v>
      </c>
      <c r="F147" s="185">
        <f t="shared" si="78"/>
        <v>0</v>
      </c>
      <c r="G147" s="185" t="str">
        <f t="shared" si="78"/>
        <v>£m</v>
      </c>
      <c r="H147" s="185">
        <f t="shared" si="78"/>
        <v>0</v>
      </c>
      <c r="I147" s="185">
        <f t="shared" si="78"/>
        <v>0</v>
      </c>
      <c r="J147" s="185">
        <f t="shared" si="78"/>
        <v>0</v>
      </c>
      <c r="K147" s="185">
        <f t="shared" si="78"/>
        <v>0</v>
      </c>
      <c r="L147" s="185">
        <f t="shared" si="78"/>
        <v>0</v>
      </c>
      <c r="M147" s="185">
        <f t="shared" si="78"/>
        <v>0</v>
      </c>
      <c r="N147" s="185">
        <f t="shared" si="78"/>
        <v>0</v>
      </c>
      <c r="O147" s="185">
        <f t="shared" si="78"/>
        <v>0</v>
      </c>
      <c r="P147" s="185">
        <f t="shared" si="78"/>
        <v>0</v>
      </c>
      <c r="Q147" s="185">
        <f t="shared" si="78"/>
        <v>0</v>
      </c>
      <c r="R147" s="185">
        <f t="shared" si="78"/>
        <v>0</v>
      </c>
    </row>
    <row r="148" spans="1:18" s="92" customFormat="1" x14ac:dyDescent="0.25">
      <c r="A148" s="164"/>
      <c r="B148" s="165"/>
      <c r="C148" s="166"/>
      <c r="D148" s="167"/>
      <c r="E148" s="179" t="str">
        <f t="shared" ref="E148:R148" si="79" xml:space="preserve"> E$144</f>
        <v>True up Nominal RCV balance END</v>
      </c>
      <c r="F148" s="185">
        <f t="shared" si="79"/>
        <v>0</v>
      </c>
      <c r="G148" s="185" t="str">
        <f t="shared" si="79"/>
        <v>£m</v>
      </c>
      <c r="H148" s="185">
        <f t="shared" si="79"/>
        <v>0</v>
      </c>
      <c r="I148" s="185">
        <f t="shared" si="79"/>
        <v>0</v>
      </c>
      <c r="J148" s="185">
        <f t="shared" si="79"/>
        <v>0</v>
      </c>
      <c r="K148" s="185">
        <f t="shared" si="79"/>
        <v>0</v>
      </c>
      <c r="L148" s="185">
        <f t="shared" si="79"/>
        <v>0</v>
      </c>
      <c r="M148" s="185">
        <f t="shared" si="79"/>
        <v>0</v>
      </c>
      <c r="N148" s="185">
        <f t="shared" si="79"/>
        <v>0</v>
      </c>
      <c r="O148" s="185">
        <f t="shared" si="79"/>
        <v>0</v>
      </c>
      <c r="P148" s="185">
        <f t="shared" si="79"/>
        <v>0</v>
      </c>
      <c r="Q148" s="185">
        <f t="shared" si="79"/>
        <v>0</v>
      </c>
      <c r="R148" s="185">
        <f t="shared" si="79"/>
        <v>0</v>
      </c>
    </row>
    <row r="149" spans="1:18" x14ac:dyDescent="0.25">
      <c r="A149" s="49"/>
      <c r="C149" s="267"/>
      <c r="D149" s="57"/>
      <c r="E149" s="7" t="s">
        <v>484</v>
      </c>
      <c r="F149" s="243"/>
      <c r="G149" s="185" t="s">
        <v>238</v>
      </c>
      <c r="H149" s="243"/>
      <c r="I149" s="243"/>
      <c r="J149" s="185">
        <f t="shared" ref="J149:L149" si="80" xml:space="preserve"> ( (J146+J147) + J148) / 2</f>
        <v>0</v>
      </c>
      <c r="K149" s="185">
        <f t="shared" si="80"/>
        <v>0</v>
      </c>
      <c r="L149" s="185">
        <f t="shared" si="80"/>
        <v>0</v>
      </c>
      <c r="M149" s="185">
        <f xml:space="preserve"> ( (M146+M147) + M148) / 2</f>
        <v>0</v>
      </c>
      <c r="N149" s="185">
        <f t="shared" ref="N149:R149" si="81" xml:space="preserve"> ( (N146+N147) + N148) / 2</f>
        <v>0</v>
      </c>
      <c r="O149" s="185">
        <f t="shared" si="81"/>
        <v>0</v>
      </c>
      <c r="P149" s="185">
        <f t="shared" si="81"/>
        <v>0</v>
      </c>
      <c r="Q149" s="185">
        <f t="shared" si="81"/>
        <v>0</v>
      </c>
      <c r="R149" s="185">
        <f t="shared" si="81"/>
        <v>0</v>
      </c>
    </row>
    <row r="150" spans="1:18" x14ac:dyDescent="0.25"/>
    <row r="151" spans="1:18" s="205" customFormat="1" x14ac:dyDescent="0.25">
      <c r="A151" s="201"/>
      <c r="B151" s="202"/>
      <c r="C151" s="203"/>
      <c r="D151" s="204"/>
      <c r="E151" s="205" t="str">
        <f xml:space="preserve"> InpR!E$109</f>
        <v>WACC on RCV - CPI(H) + RPI wedge bf and additions - DMMY</v>
      </c>
      <c r="F151" s="205">
        <f xml:space="preserve"> InpR!F$109</f>
        <v>0</v>
      </c>
      <c r="G151" s="223" t="str">
        <f xml:space="preserve"> InpR!G$109</f>
        <v>%</v>
      </c>
      <c r="H151" s="205">
        <f xml:space="preserve"> InpR!H$109</f>
        <v>0</v>
      </c>
      <c r="I151" s="205">
        <f xml:space="preserve"> InpR!I$109</f>
        <v>0</v>
      </c>
      <c r="J151" s="205">
        <f xml:space="preserve"> InpR!J$109</f>
        <v>0</v>
      </c>
      <c r="K151" s="205">
        <f xml:space="preserve"> InpR!K$109</f>
        <v>0</v>
      </c>
      <c r="L151" s="205">
        <f xml:space="preserve"> InpR!L$109</f>
        <v>0</v>
      </c>
      <c r="M151" s="205">
        <f xml:space="preserve"> InpR!M$109</f>
        <v>1.920357193840716E-2</v>
      </c>
      <c r="N151" s="205">
        <f xml:space="preserve"> InpR!N$109</f>
        <v>1.920357193840716E-2</v>
      </c>
      <c r="O151" s="205">
        <f xml:space="preserve"> InpR!O$109</f>
        <v>1.920357193840716E-2</v>
      </c>
      <c r="P151" s="205">
        <f xml:space="preserve"> InpR!P$109</f>
        <v>1.920357193840716E-2</v>
      </c>
      <c r="Q151" s="205">
        <f xml:space="preserve"> InpR!Q$109</f>
        <v>1.920357193840716E-2</v>
      </c>
      <c r="R151" s="205">
        <f xml:space="preserve"> InpR!R$109</f>
        <v>0</v>
      </c>
    </row>
    <row r="152" spans="1:18" s="92" customFormat="1" x14ac:dyDescent="0.25">
      <c r="A152" s="164"/>
      <c r="B152" s="165"/>
      <c r="C152" s="166"/>
      <c r="D152" s="167"/>
      <c r="E152" s="30" t="str">
        <f xml:space="preserve"> Time!E$54</f>
        <v>Forecast Period Flag</v>
      </c>
      <c r="F152" s="248">
        <f xml:space="preserve"> Time!F$54</f>
        <v>0</v>
      </c>
      <c r="G152" s="248" t="str">
        <f xml:space="preserve"> Time!G$54</f>
        <v>flag</v>
      </c>
      <c r="H152" s="248">
        <f xml:space="preserve"> Time!H$54</f>
        <v>5</v>
      </c>
      <c r="I152" s="248">
        <f xml:space="preserve"> Time!I$54</f>
        <v>0</v>
      </c>
      <c r="J152" s="248">
        <f xml:space="preserve"> Time!J$54</f>
        <v>0</v>
      </c>
      <c r="K152" s="248">
        <f xml:space="preserve"> Time!K$54</f>
        <v>0</v>
      </c>
      <c r="L152" s="248">
        <f xml:space="preserve"> Time!L$54</f>
        <v>0</v>
      </c>
      <c r="M152" s="248">
        <f xml:space="preserve"> Time!M$54</f>
        <v>1</v>
      </c>
      <c r="N152" s="248">
        <f xml:space="preserve"> Time!N$54</f>
        <v>1</v>
      </c>
      <c r="O152" s="248">
        <f xml:space="preserve"> Time!O$54</f>
        <v>1</v>
      </c>
      <c r="P152" s="248">
        <f xml:space="preserve"> Time!P$54</f>
        <v>1</v>
      </c>
      <c r="Q152" s="248">
        <f xml:space="preserve"> Time!Q$54</f>
        <v>1</v>
      </c>
      <c r="R152" s="248">
        <f xml:space="preserve"> Time!R$54</f>
        <v>0</v>
      </c>
    </row>
    <row r="153" spans="1:18" s="92" customFormat="1" x14ac:dyDescent="0.25">
      <c r="A153" s="164"/>
      <c r="B153" s="165"/>
      <c r="C153" s="166"/>
      <c r="D153" s="167"/>
      <c r="E153" s="179" t="str">
        <f xml:space="preserve"> E$149</f>
        <v>True up Nominal RCV average balance</v>
      </c>
      <c r="F153" s="185">
        <f t="shared" ref="F153:R153" si="82" xml:space="preserve"> F$149</f>
        <v>0</v>
      </c>
      <c r="G153" s="185" t="str">
        <f t="shared" si="82"/>
        <v>£m</v>
      </c>
      <c r="H153" s="185">
        <f t="shared" si="82"/>
        <v>0</v>
      </c>
      <c r="I153" s="185">
        <f t="shared" si="82"/>
        <v>0</v>
      </c>
      <c r="J153" s="185">
        <f t="shared" si="82"/>
        <v>0</v>
      </c>
      <c r="K153" s="185">
        <f t="shared" si="82"/>
        <v>0</v>
      </c>
      <c r="L153" s="185">
        <f t="shared" si="82"/>
        <v>0</v>
      </c>
      <c r="M153" s="185">
        <f t="shared" si="82"/>
        <v>0</v>
      </c>
      <c r="N153" s="185">
        <f t="shared" si="82"/>
        <v>0</v>
      </c>
      <c r="O153" s="185">
        <f t="shared" si="82"/>
        <v>0</v>
      </c>
      <c r="P153" s="185">
        <f t="shared" si="82"/>
        <v>0</v>
      </c>
      <c r="Q153" s="185">
        <f t="shared" si="82"/>
        <v>0</v>
      </c>
      <c r="R153" s="185">
        <f t="shared" si="82"/>
        <v>0</v>
      </c>
    </row>
    <row r="154" spans="1:18" x14ac:dyDescent="0.25">
      <c r="C154" s="267"/>
      <c r="E154" s="7" t="s">
        <v>485</v>
      </c>
      <c r="F154" s="243"/>
      <c r="G154" s="184" t="s">
        <v>238</v>
      </c>
      <c r="H154" s="243"/>
      <c r="I154" s="243"/>
      <c r="J154" s="245">
        <f t="shared" ref="J154:K154" si="83">J151*J152*J153</f>
        <v>0</v>
      </c>
      <c r="K154" s="245">
        <f t="shared" si="83"/>
        <v>0</v>
      </c>
      <c r="L154" s="245">
        <f>L151*L152*L153</f>
        <v>0</v>
      </c>
      <c r="M154" s="245">
        <f t="shared" ref="M154:R154" si="84">M151*M152*M153</f>
        <v>0</v>
      </c>
      <c r="N154" s="245">
        <f t="shared" si="84"/>
        <v>0</v>
      </c>
      <c r="O154" s="245">
        <f t="shared" si="84"/>
        <v>0</v>
      </c>
      <c r="P154" s="245">
        <f t="shared" si="84"/>
        <v>0</v>
      </c>
      <c r="Q154" s="245">
        <f t="shared" si="84"/>
        <v>0</v>
      </c>
      <c r="R154" s="245">
        <f t="shared" si="84"/>
        <v>0</v>
      </c>
    </row>
    <row r="155" spans="1:18" x14ac:dyDescent="0.25">
      <c r="M155" s="187"/>
      <c r="N155" s="187"/>
      <c r="O155" s="187"/>
      <c r="P155" s="187"/>
      <c r="Q155" s="187"/>
    </row>
    <row r="156" spans="1:18" s="92" customFormat="1" x14ac:dyDescent="0.25">
      <c r="A156" s="164"/>
      <c r="B156" s="165"/>
      <c r="C156" s="166"/>
      <c r="D156" s="167"/>
      <c r="E156" s="179" t="str">
        <f xml:space="preserve"> E$136</f>
        <v>True up Nominal RCV run-off</v>
      </c>
      <c r="F156" s="185">
        <f t="shared" ref="F156:R156" si="85" xml:space="preserve"> F$136</f>
        <v>0</v>
      </c>
      <c r="G156" s="185" t="str">
        <f t="shared" si="85"/>
        <v>£m</v>
      </c>
      <c r="H156" s="185">
        <f t="shared" si="85"/>
        <v>0</v>
      </c>
      <c r="I156" s="185">
        <f t="shared" si="85"/>
        <v>0</v>
      </c>
      <c r="J156" s="185">
        <f t="shared" si="85"/>
        <v>0</v>
      </c>
      <c r="K156" s="185">
        <f t="shared" si="85"/>
        <v>0</v>
      </c>
      <c r="L156" s="185">
        <f t="shared" si="85"/>
        <v>0</v>
      </c>
      <c r="M156" s="185">
        <f t="shared" si="85"/>
        <v>0</v>
      </c>
      <c r="N156" s="185">
        <f t="shared" si="85"/>
        <v>0</v>
      </c>
      <c r="O156" s="185">
        <f t="shared" si="85"/>
        <v>0</v>
      </c>
      <c r="P156" s="185">
        <f t="shared" si="85"/>
        <v>0</v>
      </c>
      <c r="Q156" s="185">
        <f t="shared" si="85"/>
        <v>0</v>
      </c>
      <c r="R156" s="185">
        <f t="shared" si="85"/>
        <v>0</v>
      </c>
    </row>
    <row r="157" spans="1:18" s="92" customFormat="1" x14ac:dyDescent="0.25">
      <c r="A157" s="164"/>
      <c r="B157" s="165"/>
      <c r="C157" s="166"/>
      <c r="D157" s="167"/>
      <c r="E157" s="179" t="str">
        <f xml:space="preserve"> E$154</f>
        <v>True up Nominal return</v>
      </c>
      <c r="F157" s="185">
        <f t="shared" ref="F157:R157" si="86" xml:space="preserve"> F$154</f>
        <v>0</v>
      </c>
      <c r="G157" s="185" t="str">
        <f t="shared" si="86"/>
        <v>£m</v>
      </c>
      <c r="H157" s="185">
        <f t="shared" si="86"/>
        <v>0</v>
      </c>
      <c r="I157" s="185">
        <f t="shared" si="86"/>
        <v>0</v>
      </c>
      <c r="J157" s="185">
        <f t="shared" si="86"/>
        <v>0</v>
      </c>
      <c r="K157" s="185">
        <f t="shared" si="86"/>
        <v>0</v>
      </c>
      <c r="L157" s="185">
        <f t="shared" si="86"/>
        <v>0</v>
      </c>
      <c r="M157" s="185">
        <f t="shared" si="86"/>
        <v>0</v>
      </c>
      <c r="N157" s="185">
        <f t="shared" si="86"/>
        <v>0</v>
      </c>
      <c r="O157" s="185">
        <f t="shared" si="86"/>
        <v>0</v>
      </c>
      <c r="P157" s="185">
        <f t="shared" si="86"/>
        <v>0</v>
      </c>
      <c r="Q157" s="185">
        <f t="shared" si="86"/>
        <v>0</v>
      </c>
      <c r="R157" s="185">
        <f t="shared" si="86"/>
        <v>0</v>
      </c>
    </row>
    <row r="158" spans="1:18" x14ac:dyDescent="0.25">
      <c r="C158" s="267"/>
      <c r="E158" s="7" t="s">
        <v>486</v>
      </c>
      <c r="F158" s="243"/>
      <c r="G158" s="184" t="str">
        <f t="shared" ref="G158" si="87">G$273</f>
        <v>£m</v>
      </c>
      <c r="H158" s="243">
        <f>SUM(J158:R158)</f>
        <v>0</v>
      </c>
      <c r="I158" s="243"/>
      <c r="J158" s="243">
        <f t="shared" ref="J158:K158" si="88">SUM(J156:J157)</f>
        <v>0</v>
      </c>
      <c r="K158" s="243">
        <f t="shared" si="88"/>
        <v>0</v>
      </c>
      <c r="L158" s="243">
        <f>SUM(L156:L157)</f>
        <v>0</v>
      </c>
      <c r="M158" s="243">
        <f t="shared" ref="M158:R158" si="89">SUM(M156:M157)</f>
        <v>0</v>
      </c>
      <c r="N158" s="243">
        <f t="shared" si="89"/>
        <v>0</v>
      </c>
      <c r="O158" s="243">
        <f t="shared" si="89"/>
        <v>0</v>
      </c>
      <c r="P158" s="243">
        <f t="shared" si="89"/>
        <v>0</v>
      </c>
      <c r="Q158" s="243">
        <f t="shared" si="89"/>
        <v>0</v>
      </c>
      <c r="R158" s="243">
        <f t="shared" si="89"/>
        <v>0</v>
      </c>
    </row>
    <row r="159" spans="1:18" x14ac:dyDescent="0.25"/>
    <row r="160" spans="1:18" x14ac:dyDescent="0.25">
      <c r="C160" s="267"/>
      <c r="E160" s="7" t="str">
        <f xml:space="preserve"> E$158</f>
        <v>Total True up Nominal revenue to company</v>
      </c>
      <c r="F160" s="243">
        <f t="shared" ref="F160:R160" si="90" xml:space="preserve"> F$158</f>
        <v>0</v>
      </c>
      <c r="G160" s="184" t="str">
        <f t="shared" si="90"/>
        <v>£m</v>
      </c>
      <c r="H160" s="243">
        <f t="shared" si="90"/>
        <v>0</v>
      </c>
      <c r="I160" s="243">
        <f t="shared" si="90"/>
        <v>0</v>
      </c>
      <c r="J160" s="243">
        <f t="shared" si="90"/>
        <v>0</v>
      </c>
      <c r="K160" s="243">
        <f t="shared" si="90"/>
        <v>0</v>
      </c>
      <c r="L160" s="243">
        <f t="shared" si="90"/>
        <v>0</v>
      </c>
      <c r="M160" s="243">
        <f t="shared" si="90"/>
        <v>0</v>
      </c>
      <c r="N160" s="243">
        <f t="shared" si="90"/>
        <v>0</v>
      </c>
      <c r="O160" s="243">
        <f t="shared" si="90"/>
        <v>0</v>
      </c>
      <c r="P160" s="243">
        <f t="shared" si="90"/>
        <v>0</v>
      </c>
      <c r="Q160" s="243">
        <f t="shared" si="90"/>
        <v>0</v>
      </c>
      <c r="R160" s="243">
        <f t="shared" si="90"/>
        <v>0</v>
      </c>
    </row>
    <row r="161" spans="1:16383" x14ac:dyDescent="0.25">
      <c r="E161" s="7" t="str">
        <f t="shared" ref="E161:R161" si="91" xml:space="preserve"> E$109</f>
        <v>Total nominal revenue company should have received</v>
      </c>
      <c r="F161" s="184">
        <f t="shared" si="91"/>
        <v>0</v>
      </c>
      <c r="G161" s="184" t="str">
        <f t="shared" si="91"/>
        <v>£m</v>
      </c>
      <c r="H161" s="184">
        <f t="shared" si="91"/>
        <v>0</v>
      </c>
      <c r="I161" s="184">
        <f t="shared" si="91"/>
        <v>0</v>
      </c>
      <c r="J161" s="184">
        <f t="shared" si="91"/>
        <v>0</v>
      </c>
      <c r="K161" s="184">
        <f t="shared" si="91"/>
        <v>0</v>
      </c>
      <c r="L161" s="184">
        <f t="shared" si="91"/>
        <v>0</v>
      </c>
      <c r="M161" s="184">
        <f t="shared" si="91"/>
        <v>0</v>
      </c>
      <c r="N161" s="184">
        <f t="shared" si="91"/>
        <v>0</v>
      </c>
      <c r="O161" s="184">
        <f t="shared" si="91"/>
        <v>0</v>
      </c>
      <c r="P161" s="184">
        <f t="shared" si="91"/>
        <v>0</v>
      </c>
      <c r="Q161" s="184">
        <f t="shared" si="91"/>
        <v>0</v>
      </c>
      <c r="R161" s="184">
        <f t="shared" si="91"/>
        <v>0</v>
      </c>
    </row>
    <row r="162" spans="1:16383" s="185" customFormat="1" x14ac:dyDescent="0.25">
      <c r="A162" s="251"/>
      <c r="B162" s="181"/>
      <c r="C162" s="182"/>
      <c r="D162" s="252"/>
      <c r="E162" s="7" t="s">
        <v>487</v>
      </c>
      <c r="G162" s="185" t="str">
        <f t="shared" ref="G162" si="92" xml:space="preserve"> G$271</f>
        <v>£m</v>
      </c>
      <c r="H162" s="185">
        <f xml:space="preserve"> SUM(J162:R162)</f>
        <v>0</v>
      </c>
      <c r="J162" s="185">
        <f t="shared" ref="J162:K162" si="93">J161-J160</f>
        <v>0</v>
      </c>
      <c r="K162" s="185">
        <f t="shared" si="93"/>
        <v>0</v>
      </c>
      <c r="L162" s="185">
        <f>L161-L160</f>
        <v>0</v>
      </c>
      <c r="M162" s="185">
        <f>M161-M160</f>
        <v>0</v>
      </c>
      <c r="N162" s="185">
        <f t="shared" ref="N162:R162" si="94">N161-N160</f>
        <v>0</v>
      </c>
      <c r="O162" s="185">
        <f t="shared" si="94"/>
        <v>0</v>
      </c>
      <c r="P162" s="185">
        <f t="shared" si="94"/>
        <v>0</v>
      </c>
      <c r="Q162" s="185">
        <f t="shared" si="94"/>
        <v>0</v>
      </c>
      <c r="R162" s="185">
        <f t="shared" si="94"/>
        <v>0</v>
      </c>
    </row>
    <row r="163" spans="1:16383" x14ac:dyDescent="0.25"/>
    <row r="164" spans="1:16383" s="185" customFormat="1" x14ac:dyDescent="0.25">
      <c r="A164" s="251"/>
      <c r="B164" s="181"/>
      <c r="C164" s="182"/>
      <c r="D164" s="252"/>
      <c r="E164" s="7" t="str">
        <f xml:space="preserve"> E$162</f>
        <v>Value of True up nominal</v>
      </c>
      <c r="F164" s="185">
        <f t="shared" ref="F164:R164" si="95" xml:space="preserve"> F$162</f>
        <v>0</v>
      </c>
      <c r="G164" s="185" t="str">
        <f t="shared" si="95"/>
        <v>£m</v>
      </c>
      <c r="H164" s="185">
        <f t="shared" si="95"/>
        <v>0</v>
      </c>
      <c r="I164" s="185">
        <f t="shared" si="95"/>
        <v>0</v>
      </c>
      <c r="J164" s="185">
        <f t="shared" si="95"/>
        <v>0</v>
      </c>
      <c r="K164" s="185">
        <f t="shared" si="95"/>
        <v>0</v>
      </c>
      <c r="L164" s="185">
        <f t="shared" si="95"/>
        <v>0</v>
      </c>
      <c r="M164" s="185">
        <f t="shared" si="95"/>
        <v>0</v>
      </c>
      <c r="N164" s="185">
        <f t="shared" si="95"/>
        <v>0</v>
      </c>
      <c r="O164" s="185">
        <f t="shared" si="95"/>
        <v>0</v>
      </c>
      <c r="P164" s="185">
        <f t="shared" si="95"/>
        <v>0</v>
      </c>
      <c r="Q164" s="185">
        <f t="shared" si="95"/>
        <v>0</v>
      </c>
      <c r="R164" s="185">
        <f t="shared" si="95"/>
        <v>0</v>
      </c>
    </row>
    <row r="165" spans="1:16383" s="91" customFormat="1" x14ac:dyDescent="0.25">
      <c r="A165" s="170"/>
      <c r="B165" s="165"/>
      <c r="C165" s="166"/>
      <c r="D165" s="171"/>
      <c r="E165" s="7" t="str">
        <f t="shared" ref="E165:R165" si="96" xml:space="preserve"> E$117</f>
        <v>Difference in nominal revenue</v>
      </c>
      <c r="F165" s="247">
        <f t="shared" si="96"/>
        <v>0</v>
      </c>
      <c r="G165" s="247" t="str">
        <f t="shared" si="96"/>
        <v>£m</v>
      </c>
      <c r="H165" s="247">
        <f t="shared" si="96"/>
        <v>0</v>
      </c>
      <c r="I165" s="247">
        <f t="shared" si="96"/>
        <v>0</v>
      </c>
      <c r="J165" s="247">
        <f t="shared" si="96"/>
        <v>0</v>
      </c>
      <c r="K165" s="247">
        <f t="shared" si="96"/>
        <v>0</v>
      </c>
      <c r="L165" s="247">
        <f t="shared" si="96"/>
        <v>0</v>
      </c>
      <c r="M165" s="247">
        <f t="shared" si="96"/>
        <v>0</v>
      </c>
      <c r="N165" s="247">
        <f t="shared" si="96"/>
        <v>0</v>
      </c>
      <c r="O165" s="247">
        <f t="shared" si="96"/>
        <v>0</v>
      </c>
      <c r="P165" s="247">
        <f t="shared" si="96"/>
        <v>0</v>
      </c>
      <c r="Q165" s="247">
        <f t="shared" si="96"/>
        <v>0</v>
      </c>
      <c r="R165" s="247">
        <f t="shared" si="96"/>
        <v>0</v>
      </c>
      <c r="S165" s="92"/>
      <c r="T165" s="92"/>
      <c r="U165" s="92"/>
      <c r="V165" s="92"/>
      <c r="W165" s="92"/>
      <c r="X165" s="92"/>
      <c r="Y165" s="92"/>
      <c r="Z165" s="92"/>
    </row>
    <row r="166" spans="1:16383" s="211" customFormat="1" x14ac:dyDescent="0.25">
      <c r="A166" s="224"/>
      <c r="B166" s="208"/>
      <c r="C166" s="209"/>
      <c r="D166" s="210"/>
      <c r="E166" s="7" t="s">
        <v>488</v>
      </c>
      <c r="F166" s="225">
        <f>SUM(J166:R166)</f>
        <v>0</v>
      </c>
      <c r="G166" s="211" t="s">
        <v>407</v>
      </c>
      <c r="J166" s="225">
        <f t="shared" ref="J166:R166" si="97">IF( ABS(J164-J165)&gt;ChK_Tol,1,0)</f>
        <v>0</v>
      </c>
      <c r="K166" s="225">
        <f t="shared" si="97"/>
        <v>0</v>
      </c>
      <c r="L166" s="225">
        <f t="shared" si="97"/>
        <v>0</v>
      </c>
      <c r="M166" s="225">
        <f t="shared" si="97"/>
        <v>0</v>
      </c>
      <c r="N166" s="225">
        <f t="shared" si="97"/>
        <v>0</v>
      </c>
      <c r="O166" s="225">
        <f t="shared" si="97"/>
        <v>0</v>
      </c>
      <c r="P166" s="225">
        <f t="shared" si="97"/>
        <v>0</v>
      </c>
      <c r="Q166" s="225">
        <f t="shared" si="97"/>
        <v>0</v>
      </c>
      <c r="R166" s="225">
        <f t="shared" si="97"/>
        <v>0</v>
      </c>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225"/>
      <c r="HC166" s="225"/>
      <c r="HD166" s="225"/>
      <c r="HE166" s="225"/>
      <c r="HF166" s="225"/>
      <c r="HG166" s="225"/>
      <c r="HH166" s="225"/>
      <c r="HI166" s="225"/>
      <c r="HJ166" s="225"/>
      <c r="HK166" s="225"/>
      <c r="HL166" s="225"/>
      <c r="HM166" s="225"/>
      <c r="HN166" s="225"/>
      <c r="HO166" s="225"/>
      <c r="HP166" s="225"/>
      <c r="HQ166" s="225"/>
      <c r="HR166" s="225"/>
      <c r="HS166" s="225"/>
      <c r="HT166" s="225"/>
      <c r="HU166" s="225"/>
      <c r="HV166" s="225"/>
      <c r="HW166" s="225"/>
      <c r="HX166" s="225"/>
      <c r="HY166" s="225"/>
      <c r="HZ166" s="225"/>
      <c r="IA166" s="225"/>
      <c r="IB166" s="225"/>
      <c r="IC166" s="225"/>
      <c r="ID166" s="225"/>
      <c r="IE166" s="225"/>
      <c r="IF166" s="225"/>
      <c r="IG166" s="225"/>
      <c r="IH166" s="225"/>
      <c r="II166" s="225"/>
      <c r="IJ166" s="225"/>
      <c r="IK166" s="225"/>
      <c r="IL166" s="225"/>
      <c r="IM166" s="225"/>
      <c r="IN166" s="225"/>
      <c r="IO166" s="225"/>
      <c r="IP166" s="225"/>
      <c r="IQ166" s="225"/>
      <c r="IR166" s="225"/>
      <c r="IS166" s="225"/>
      <c r="IT166" s="225"/>
      <c r="IU166" s="225"/>
      <c r="IV166" s="225"/>
      <c r="IW166" s="225"/>
      <c r="IX166" s="225"/>
      <c r="IY166" s="225"/>
      <c r="IZ166" s="225"/>
      <c r="JA166" s="225"/>
      <c r="JB166" s="225"/>
      <c r="JC166" s="225"/>
      <c r="JD166" s="225"/>
      <c r="JE166" s="225"/>
      <c r="JF166" s="225"/>
      <c r="JG166" s="225"/>
      <c r="JH166" s="225"/>
      <c r="JI166" s="225"/>
      <c r="JJ166" s="225"/>
      <c r="JK166" s="225"/>
      <c r="JL166" s="225"/>
      <c r="JM166" s="225"/>
      <c r="JN166" s="225"/>
      <c r="JO166" s="225"/>
      <c r="JP166" s="225"/>
      <c r="JQ166" s="225"/>
      <c r="JR166" s="225"/>
      <c r="JS166" s="225"/>
      <c r="JT166" s="225"/>
      <c r="JU166" s="225"/>
      <c r="JV166" s="225"/>
      <c r="JW166" s="225"/>
      <c r="JX166" s="225"/>
      <c r="JY166" s="225"/>
      <c r="JZ166" s="225"/>
      <c r="KA166" s="225"/>
      <c r="KB166" s="225"/>
      <c r="KC166" s="225"/>
      <c r="KD166" s="225"/>
      <c r="KE166" s="225"/>
      <c r="KF166" s="225"/>
      <c r="KG166" s="225"/>
      <c r="KH166" s="225"/>
      <c r="KI166" s="225"/>
      <c r="KJ166" s="225"/>
      <c r="KK166" s="225"/>
      <c r="KL166" s="225"/>
      <c r="KM166" s="225"/>
      <c r="KN166" s="225"/>
      <c r="KO166" s="225"/>
      <c r="KP166" s="225"/>
      <c r="KQ166" s="225"/>
      <c r="KR166" s="225"/>
      <c r="KS166" s="225"/>
      <c r="KT166" s="225"/>
      <c r="KU166" s="225"/>
      <c r="KV166" s="225"/>
      <c r="KW166" s="225"/>
      <c r="KX166" s="225"/>
      <c r="KY166" s="225"/>
      <c r="KZ166" s="225"/>
      <c r="LA166" s="225"/>
      <c r="LB166" s="225"/>
      <c r="LC166" s="225"/>
      <c r="LD166" s="225"/>
      <c r="LE166" s="225"/>
      <c r="LF166" s="225"/>
      <c r="LG166" s="225"/>
      <c r="LH166" s="225"/>
      <c r="LI166" s="225"/>
      <c r="LJ166" s="225"/>
      <c r="LK166" s="225"/>
      <c r="LL166" s="225"/>
      <c r="LM166" s="225"/>
      <c r="LN166" s="225"/>
      <c r="LO166" s="225"/>
      <c r="LP166" s="225"/>
      <c r="LQ166" s="225"/>
      <c r="LR166" s="225"/>
      <c r="LS166" s="225"/>
      <c r="LT166" s="225"/>
      <c r="LU166" s="225"/>
      <c r="LV166" s="225"/>
      <c r="LW166" s="225"/>
      <c r="LX166" s="225"/>
      <c r="LY166" s="225"/>
      <c r="LZ166" s="225"/>
      <c r="MA166" s="225"/>
      <c r="MB166" s="225"/>
      <c r="MC166" s="225"/>
      <c r="MD166" s="225"/>
      <c r="ME166" s="225"/>
      <c r="MF166" s="225"/>
      <c r="MG166" s="225"/>
      <c r="MH166" s="225"/>
      <c r="MI166" s="225"/>
      <c r="MJ166" s="225"/>
      <c r="MK166" s="225"/>
      <c r="ML166" s="225"/>
      <c r="MM166" s="225"/>
      <c r="MN166" s="225"/>
      <c r="MO166" s="225"/>
      <c r="MP166" s="225"/>
      <c r="MQ166" s="225"/>
      <c r="MR166" s="225"/>
      <c r="MS166" s="225"/>
      <c r="MT166" s="225"/>
      <c r="MU166" s="225"/>
      <c r="MV166" s="225"/>
      <c r="MW166" s="225"/>
      <c r="MX166" s="225"/>
      <c r="MY166" s="225"/>
      <c r="MZ166" s="225"/>
      <c r="NA166" s="225"/>
      <c r="NB166" s="225"/>
      <c r="NC166" s="225"/>
      <c r="ND166" s="225"/>
      <c r="NE166" s="225"/>
      <c r="NF166" s="225"/>
      <c r="NG166" s="225"/>
      <c r="NH166" s="225"/>
      <c r="NI166" s="225"/>
      <c r="NJ166" s="225"/>
      <c r="NK166" s="225"/>
      <c r="NL166" s="225"/>
      <c r="NM166" s="225"/>
      <c r="NN166" s="225"/>
      <c r="NO166" s="225"/>
      <c r="NP166" s="225"/>
      <c r="NQ166" s="225"/>
      <c r="NR166" s="225"/>
      <c r="NS166" s="225"/>
      <c r="NT166" s="225"/>
      <c r="NU166" s="225"/>
      <c r="NV166" s="225"/>
      <c r="NW166" s="225"/>
      <c r="NX166" s="225"/>
      <c r="NY166" s="225"/>
      <c r="NZ166" s="225"/>
      <c r="OA166" s="225"/>
      <c r="OB166" s="225"/>
      <c r="OC166" s="225"/>
      <c r="OD166" s="225"/>
      <c r="OE166" s="225"/>
      <c r="OF166" s="225"/>
      <c r="OG166" s="225"/>
      <c r="OH166" s="225"/>
      <c r="OI166" s="225"/>
      <c r="OJ166" s="225"/>
      <c r="OK166" s="225"/>
      <c r="OL166" s="225"/>
      <c r="OM166" s="225"/>
      <c r="ON166" s="225"/>
      <c r="OO166" s="225"/>
      <c r="OP166" s="225"/>
      <c r="OQ166" s="225"/>
      <c r="OR166" s="225"/>
      <c r="OS166" s="225"/>
      <c r="OT166" s="225"/>
      <c r="OU166" s="225"/>
      <c r="OV166" s="225"/>
      <c r="OW166" s="225"/>
      <c r="OX166" s="225"/>
      <c r="OY166" s="225"/>
      <c r="OZ166" s="225"/>
      <c r="PA166" s="225"/>
      <c r="PB166" s="225"/>
      <c r="PC166" s="225"/>
      <c r="PD166" s="225"/>
      <c r="PE166" s="225"/>
      <c r="PF166" s="225"/>
      <c r="PG166" s="225"/>
      <c r="PH166" s="225"/>
      <c r="PI166" s="225"/>
      <c r="PJ166" s="225"/>
      <c r="PK166" s="225"/>
      <c r="PL166" s="225"/>
      <c r="PM166" s="225"/>
      <c r="PN166" s="225"/>
      <c r="PO166" s="225"/>
      <c r="PP166" s="225"/>
      <c r="PQ166" s="225"/>
      <c r="PR166" s="225"/>
      <c r="PS166" s="225"/>
      <c r="PT166" s="225"/>
      <c r="PU166" s="225"/>
      <c r="PV166" s="225"/>
      <c r="PW166" s="225"/>
      <c r="PX166" s="225"/>
      <c r="PY166" s="225"/>
      <c r="PZ166" s="225"/>
      <c r="QA166" s="225"/>
      <c r="QB166" s="225"/>
      <c r="QC166" s="225"/>
      <c r="QD166" s="225"/>
      <c r="QE166" s="225"/>
      <c r="QF166" s="225"/>
      <c r="QG166" s="225"/>
      <c r="QH166" s="225"/>
      <c r="QI166" s="225"/>
      <c r="QJ166" s="225"/>
      <c r="QK166" s="225"/>
      <c r="QL166" s="225"/>
      <c r="QM166" s="225"/>
      <c r="QN166" s="225"/>
      <c r="QO166" s="225"/>
      <c r="QP166" s="225"/>
      <c r="QQ166" s="225"/>
      <c r="QR166" s="225"/>
      <c r="QS166" s="225"/>
      <c r="QT166" s="225"/>
      <c r="QU166" s="225"/>
      <c r="QV166" s="225"/>
      <c r="QW166" s="225"/>
      <c r="QX166" s="225"/>
      <c r="QY166" s="225"/>
      <c r="QZ166" s="225"/>
      <c r="RA166" s="225"/>
      <c r="RB166" s="225"/>
      <c r="RC166" s="225"/>
      <c r="RD166" s="225"/>
      <c r="RE166" s="225"/>
      <c r="RF166" s="225"/>
      <c r="RG166" s="225"/>
      <c r="RH166" s="225"/>
      <c r="RI166" s="225"/>
      <c r="RJ166" s="225"/>
      <c r="RK166" s="225"/>
      <c r="RL166" s="225"/>
      <c r="RM166" s="225"/>
      <c r="RN166" s="225"/>
      <c r="RO166" s="225"/>
      <c r="RP166" s="225"/>
      <c r="RQ166" s="225"/>
      <c r="RR166" s="225"/>
      <c r="RS166" s="225"/>
      <c r="RT166" s="225"/>
      <c r="RU166" s="225"/>
      <c r="RV166" s="225"/>
      <c r="RW166" s="225"/>
      <c r="RX166" s="225"/>
      <c r="RY166" s="225"/>
      <c r="RZ166" s="225"/>
      <c r="SA166" s="225"/>
      <c r="SB166" s="225"/>
      <c r="SC166" s="225"/>
      <c r="SD166" s="225"/>
      <c r="SE166" s="225"/>
      <c r="SF166" s="225"/>
      <c r="SG166" s="225"/>
      <c r="SH166" s="225"/>
      <c r="SI166" s="225"/>
      <c r="SJ166" s="225"/>
      <c r="SK166" s="225"/>
      <c r="SL166" s="225"/>
      <c r="SM166" s="225"/>
      <c r="SN166" s="225"/>
      <c r="SO166" s="225"/>
      <c r="SP166" s="225"/>
      <c r="SQ166" s="225"/>
      <c r="SR166" s="225"/>
      <c r="SS166" s="225"/>
      <c r="ST166" s="225"/>
      <c r="SU166" s="225"/>
      <c r="SV166" s="225"/>
      <c r="SW166" s="225"/>
      <c r="SX166" s="225"/>
      <c r="SY166" s="225"/>
      <c r="SZ166" s="225"/>
      <c r="TA166" s="225"/>
      <c r="TB166" s="225"/>
      <c r="TC166" s="225"/>
      <c r="TD166" s="225"/>
      <c r="TE166" s="225"/>
      <c r="TF166" s="225"/>
      <c r="TG166" s="225"/>
      <c r="TH166" s="225"/>
      <c r="TI166" s="225"/>
      <c r="TJ166" s="225"/>
      <c r="TK166" s="225"/>
      <c r="TL166" s="225"/>
      <c r="TM166" s="225"/>
      <c r="TN166" s="225"/>
      <c r="TO166" s="225"/>
      <c r="TP166" s="225"/>
      <c r="TQ166" s="225"/>
      <c r="TR166" s="225"/>
      <c r="TS166" s="225"/>
      <c r="TT166" s="225"/>
      <c r="TU166" s="225"/>
      <c r="TV166" s="225"/>
      <c r="TW166" s="225"/>
      <c r="TX166" s="225"/>
      <c r="TY166" s="225"/>
      <c r="TZ166" s="225"/>
      <c r="UA166" s="225"/>
      <c r="UB166" s="225"/>
      <c r="UC166" s="225"/>
      <c r="UD166" s="225"/>
      <c r="UE166" s="225"/>
      <c r="UF166" s="225"/>
      <c r="UG166" s="225"/>
      <c r="UH166" s="225"/>
      <c r="UI166" s="225"/>
      <c r="UJ166" s="225"/>
      <c r="UK166" s="225"/>
      <c r="UL166" s="225"/>
      <c r="UM166" s="225"/>
      <c r="UN166" s="225"/>
      <c r="UO166" s="225"/>
      <c r="UP166" s="225"/>
      <c r="UQ166" s="225"/>
      <c r="UR166" s="225"/>
      <c r="US166" s="225"/>
      <c r="UT166" s="225"/>
      <c r="UU166" s="225"/>
      <c r="UV166" s="225"/>
      <c r="UW166" s="225"/>
      <c r="UX166" s="225"/>
      <c r="UY166" s="225"/>
      <c r="UZ166" s="225"/>
      <c r="VA166" s="225"/>
      <c r="VB166" s="225"/>
      <c r="VC166" s="225"/>
      <c r="VD166" s="225"/>
      <c r="VE166" s="225"/>
      <c r="VF166" s="225"/>
      <c r="VG166" s="225"/>
      <c r="VH166" s="225"/>
      <c r="VI166" s="225"/>
      <c r="VJ166" s="225"/>
      <c r="VK166" s="225"/>
      <c r="VL166" s="225"/>
      <c r="VM166" s="225"/>
      <c r="VN166" s="225"/>
      <c r="VO166" s="225"/>
      <c r="VP166" s="225"/>
      <c r="VQ166" s="225"/>
      <c r="VR166" s="225"/>
      <c r="VS166" s="225"/>
      <c r="VT166" s="225"/>
      <c r="VU166" s="225"/>
      <c r="VV166" s="225"/>
      <c r="VW166" s="225"/>
      <c r="VX166" s="225"/>
      <c r="VY166" s="225"/>
      <c r="VZ166" s="225"/>
      <c r="WA166" s="225"/>
      <c r="WB166" s="225"/>
      <c r="WC166" s="225"/>
      <c r="WD166" s="225"/>
      <c r="WE166" s="225"/>
      <c r="WF166" s="225"/>
      <c r="WG166" s="225"/>
      <c r="WH166" s="225"/>
      <c r="WI166" s="225"/>
      <c r="WJ166" s="225"/>
      <c r="WK166" s="225"/>
      <c r="WL166" s="225"/>
      <c r="WM166" s="225"/>
      <c r="WN166" s="225"/>
      <c r="WO166" s="225"/>
      <c r="WP166" s="225"/>
      <c r="WQ166" s="225"/>
      <c r="WR166" s="225"/>
      <c r="WS166" s="225"/>
      <c r="WT166" s="225"/>
      <c r="WU166" s="225"/>
      <c r="WV166" s="225"/>
      <c r="WW166" s="225"/>
      <c r="WX166" s="225"/>
      <c r="WY166" s="225"/>
      <c r="WZ166" s="225"/>
      <c r="XA166" s="225"/>
      <c r="XB166" s="225"/>
      <c r="XC166" s="225"/>
      <c r="XD166" s="225"/>
      <c r="XE166" s="225"/>
      <c r="XF166" s="225"/>
      <c r="XG166" s="225"/>
      <c r="XH166" s="225"/>
      <c r="XI166" s="225"/>
      <c r="XJ166" s="225"/>
      <c r="XK166" s="225"/>
      <c r="XL166" s="225"/>
      <c r="XM166" s="225"/>
      <c r="XN166" s="225"/>
      <c r="XO166" s="225"/>
      <c r="XP166" s="225"/>
      <c r="XQ166" s="225"/>
      <c r="XR166" s="225"/>
      <c r="XS166" s="225"/>
      <c r="XT166" s="225"/>
      <c r="XU166" s="225"/>
      <c r="XV166" s="225"/>
      <c r="XW166" s="225"/>
      <c r="XX166" s="225"/>
      <c r="XY166" s="225"/>
      <c r="XZ166" s="225"/>
      <c r="YA166" s="225"/>
      <c r="YB166" s="225"/>
      <c r="YC166" s="225"/>
      <c r="YD166" s="225"/>
      <c r="YE166" s="225"/>
      <c r="YF166" s="225"/>
      <c r="YG166" s="225"/>
      <c r="YH166" s="225"/>
      <c r="YI166" s="225"/>
      <c r="YJ166" s="225"/>
      <c r="YK166" s="225"/>
      <c r="YL166" s="225"/>
      <c r="YM166" s="225"/>
      <c r="YN166" s="225"/>
      <c r="YO166" s="225"/>
      <c r="YP166" s="225"/>
      <c r="YQ166" s="225"/>
      <c r="YR166" s="225"/>
      <c r="YS166" s="225"/>
      <c r="YT166" s="225"/>
      <c r="YU166" s="225"/>
      <c r="YV166" s="225"/>
      <c r="YW166" s="225"/>
      <c r="YX166" s="225"/>
      <c r="YY166" s="225"/>
      <c r="YZ166" s="225"/>
      <c r="ZA166" s="225"/>
      <c r="ZB166" s="225"/>
      <c r="ZC166" s="225"/>
      <c r="ZD166" s="225"/>
      <c r="ZE166" s="225"/>
      <c r="ZF166" s="225"/>
      <c r="ZG166" s="225"/>
      <c r="ZH166" s="225"/>
      <c r="ZI166" s="225"/>
      <c r="ZJ166" s="225"/>
      <c r="ZK166" s="225"/>
      <c r="ZL166" s="225"/>
      <c r="ZM166" s="225"/>
      <c r="ZN166" s="225"/>
      <c r="ZO166" s="225"/>
      <c r="ZP166" s="225"/>
      <c r="ZQ166" s="225"/>
      <c r="ZR166" s="225"/>
      <c r="ZS166" s="225"/>
      <c r="ZT166" s="225"/>
      <c r="ZU166" s="225"/>
      <c r="ZV166" s="225"/>
      <c r="ZW166" s="225"/>
      <c r="ZX166" s="225"/>
      <c r="ZY166" s="225"/>
      <c r="ZZ166" s="225"/>
      <c r="AAA166" s="225"/>
      <c r="AAB166" s="225"/>
      <c r="AAC166" s="225"/>
      <c r="AAD166" s="225"/>
      <c r="AAE166" s="225"/>
      <c r="AAF166" s="225"/>
      <c r="AAG166" s="225"/>
      <c r="AAH166" s="225"/>
      <c r="AAI166" s="225"/>
      <c r="AAJ166" s="225"/>
      <c r="AAK166" s="225"/>
      <c r="AAL166" s="225"/>
      <c r="AAM166" s="225"/>
      <c r="AAN166" s="225"/>
      <c r="AAO166" s="225"/>
      <c r="AAP166" s="225"/>
      <c r="AAQ166" s="225"/>
      <c r="AAR166" s="225"/>
      <c r="AAS166" s="225"/>
      <c r="AAT166" s="225"/>
      <c r="AAU166" s="225"/>
      <c r="AAV166" s="225"/>
      <c r="AAW166" s="225"/>
      <c r="AAX166" s="225"/>
      <c r="AAY166" s="225"/>
      <c r="AAZ166" s="225"/>
      <c r="ABA166" s="225"/>
      <c r="ABB166" s="225"/>
      <c r="ABC166" s="225"/>
      <c r="ABD166" s="225"/>
      <c r="ABE166" s="225"/>
      <c r="ABF166" s="225"/>
      <c r="ABG166" s="225"/>
      <c r="ABH166" s="225"/>
      <c r="ABI166" s="225"/>
      <c r="ABJ166" s="225"/>
      <c r="ABK166" s="225"/>
      <c r="ABL166" s="225"/>
      <c r="ABM166" s="225"/>
      <c r="ABN166" s="225"/>
      <c r="ABO166" s="225"/>
      <c r="ABP166" s="225"/>
      <c r="ABQ166" s="225"/>
      <c r="ABR166" s="225"/>
      <c r="ABS166" s="225"/>
      <c r="ABT166" s="225"/>
      <c r="ABU166" s="225"/>
      <c r="ABV166" s="225"/>
      <c r="ABW166" s="225"/>
      <c r="ABX166" s="225"/>
      <c r="ABY166" s="225"/>
      <c r="ABZ166" s="225"/>
      <c r="ACA166" s="225"/>
      <c r="ACB166" s="225"/>
      <c r="ACC166" s="225"/>
      <c r="ACD166" s="225"/>
      <c r="ACE166" s="225"/>
      <c r="ACF166" s="225"/>
      <c r="ACG166" s="225"/>
      <c r="ACH166" s="225"/>
      <c r="ACI166" s="225"/>
      <c r="ACJ166" s="225"/>
      <c r="ACK166" s="225"/>
      <c r="ACL166" s="225"/>
      <c r="ACM166" s="225"/>
      <c r="ACN166" s="225"/>
      <c r="ACO166" s="225"/>
      <c r="ACP166" s="225"/>
      <c r="ACQ166" s="225"/>
      <c r="ACR166" s="225"/>
      <c r="ACS166" s="225"/>
      <c r="ACT166" s="225"/>
      <c r="ACU166" s="225"/>
      <c r="ACV166" s="225"/>
      <c r="ACW166" s="225"/>
      <c r="ACX166" s="225"/>
      <c r="ACY166" s="225"/>
      <c r="ACZ166" s="225"/>
      <c r="ADA166" s="225"/>
      <c r="ADB166" s="225"/>
      <c r="ADC166" s="225"/>
      <c r="ADD166" s="225"/>
      <c r="ADE166" s="225"/>
      <c r="ADF166" s="225"/>
      <c r="ADG166" s="225"/>
      <c r="ADH166" s="225"/>
      <c r="ADI166" s="225"/>
      <c r="ADJ166" s="225"/>
      <c r="ADK166" s="225"/>
      <c r="ADL166" s="225"/>
      <c r="ADM166" s="225"/>
      <c r="ADN166" s="225"/>
      <c r="ADO166" s="225"/>
      <c r="ADP166" s="225"/>
      <c r="ADQ166" s="225"/>
      <c r="ADR166" s="225"/>
      <c r="ADS166" s="225"/>
      <c r="ADT166" s="225"/>
      <c r="ADU166" s="225"/>
      <c r="ADV166" s="225"/>
      <c r="ADW166" s="225"/>
      <c r="ADX166" s="225"/>
      <c r="ADY166" s="225"/>
      <c r="ADZ166" s="225"/>
      <c r="AEA166" s="225"/>
      <c r="AEB166" s="225"/>
      <c r="AEC166" s="225"/>
      <c r="AED166" s="225"/>
      <c r="AEE166" s="225"/>
      <c r="AEF166" s="225"/>
      <c r="AEG166" s="225"/>
      <c r="AEH166" s="225"/>
      <c r="AEI166" s="225"/>
      <c r="AEJ166" s="225"/>
      <c r="AEK166" s="225"/>
      <c r="AEL166" s="225"/>
      <c r="AEM166" s="225"/>
      <c r="AEN166" s="225"/>
      <c r="AEO166" s="225"/>
      <c r="AEP166" s="225"/>
      <c r="AEQ166" s="225"/>
      <c r="AER166" s="225"/>
      <c r="AES166" s="225"/>
      <c r="AET166" s="225"/>
      <c r="AEU166" s="225"/>
      <c r="AEV166" s="225"/>
      <c r="AEW166" s="225"/>
      <c r="AEX166" s="225"/>
      <c r="AEY166" s="225"/>
      <c r="AEZ166" s="225"/>
      <c r="AFA166" s="225"/>
      <c r="AFB166" s="225"/>
      <c r="AFC166" s="225"/>
      <c r="AFD166" s="225"/>
      <c r="AFE166" s="225"/>
      <c r="AFF166" s="225"/>
      <c r="AFG166" s="225"/>
      <c r="AFH166" s="225"/>
      <c r="AFI166" s="225"/>
      <c r="AFJ166" s="225"/>
      <c r="AFK166" s="225"/>
      <c r="AFL166" s="225"/>
      <c r="AFM166" s="225"/>
      <c r="AFN166" s="225"/>
      <c r="AFO166" s="225"/>
      <c r="AFP166" s="225"/>
      <c r="AFQ166" s="225"/>
      <c r="AFR166" s="225"/>
      <c r="AFS166" s="225"/>
      <c r="AFT166" s="225"/>
      <c r="AFU166" s="225"/>
      <c r="AFV166" s="225"/>
      <c r="AFW166" s="225"/>
      <c r="AFX166" s="225"/>
      <c r="AFY166" s="225"/>
      <c r="AFZ166" s="225"/>
      <c r="AGA166" s="225"/>
      <c r="AGB166" s="225"/>
      <c r="AGC166" s="225"/>
      <c r="AGD166" s="225"/>
      <c r="AGE166" s="225"/>
      <c r="AGF166" s="225"/>
      <c r="AGG166" s="225"/>
      <c r="AGH166" s="225"/>
      <c r="AGI166" s="225"/>
      <c r="AGJ166" s="225"/>
      <c r="AGK166" s="225"/>
      <c r="AGL166" s="225"/>
      <c r="AGM166" s="225"/>
      <c r="AGN166" s="225"/>
      <c r="AGO166" s="225"/>
      <c r="AGP166" s="225"/>
      <c r="AGQ166" s="225"/>
      <c r="AGR166" s="225"/>
      <c r="AGS166" s="225"/>
      <c r="AGT166" s="225"/>
      <c r="AGU166" s="225"/>
      <c r="AGV166" s="225"/>
      <c r="AGW166" s="225"/>
      <c r="AGX166" s="225"/>
      <c r="AGY166" s="225"/>
      <c r="AGZ166" s="225"/>
      <c r="AHA166" s="225"/>
      <c r="AHB166" s="225"/>
      <c r="AHC166" s="225"/>
      <c r="AHD166" s="225"/>
      <c r="AHE166" s="225"/>
      <c r="AHF166" s="225"/>
      <c r="AHG166" s="225"/>
      <c r="AHH166" s="225"/>
      <c r="AHI166" s="225"/>
      <c r="AHJ166" s="225"/>
      <c r="AHK166" s="225"/>
      <c r="AHL166" s="225"/>
      <c r="AHM166" s="225"/>
      <c r="AHN166" s="225"/>
      <c r="AHO166" s="225"/>
      <c r="AHP166" s="225"/>
      <c r="AHQ166" s="225"/>
      <c r="AHR166" s="225"/>
      <c r="AHS166" s="225"/>
      <c r="AHT166" s="225"/>
      <c r="AHU166" s="225"/>
      <c r="AHV166" s="225"/>
      <c r="AHW166" s="225"/>
      <c r="AHX166" s="225"/>
      <c r="AHY166" s="225"/>
      <c r="AHZ166" s="225"/>
      <c r="AIA166" s="225"/>
      <c r="AIB166" s="225"/>
      <c r="AIC166" s="225"/>
      <c r="AID166" s="225"/>
      <c r="AIE166" s="225"/>
      <c r="AIF166" s="225"/>
      <c r="AIG166" s="225"/>
      <c r="AIH166" s="225"/>
      <c r="AII166" s="225"/>
      <c r="AIJ166" s="225"/>
      <c r="AIK166" s="225"/>
      <c r="AIL166" s="225"/>
      <c r="AIM166" s="225"/>
      <c r="AIN166" s="225"/>
      <c r="AIO166" s="225"/>
      <c r="AIP166" s="225"/>
      <c r="AIQ166" s="225"/>
      <c r="AIR166" s="225"/>
      <c r="AIS166" s="225"/>
      <c r="AIT166" s="225"/>
      <c r="AIU166" s="225"/>
      <c r="AIV166" s="225"/>
      <c r="AIW166" s="225"/>
      <c r="AIX166" s="225"/>
      <c r="AIY166" s="225"/>
      <c r="AIZ166" s="225"/>
      <c r="AJA166" s="225"/>
      <c r="AJB166" s="225"/>
      <c r="AJC166" s="225"/>
      <c r="AJD166" s="225"/>
      <c r="AJE166" s="225"/>
      <c r="AJF166" s="225"/>
      <c r="AJG166" s="225"/>
      <c r="AJH166" s="225"/>
      <c r="AJI166" s="225"/>
      <c r="AJJ166" s="225"/>
      <c r="AJK166" s="225"/>
      <c r="AJL166" s="225"/>
      <c r="AJM166" s="225"/>
      <c r="AJN166" s="225"/>
      <c r="AJO166" s="225"/>
      <c r="AJP166" s="225"/>
      <c r="AJQ166" s="225"/>
      <c r="AJR166" s="225"/>
      <c r="AJS166" s="225"/>
      <c r="AJT166" s="225"/>
      <c r="AJU166" s="225"/>
      <c r="AJV166" s="225"/>
      <c r="AJW166" s="225"/>
      <c r="AJX166" s="225"/>
      <c r="AJY166" s="225"/>
      <c r="AJZ166" s="225"/>
      <c r="AKA166" s="225"/>
      <c r="AKB166" s="225"/>
      <c r="AKC166" s="225"/>
      <c r="AKD166" s="225"/>
      <c r="AKE166" s="225"/>
      <c r="AKF166" s="225"/>
      <c r="AKG166" s="225"/>
      <c r="AKH166" s="225"/>
      <c r="AKI166" s="225"/>
      <c r="AKJ166" s="225"/>
      <c r="AKK166" s="225"/>
      <c r="AKL166" s="225"/>
      <c r="AKM166" s="225"/>
      <c r="AKN166" s="225"/>
      <c r="AKO166" s="225"/>
      <c r="AKP166" s="225"/>
      <c r="AKQ166" s="225"/>
      <c r="AKR166" s="225"/>
      <c r="AKS166" s="225"/>
      <c r="AKT166" s="225"/>
      <c r="AKU166" s="225"/>
      <c r="AKV166" s="225"/>
      <c r="AKW166" s="225"/>
      <c r="AKX166" s="225"/>
      <c r="AKY166" s="225"/>
      <c r="AKZ166" s="225"/>
      <c r="ALA166" s="225"/>
      <c r="ALB166" s="225"/>
      <c r="ALC166" s="225"/>
      <c r="ALD166" s="225"/>
      <c r="ALE166" s="225"/>
      <c r="ALF166" s="225"/>
      <c r="ALG166" s="225"/>
      <c r="ALH166" s="225"/>
      <c r="ALI166" s="225"/>
      <c r="ALJ166" s="225"/>
      <c r="ALK166" s="225"/>
      <c r="ALL166" s="225"/>
      <c r="ALM166" s="225"/>
      <c r="ALN166" s="225"/>
      <c r="ALO166" s="225"/>
      <c r="ALP166" s="225"/>
      <c r="ALQ166" s="225"/>
      <c r="ALR166" s="225"/>
      <c r="ALS166" s="225"/>
      <c r="ALT166" s="225"/>
      <c r="ALU166" s="225"/>
      <c r="ALV166" s="225"/>
      <c r="ALW166" s="225"/>
      <c r="ALX166" s="225"/>
      <c r="ALY166" s="225"/>
      <c r="ALZ166" s="225"/>
      <c r="AMA166" s="225"/>
      <c r="AMB166" s="225"/>
      <c r="AMC166" s="225"/>
      <c r="AMD166" s="225"/>
      <c r="AME166" s="225"/>
      <c r="AMF166" s="225"/>
      <c r="AMG166" s="225"/>
      <c r="AMH166" s="225"/>
      <c r="AMI166" s="225"/>
      <c r="AMJ166" s="225"/>
      <c r="AMK166" s="225"/>
      <c r="AML166" s="225"/>
      <c r="AMM166" s="225"/>
      <c r="AMN166" s="225"/>
      <c r="AMO166" s="225"/>
      <c r="AMP166" s="225"/>
      <c r="AMQ166" s="225"/>
      <c r="AMR166" s="225"/>
      <c r="AMS166" s="225"/>
      <c r="AMT166" s="225"/>
      <c r="AMU166" s="225"/>
      <c r="AMV166" s="225"/>
      <c r="AMW166" s="225"/>
      <c r="AMX166" s="225"/>
      <c r="AMY166" s="225"/>
      <c r="AMZ166" s="225"/>
      <c r="ANA166" s="225"/>
      <c r="ANB166" s="225"/>
      <c r="ANC166" s="225"/>
      <c r="AND166" s="225"/>
      <c r="ANE166" s="225"/>
      <c r="ANF166" s="225"/>
      <c r="ANG166" s="225"/>
      <c r="ANH166" s="225"/>
      <c r="ANI166" s="225"/>
      <c r="ANJ166" s="225"/>
      <c r="ANK166" s="225"/>
      <c r="ANL166" s="225"/>
      <c r="ANM166" s="225"/>
      <c r="ANN166" s="225"/>
      <c r="ANO166" s="225"/>
      <c r="ANP166" s="225"/>
      <c r="ANQ166" s="225"/>
      <c r="ANR166" s="225"/>
      <c r="ANS166" s="225"/>
      <c r="ANT166" s="225"/>
      <c r="ANU166" s="225"/>
      <c r="ANV166" s="225"/>
      <c r="ANW166" s="225"/>
      <c r="ANX166" s="225"/>
      <c r="ANY166" s="225"/>
      <c r="ANZ166" s="225"/>
      <c r="AOA166" s="225"/>
      <c r="AOB166" s="225"/>
      <c r="AOC166" s="225"/>
      <c r="AOD166" s="225"/>
      <c r="AOE166" s="225"/>
      <c r="AOF166" s="225"/>
      <c r="AOG166" s="225"/>
      <c r="AOH166" s="225"/>
      <c r="AOI166" s="225"/>
      <c r="AOJ166" s="225"/>
      <c r="AOK166" s="225"/>
      <c r="AOL166" s="225"/>
      <c r="AOM166" s="225"/>
      <c r="AON166" s="225"/>
      <c r="AOO166" s="225"/>
      <c r="AOP166" s="225"/>
      <c r="AOQ166" s="225"/>
      <c r="AOR166" s="225"/>
      <c r="AOS166" s="225"/>
      <c r="AOT166" s="225"/>
      <c r="AOU166" s="225"/>
      <c r="AOV166" s="225"/>
      <c r="AOW166" s="225"/>
      <c r="AOX166" s="225"/>
      <c r="AOY166" s="225"/>
      <c r="AOZ166" s="225"/>
      <c r="APA166" s="225"/>
      <c r="APB166" s="225"/>
      <c r="APC166" s="225"/>
      <c r="APD166" s="225"/>
      <c r="APE166" s="225"/>
      <c r="APF166" s="225"/>
      <c r="APG166" s="225"/>
      <c r="APH166" s="225"/>
      <c r="API166" s="225"/>
      <c r="APJ166" s="225"/>
      <c r="APK166" s="225"/>
      <c r="APL166" s="225"/>
      <c r="APM166" s="225"/>
      <c r="APN166" s="225"/>
      <c r="APO166" s="225"/>
      <c r="APP166" s="225"/>
      <c r="APQ166" s="225"/>
      <c r="APR166" s="225"/>
      <c r="APS166" s="225"/>
      <c r="APT166" s="225"/>
      <c r="APU166" s="225"/>
      <c r="APV166" s="225"/>
      <c r="APW166" s="225"/>
      <c r="APX166" s="225"/>
      <c r="APY166" s="225"/>
      <c r="APZ166" s="225"/>
      <c r="AQA166" s="225"/>
      <c r="AQB166" s="225"/>
      <c r="AQC166" s="225"/>
      <c r="AQD166" s="225"/>
      <c r="AQE166" s="225"/>
      <c r="AQF166" s="225"/>
      <c r="AQG166" s="225"/>
      <c r="AQH166" s="225"/>
      <c r="AQI166" s="225"/>
      <c r="AQJ166" s="225"/>
      <c r="AQK166" s="225"/>
      <c r="AQL166" s="225"/>
      <c r="AQM166" s="225"/>
      <c r="AQN166" s="225"/>
      <c r="AQO166" s="225"/>
      <c r="AQP166" s="225"/>
      <c r="AQQ166" s="225"/>
      <c r="AQR166" s="225"/>
      <c r="AQS166" s="225"/>
      <c r="AQT166" s="225"/>
      <c r="AQU166" s="225"/>
      <c r="AQV166" s="225"/>
      <c r="AQW166" s="225"/>
      <c r="AQX166" s="225"/>
      <c r="AQY166" s="225"/>
      <c r="AQZ166" s="225"/>
      <c r="ARA166" s="225"/>
      <c r="ARB166" s="225"/>
      <c r="ARC166" s="225"/>
      <c r="ARD166" s="225"/>
      <c r="ARE166" s="225"/>
      <c r="ARF166" s="225"/>
      <c r="ARG166" s="225"/>
      <c r="ARH166" s="225"/>
      <c r="ARI166" s="225"/>
      <c r="ARJ166" s="225"/>
      <c r="ARK166" s="225"/>
      <c r="ARL166" s="225"/>
      <c r="ARM166" s="225"/>
      <c r="ARN166" s="225"/>
      <c r="ARO166" s="225"/>
      <c r="ARP166" s="225"/>
      <c r="ARQ166" s="225"/>
      <c r="ARR166" s="225"/>
      <c r="ARS166" s="225"/>
      <c r="ART166" s="225"/>
      <c r="ARU166" s="225"/>
      <c r="ARV166" s="225"/>
      <c r="ARW166" s="225"/>
      <c r="ARX166" s="225"/>
      <c r="ARY166" s="225"/>
      <c r="ARZ166" s="225"/>
      <c r="ASA166" s="225"/>
      <c r="ASB166" s="225"/>
      <c r="ASC166" s="225"/>
      <c r="ASD166" s="225"/>
      <c r="ASE166" s="225"/>
      <c r="ASF166" s="225"/>
      <c r="ASG166" s="225"/>
      <c r="ASH166" s="225"/>
      <c r="ASI166" s="225"/>
      <c r="ASJ166" s="225"/>
      <c r="ASK166" s="225"/>
      <c r="ASL166" s="225"/>
      <c r="ASM166" s="225"/>
      <c r="ASN166" s="225"/>
      <c r="ASO166" s="225"/>
      <c r="ASP166" s="225"/>
      <c r="ASQ166" s="225"/>
      <c r="ASR166" s="225"/>
      <c r="ASS166" s="225"/>
      <c r="AST166" s="225"/>
      <c r="ASU166" s="225"/>
      <c r="ASV166" s="225"/>
      <c r="ASW166" s="225"/>
      <c r="ASX166" s="225"/>
      <c r="ASY166" s="225"/>
      <c r="ASZ166" s="225"/>
      <c r="ATA166" s="225"/>
      <c r="ATB166" s="225"/>
      <c r="ATC166" s="225"/>
      <c r="ATD166" s="225"/>
      <c r="ATE166" s="225"/>
      <c r="ATF166" s="225"/>
      <c r="ATG166" s="225"/>
      <c r="ATH166" s="225"/>
      <c r="ATI166" s="225"/>
      <c r="ATJ166" s="225"/>
      <c r="ATK166" s="225"/>
      <c r="ATL166" s="225"/>
      <c r="ATM166" s="225"/>
      <c r="ATN166" s="225"/>
      <c r="ATO166" s="225"/>
      <c r="ATP166" s="225"/>
      <c r="ATQ166" s="225"/>
      <c r="ATR166" s="225"/>
      <c r="ATS166" s="225"/>
      <c r="ATT166" s="225"/>
      <c r="ATU166" s="225"/>
      <c r="ATV166" s="225"/>
      <c r="ATW166" s="225"/>
      <c r="ATX166" s="225"/>
      <c r="ATY166" s="225"/>
      <c r="ATZ166" s="225"/>
      <c r="AUA166" s="225"/>
      <c r="AUB166" s="225"/>
      <c r="AUC166" s="225"/>
      <c r="AUD166" s="225"/>
      <c r="AUE166" s="225"/>
      <c r="AUF166" s="225"/>
      <c r="AUG166" s="225"/>
      <c r="AUH166" s="225"/>
      <c r="AUI166" s="225"/>
      <c r="AUJ166" s="225"/>
      <c r="AUK166" s="225"/>
      <c r="AUL166" s="225"/>
      <c r="AUM166" s="225"/>
      <c r="AUN166" s="225"/>
      <c r="AUO166" s="225"/>
      <c r="AUP166" s="225"/>
      <c r="AUQ166" s="225"/>
      <c r="AUR166" s="225"/>
      <c r="AUS166" s="225"/>
      <c r="AUT166" s="225"/>
      <c r="AUU166" s="225"/>
      <c r="AUV166" s="225"/>
      <c r="AUW166" s="225"/>
      <c r="AUX166" s="225"/>
      <c r="AUY166" s="225"/>
      <c r="AUZ166" s="225"/>
      <c r="AVA166" s="225"/>
      <c r="AVB166" s="225"/>
      <c r="AVC166" s="225"/>
      <c r="AVD166" s="225"/>
      <c r="AVE166" s="225"/>
      <c r="AVF166" s="225"/>
      <c r="AVG166" s="225"/>
      <c r="AVH166" s="225"/>
      <c r="AVI166" s="225"/>
      <c r="AVJ166" s="225"/>
      <c r="AVK166" s="225"/>
      <c r="AVL166" s="225"/>
      <c r="AVM166" s="225"/>
      <c r="AVN166" s="225"/>
      <c r="AVO166" s="225"/>
      <c r="AVP166" s="225"/>
      <c r="AVQ166" s="225"/>
      <c r="AVR166" s="225"/>
      <c r="AVS166" s="225"/>
      <c r="AVT166" s="225"/>
      <c r="AVU166" s="225"/>
      <c r="AVV166" s="225"/>
      <c r="AVW166" s="225"/>
      <c r="AVX166" s="225"/>
      <c r="AVY166" s="225"/>
      <c r="AVZ166" s="225"/>
      <c r="AWA166" s="225"/>
      <c r="AWB166" s="225"/>
      <c r="AWC166" s="225"/>
      <c r="AWD166" s="225"/>
      <c r="AWE166" s="225"/>
      <c r="AWF166" s="225"/>
      <c r="AWG166" s="225"/>
      <c r="AWH166" s="225"/>
      <c r="AWI166" s="225"/>
      <c r="AWJ166" s="225"/>
      <c r="AWK166" s="225"/>
      <c r="AWL166" s="225"/>
      <c r="AWM166" s="225"/>
      <c r="AWN166" s="225"/>
      <c r="AWO166" s="225"/>
      <c r="AWP166" s="225"/>
      <c r="AWQ166" s="225"/>
      <c r="AWR166" s="225"/>
      <c r="AWS166" s="225"/>
      <c r="AWT166" s="225"/>
      <c r="AWU166" s="225"/>
      <c r="AWV166" s="225"/>
      <c r="AWW166" s="225"/>
      <c r="AWX166" s="225"/>
      <c r="AWY166" s="225"/>
      <c r="AWZ166" s="225"/>
      <c r="AXA166" s="225"/>
      <c r="AXB166" s="225"/>
      <c r="AXC166" s="225"/>
      <c r="AXD166" s="225"/>
      <c r="AXE166" s="225"/>
      <c r="AXF166" s="225"/>
      <c r="AXG166" s="225"/>
      <c r="AXH166" s="225"/>
      <c r="AXI166" s="225"/>
      <c r="AXJ166" s="225"/>
      <c r="AXK166" s="225"/>
      <c r="AXL166" s="225"/>
      <c r="AXM166" s="225"/>
      <c r="AXN166" s="225"/>
      <c r="AXO166" s="225"/>
      <c r="AXP166" s="225"/>
      <c r="AXQ166" s="225"/>
      <c r="AXR166" s="225"/>
      <c r="AXS166" s="225"/>
      <c r="AXT166" s="225"/>
      <c r="AXU166" s="225"/>
      <c r="AXV166" s="225"/>
      <c r="AXW166" s="225"/>
      <c r="AXX166" s="225"/>
      <c r="AXY166" s="225"/>
      <c r="AXZ166" s="225"/>
      <c r="AYA166" s="225"/>
      <c r="AYB166" s="225"/>
      <c r="AYC166" s="225"/>
      <c r="AYD166" s="225"/>
      <c r="AYE166" s="225"/>
      <c r="AYF166" s="225"/>
      <c r="AYG166" s="225"/>
      <c r="AYH166" s="225"/>
      <c r="AYI166" s="225"/>
      <c r="AYJ166" s="225"/>
      <c r="AYK166" s="225"/>
      <c r="AYL166" s="225"/>
      <c r="AYM166" s="225"/>
      <c r="AYN166" s="225"/>
      <c r="AYO166" s="225"/>
      <c r="AYP166" s="225"/>
      <c r="AYQ166" s="225"/>
      <c r="AYR166" s="225"/>
      <c r="AYS166" s="225"/>
      <c r="AYT166" s="225"/>
      <c r="AYU166" s="225"/>
      <c r="AYV166" s="225"/>
      <c r="AYW166" s="225"/>
      <c r="AYX166" s="225"/>
      <c r="AYY166" s="225"/>
      <c r="AYZ166" s="225"/>
      <c r="AZA166" s="225"/>
      <c r="AZB166" s="225"/>
      <c r="AZC166" s="225"/>
      <c r="AZD166" s="225"/>
      <c r="AZE166" s="225"/>
      <c r="AZF166" s="225"/>
      <c r="AZG166" s="225"/>
      <c r="AZH166" s="225"/>
      <c r="AZI166" s="225"/>
      <c r="AZJ166" s="225"/>
      <c r="AZK166" s="225"/>
      <c r="AZL166" s="225"/>
      <c r="AZM166" s="225"/>
      <c r="AZN166" s="225"/>
      <c r="AZO166" s="225"/>
      <c r="AZP166" s="225"/>
      <c r="AZQ166" s="225"/>
      <c r="AZR166" s="225"/>
      <c r="AZS166" s="225"/>
      <c r="AZT166" s="225"/>
      <c r="AZU166" s="225"/>
      <c r="AZV166" s="225"/>
      <c r="AZW166" s="225"/>
      <c r="AZX166" s="225"/>
      <c r="AZY166" s="225"/>
      <c r="AZZ166" s="225"/>
      <c r="BAA166" s="225"/>
      <c r="BAB166" s="225"/>
      <c r="BAC166" s="225"/>
      <c r="BAD166" s="225"/>
      <c r="BAE166" s="225"/>
      <c r="BAF166" s="225"/>
      <c r="BAG166" s="225"/>
      <c r="BAH166" s="225"/>
      <c r="BAI166" s="225"/>
      <c r="BAJ166" s="225"/>
      <c r="BAK166" s="225"/>
      <c r="BAL166" s="225"/>
      <c r="BAM166" s="225"/>
      <c r="BAN166" s="225"/>
      <c r="BAO166" s="225"/>
      <c r="BAP166" s="225"/>
      <c r="BAQ166" s="225"/>
      <c r="BAR166" s="225"/>
      <c r="BAS166" s="225"/>
      <c r="BAT166" s="225"/>
      <c r="BAU166" s="225"/>
      <c r="BAV166" s="225"/>
      <c r="BAW166" s="225"/>
      <c r="BAX166" s="225"/>
      <c r="BAY166" s="225"/>
      <c r="BAZ166" s="225"/>
      <c r="BBA166" s="225"/>
      <c r="BBB166" s="225"/>
      <c r="BBC166" s="225"/>
      <c r="BBD166" s="225"/>
      <c r="BBE166" s="225"/>
      <c r="BBF166" s="225"/>
      <c r="BBG166" s="225"/>
      <c r="BBH166" s="225"/>
      <c r="BBI166" s="225"/>
      <c r="BBJ166" s="225"/>
      <c r="BBK166" s="225"/>
      <c r="BBL166" s="225"/>
      <c r="BBM166" s="225"/>
      <c r="BBN166" s="225"/>
      <c r="BBO166" s="225"/>
      <c r="BBP166" s="225"/>
      <c r="BBQ166" s="225"/>
      <c r="BBR166" s="225"/>
      <c r="BBS166" s="225"/>
      <c r="BBT166" s="225"/>
      <c r="BBU166" s="225"/>
      <c r="BBV166" s="225"/>
      <c r="BBW166" s="225"/>
      <c r="BBX166" s="225"/>
      <c r="BBY166" s="225"/>
      <c r="BBZ166" s="225"/>
      <c r="BCA166" s="225"/>
      <c r="BCB166" s="225"/>
      <c r="BCC166" s="225"/>
      <c r="BCD166" s="225"/>
      <c r="BCE166" s="225"/>
      <c r="BCF166" s="225"/>
      <c r="BCG166" s="225"/>
      <c r="BCH166" s="225"/>
      <c r="BCI166" s="225"/>
      <c r="BCJ166" s="225"/>
      <c r="BCK166" s="225"/>
      <c r="BCL166" s="225"/>
      <c r="BCM166" s="225"/>
      <c r="BCN166" s="225"/>
      <c r="BCO166" s="225"/>
      <c r="BCP166" s="225"/>
      <c r="BCQ166" s="225"/>
      <c r="BCR166" s="225"/>
      <c r="BCS166" s="225"/>
      <c r="BCT166" s="225"/>
      <c r="BCU166" s="225"/>
      <c r="BCV166" s="225"/>
      <c r="BCW166" s="225"/>
      <c r="BCX166" s="225"/>
      <c r="BCY166" s="225"/>
      <c r="BCZ166" s="225"/>
      <c r="BDA166" s="225"/>
      <c r="BDB166" s="225"/>
      <c r="BDC166" s="225"/>
      <c r="BDD166" s="225"/>
      <c r="BDE166" s="225"/>
      <c r="BDF166" s="225"/>
      <c r="BDG166" s="225"/>
      <c r="BDH166" s="225"/>
      <c r="BDI166" s="225"/>
      <c r="BDJ166" s="225"/>
      <c r="BDK166" s="225"/>
      <c r="BDL166" s="225"/>
      <c r="BDM166" s="225"/>
      <c r="BDN166" s="225"/>
      <c r="BDO166" s="225"/>
      <c r="BDP166" s="225"/>
      <c r="BDQ166" s="225"/>
      <c r="BDR166" s="225"/>
      <c r="BDS166" s="225"/>
      <c r="BDT166" s="225"/>
      <c r="BDU166" s="225"/>
      <c r="BDV166" s="225"/>
      <c r="BDW166" s="225"/>
      <c r="BDX166" s="225"/>
      <c r="BDY166" s="225"/>
      <c r="BDZ166" s="225"/>
      <c r="BEA166" s="225"/>
      <c r="BEB166" s="225"/>
      <c r="BEC166" s="225"/>
      <c r="BED166" s="225"/>
      <c r="BEE166" s="225"/>
      <c r="BEF166" s="225"/>
      <c r="BEG166" s="225"/>
      <c r="BEH166" s="225"/>
      <c r="BEI166" s="225"/>
      <c r="BEJ166" s="225"/>
      <c r="BEK166" s="225"/>
      <c r="BEL166" s="225"/>
      <c r="BEM166" s="225"/>
      <c r="BEN166" s="225"/>
      <c r="BEO166" s="225"/>
      <c r="BEP166" s="225"/>
      <c r="BEQ166" s="225"/>
      <c r="BER166" s="225"/>
      <c r="BES166" s="225"/>
      <c r="BET166" s="225"/>
      <c r="BEU166" s="225"/>
      <c r="BEV166" s="225"/>
      <c r="BEW166" s="225"/>
      <c r="BEX166" s="225"/>
      <c r="BEY166" s="225"/>
      <c r="BEZ166" s="225"/>
      <c r="BFA166" s="225"/>
      <c r="BFB166" s="225"/>
      <c r="BFC166" s="225"/>
      <c r="BFD166" s="225"/>
      <c r="BFE166" s="225"/>
      <c r="BFF166" s="225"/>
      <c r="BFG166" s="225"/>
      <c r="BFH166" s="225"/>
      <c r="BFI166" s="225"/>
      <c r="BFJ166" s="225"/>
      <c r="BFK166" s="225"/>
      <c r="BFL166" s="225"/>
      <c r="BFM166" s="225"/>
      <c r="BFN166" s="225"/>
      <c r="BFO166" s="225"/>
      <c r="BFP166" s="225"/>
      <c r="BFQ166" s="225"/>
      <c r="BFR166" s="225"/>
      <c r="BFS166" s="225"/>
      <c r="BFT166" s="225"/>
      <c r="BFU166" s="225"/>
      <c r="BFV166" s="225"/>
      <c r="BFW166" s="225"/>
      <c r="BFX166" s="225"/>
      <c r="BFY166" s="225"/>
      <c r="BFZ166" s="225"/>
      <c r="BGA166" s="225"/>
      <c r="BGB166" s="225"/>
      <c r="BGC166" s="225"/>
      <c r="BGD166" s="225"/>
      <c r="BGE166" s="225"/>
      <c r="BGF166" s="225"/>
      <c r="BGG166" s="225"/>
      <c r="BGH166" s="225"/>
      <c r="BGI166" s="225"/>
      <c r="BGJ166" s="225"/>
      <c r="BGK166" s="225"/>
      <c r="BGL166" s="225"/>
      <c r="BGM166" s="225"/>
      <c r="BGN166" s="225"/>
      <c r="BGO166" s="225"/>
      <c r="BGP166" s="225"/>
      <c r="BGQ166" s="225"/>
      <c r="BGR166" s="225"/>
      <c r="BGS166" s="225"/>
      <c r="BGT166" s="225"/>
      <c r="BGU166" s="225"/>
      <c r="BGV166" s="225"/>
      <c r="BGW166" s="225"/>
      <c r="BGX166" s="225"/>
      <c r="BGY166" s="225"/>
      <c r="BGZ166" s="225"/>
      <c r="BHA166" s="225"/>
      <c r="BHB166" s="225"/>
      <c r="BHC166" s="225"/>
      <c r="BHD166" s="225"/>
      <c r="BHE166" s="225"/>
      <c r="BHF166" s="225"/>
      <c r="BHG166" s="225"/>
      <c r="BHH166" s="225"/>
      <c r="BHI166" s="225"/>
      <c r="BHJ166" s="225"/>
      <c r="BHK166" s="225"/>
      <c r="BHL166" s="225"/>
      <c r="BHM166" s="225"/>
      <c r="BHN166" s="225"/>
      <c r="BHO166" s="225"/>
      <c r="BHP166" s="225"/>
      <c r="BHQ166" s="225"/>
      <c r="BHR166" s="225"/>
      <c r="BHS166" s="225"/>
      <c r="BHT166" s="225"/>
      <c r="BHU166" s="225"/>
      <c r="BHV166" s="225"/>
      <c r="BHW166" s="225"/>
      <c r="BHX166" s="225"/>
      <c r="BHY166" s="225"/>
      <c r="BHZ166" s="225"/>
      <c r="BIA166" s="225"/>
      <c r="BIB166" s="225"/>
      <c r="BIC166" s="225"/>
      <c r="BID166" s="225"/>
      <c r="BIE166" s="225"/>
      <c r="BIF166" s="225"/>
      <c r="BIG166" s="225"/>
      <c r="BIH166" s="225"/>
      <c r="BII166" s="225"/>
      <c r="BIJ166" s="225"/>
      <c r="BIK166" s="225"/>
      <c r="BIL166" s="225"/>
      <c r="BIM166" s="225"/>
      <c r="BIN166" s="225"/>
      <c r="BIO166" s="225"/>
      <c r="BIP166" s="225"/>
      <c r="BIQ166" s="225"/>
      <c r="BIR166" s="225"/>
      <c r="BIS166" s="225"/>
      <c r="BIT166" s="225"/>
      <c r="BIU166" s="225"/>
      <c r="BIV166" s="225"/>
      <c r="BIW166" s="225"/>
      <c r="BIX166" s="225"/>
      <c r="BIY166" s="225"/>
      <c r="BIZ166" s="225"/>
      <c r="BJA166" s="225"/>
      <c r="BJB166" s="225"/>
      <c r="BJC166" s="225"/>
      <c r="BJD166" s="225"/>
      <c r="BJE166" s="225"/>
      <c r="BJF166" s="225"/>
      <c r="BJG166" s="225"/>
      <c r="BJH166" s="225"/>
      <c r="BJI166" s="225"/>
      <c r="BJJ166" s="225"/>
      <c r="BJK166" s="225"/>
      <c r="BJL166" s="225"/>
      <c r="BJM166" s="225"/>
      <c r="BJN166" s="225"/>
      <c r="BJO166" s="225"/>
      <c r="BJP166" s="225"/>
      <c r="BJQ166" s="225"/>
      <c r="BJR166" s="225"/>
      <c r="BJS166" s="225"/>
      <c r="BJT166" s="225"/>
      <c r="BJU166" s="225"/>
      <c r="BJV166" s="225"/>
      <c r="BJW166" s="225"/>
      <c r="BJX166" s="225"/>
      <c r="BJY166" s="225"/>
      <c r="BJZ166" s="225"/>
      <c r="BKA166" s="225"/>
      <c r="BKB166" s="225"/>
      <c r="BKC166" s="225"/>
      <c r="BKD166" s="225"/>
      <c r="BKE166" s="225"/>
      <c r="BKF166" s="225"/>
      <c r="BKG166" s="225"/>
      <c r="BKH166" s="225"/>
      <c r="BKI166" s="225"/>
      <c r="BKJ166" s="225"/>
      <c r="BKK166" s="225"/>
      <c r="BKL166" s="225"/>
      <c r="BKM166" s="225"/>
      <c r="BKN166" s="225"/>
      <c r="BKO166" s="225"/>
      <c r="BKP166" s="225"/>
      <c r="BKQ166" s="225"/>
      <c r="BKR166" s="225"/>
      <c r="BKS166" s="225"/>
      <c r="BKT166" s="225"/>
      <c r="BKU166" s="225"/>
      <c r="BKV166" s="225"/>
      <c r="BKW166" s="225"/>
      <c r="BKX166" s="225"/>
      <c r="BKY166" s="225"/>
      <c r="BKZ166" s="225"/>
      <c r="BLA166" s="225"/>
      <c r="BLB166" s="225"/>
      <c r="BLC166" s="225"/>
      <c r="BLD166" s="225"/>
      <c r="BLE166" s="225"/>
      <c r="BLF166" s="225"/>
      <c r="BLG166" s="225"/>
      <c r="BLH166" s="225"/>
      <c r="BLI166" s="225"/>
      <c r="BLJ166" s="225"/>
      <c r="BLK166" s="225"/>
      <c r="BLL166" s="225"/>
      <c r="BLM166" s="225"/>
      <c r="BLN166" s="225"/>
      <c r="BLO166" s="225"/>
      <c r="BLP166" s="225"/>
      <c r="BLQ166" s="225"/>
      <c r="BLR166" s="225"/>
      <c r="BLS166" s="225"/>
      <c r="BLT166" s="225"/>
      <c r="BLU166" s="225"/>
      <c r="BLV166" s="225"/>
      <c r="BLW166" s="225"/>
      <c r="BLX166" s="225"/>
      <c r="BLY166" s="225"/>
      <c r="BLZ166" s="225"/>
      <c r="BMA166" s="225"/>
      <c r="BMB166" s="225"/>
      <c r="BMC166" s="225"/>
      <c r="BMD166" s="225"/>
      <c r="BME166" s="225"/>
      <c r="BMF166" s="225"/>
      <c r="BMG166" s="225"/>
      <c r="BMH166" s="225"/>
      <c r="BMI166" s="225"/>
      <c r="BMJ166" s="225"/>
      <c r="BMK166" s="225"/>
      <c r="BML166" s="225"/>
      <c r="BMM166" s="225"/>
      <c r="BMN166" s="225"/>
      <c r="BMO166" s="225"/>
      <c r="BMP166" s="225"/>
      <c r="BMQ166" s="225"/>
      <c r="BMR166" s="225"/>
      <c r="BMS166" s="225"/>
      <c r="BMT166" s="225"/>
      <c r="BMU166" s="225"/>
      <c r="BMV166" s="225"/>
      <c r="BMW166" s="225"/>
      <c r="BMX166" s="225"/>
      <c r="BMY166" s="225"/>
      <c r="BMZ166" s="225"/>
      <c r="BNA166" s="225"/>
      <c r="BNB166" s="225"/>
      <c r="BNC166" s="225"/>
      <c r="BND166" s="225"/>
      <c r="BNE166" s="225"/>
      <c r="BNF166" s="225"/>
      <c r="BNG166" s="225"/>
      <c r="BNH166" s="225"/>
      <c r="BNI166" s="225"/>
      <c r="BNJ166" s="225"/>
      <c r="BNK166" s="225"/>
      <c r="BNL166" s="225"/>
      <c r="BNM166" s="225"/>
      <c r="BNN166" s="225"/>
      <c r="BNO166" s="225"/>
      <c r="BNP166" s="225"/>
      <c r="BNQ166" s="225"/>
      <c r="BNR166" s="225"/>
      <c r="BNS166" s="225"/>
      <c r="BNT166" s="225"/>
      <c r="BNU166" s="225"/>
      <c r="BNV166" s="225"/>
      <c r="BNW166" s="225"/>
      <c r="BNX166" s="225"/>
      <c r="BNY166" s="225"/>
      <c r="BNZ166" s="225"/>
      <c r="BOA166" s="225"/>
      <c r="BOB166" s="225"/>
      <c r="BOC166" s="225"/>
      <c r="BOD166" s="225"/>
      <c r="BOE166" s="225"/>
      <c r="BOF166" s="225"/>
      <c r="BOG166" s="225"/>
      <c r="BOH166" s="225"/>
      <c r="BOI166" s="225"/>
      <c r="BOJ166" s="225"/>
      <c r="BOK166" s="225"/>
      <c r="BOL166" s="225"/>
      <c r="BOM166" s="225"/>
      <c r="BON166" s="225"/>
      <c r="BOO166" s="225"/>
      <c r="BOP166" s="225"/>
      <c r="BOQ166" s="225"/>
      <c r="BOR166" s="225"/>
      <c r="BOS166" s="225"/>
      <c r="BOT166" s="225"/>
      <c r="BOU166" s="225"/>
      <c r="BOV166" s="225"/>
      <c r="BOW166" s="225"/>
      <c r="BOX166" s="225"/>
      <c r="BOY166" s="225"/>
      <c r="BOZ166" s="225"/>
      <c r="BPA166" s="225"/>
      <c r="BPB166" s="225"/>
      <c r="BPC166" s="225"/>
      <c r="BPD166" s="225"/>
      <c r="BPE166" s="225"/>
      <c r="BPF166" s="225"/>
      <c r="BPG166" s="225"/>
      <c r="BPH166" s="225"/>
      <c r="BPI166" s="225"/>
      <c r="BPJ166" s="225"/>
      <c r="BPK166" s="225"/>
      <c r="BPL166" s="225"/>
      <c r="BPM166" s="225"/>
      <c r="BPN166" s="225"/>
      <c r="BPO166" s="225"/>
      <c r="BPP166" s="225"/>
      <c r="BPQ166" s="225"/>
      <c r="BPR166" s="225"/>
      <c r="BPS166" s="225"/>
      <c r="BPT166" s="225"/>
      <c r="BPU166" s="225"/>
      <c r="BPV166" s="225"/>
      <c r="BPW166" s="225"/>
      <c r="BPX166" s="225"/>
      <c r="BPY166" s="225"/>
      <c r="BPZ166" s="225"/>
      <c r="BQA166" s="225"/>
      <c r="BQB166" s="225"/>
      <c r="BQC166" s="225"/>
      <c r="BQD166" s="225"/>
      <c r="BQE166" s="225"/>
      <c r="BQF166" s="225"/>
      <c r="BQG166" s="225"/>
      <c r="BQH166" s="225"/>
      <c r="BQI166" s="225"/>
      <c r="BQJ166" s="225"/>
      <c r="BQK166" s="225"/>
      <c r="BQL166" s="225"/>
      <c r="BQM166" s="225"/>
      <c r="BQN166" s="225"/>
      <c r="BQO166" s="225"/>
      <c r="BQP166" s="225"/>
      <c r="BQQ166" s="225"/>
      <c r="BQR166" s="225"/>
      <c r="BQS166" s="225"/>
      <c r="BQT166" s="225"/>
      <c r="BQU166" s="225"/>
      <c r="BQV166" s="225"/>
      <c r="BQW166" s="225"/>
      <c r="BQX166" s="225"/>
      <c r="BQY166" s="225"/>
      <c r="BQZ166" s="225"/>
      <c r="BRA166" s="225"/>
      <c r="BRB166" s="225"/>
      <c r="BRC166" s="225"/>
      <c r="BRD166" s="225"/>
      <c r="BRE166" s="225"/>
      <c r="BRF166" s="225"/>
      <c r="BRG166" s="225"/>
      <c r="BRH166" s="225"/>
      <c r="BRI166" s="225"/>
      <c r="BRJ166" s="225"/>
      <c r="BRK166" s="225"/>
      <c r="BRL166" s="225"/>
      <c r="BRM166" s="225"/>
      <c r="BRN166" s="225"/>
      <c r="BRO166" s="225"/>
      <c r="BRP166" s="225"/>
      <c r="BRQ166" s="225"/>
      <c r="BRR166" s="225"/>
      <c r="BRS166" s="225"/>
      <c r="BRT166" s="225"/>
      <c r="BRU166" s="225"/>
      <c r="BRV166" s="225"/>
      <c r="BRW166" s="225"/>
      <c r="BRX166" s="225"/>
      <c r="BRY166" s="225"/>
      <c r="BRZ166" s="225"/>
      <c r="BSA166" s="225"/>
      <c r="BSB166" s="225"/>
      <c r="BSC166" s="225"/>
      <c r="BSD166" s="225"/>
      <c r="BSE166" s="225"/>
      <c r="BSF166" s="225"/>
      <c r="BSG166" s="225"/>
      <c r="BSH166" s="225"/>
      <c r="BSI166" s="225"/>
      <c r="BSJ166" s="225"/>
      <c r="BSK166" s="225"/>
      <c r="BSL166" s="225"/>
      <c r="BSM166" s="225"/>
      <c r="BSN166" s="225"/>
      <c r="BSO166" s="225"/>
      <c r="BSP166" s="225"/>
      <c r="BSQ166" s="225"/>
      <c r="BSR166" s="225"/>
      <c r="BSS166" s="225"/>
      <c r="BST166" s="225"/>
      <c r="BSU166" s="225"/>
      <c r="BSV166" s="225"/>
      <c r="BSW166" s="225"/>
      <c r="BSX166" s="225"/>
      <c r="BSY166" s="225"/>
      <c r="BSZ166" s="225"/>
      <c r="BTA166" s="225"/>
      <c r="BTB166" s="225"/>
      <c r="BTC166" s="225"/>
      <c r="BTD166" s="225"/>
      <c r="BTE166" s="225"/>
      <c r="BTF166" s="225"/>
      <c r="BTG166" s="225"/>
      <c r="BTH166" s="225"/>
      <c r="BTI166" s="225"/>
      <c r="BTJ166" s="225"/>
      <c r="BTK166" s="225"/>
      <c r="BTL166" s="225"/>
      <c r="BTM166" s="225"/>
      <c r="BTN166" s="225"/>
      <c r="BTO166" s="225"/>
      <c r="BTP166" s="225"/>
      <c r="BTQ166" s="225"/>
      <c r="BTR166" s="225"/>
      <c r="BTS166" s="225"/>
      <c r="BTT166" s="225"/>
      <c r="BTU166" s="225"/>
      <c r="BTV166" s="225"/>
      <c r="BTW166" s="225"/>
      <c r="BTX166" s="225"/>
      <c r="BTY166" s="225"/>
      <c r="BTZ166" s="225"/>
      <c r="BUA166" s="225"/>
      <c r="BUB166" s="225"/>
      <c r="BUC166" s="225"/>
      <c r="BUD166" s="225"/>
      <c r="BUE166" s="225"/>
      <c r="BUF166" s="225"/>
      <c r="BUG166" s="225"/>
      <c r="BUH166" s="225"/>
      <c r="BUI166" s="225"/>
      <c r="BUJ166" s="225"/>
      <c r="BUK166" s="225"/>
      <c r="BUL166" s="225"/>
      <c r="BUM166" s="225"/>
      <c r="BUN166" s="225"/>
      <c r="BUO166" s="225"/>
      <c r="BUP166" s="225"/>
      <c r="BUQ166" s="225"/>
      <c r="BUR166" s="225"/>
      <c r="BUS166" s="225"/>
      <c r="BUT166" s="225"/>
      <c r="BUU166" s="225"/>
      <c r="BUV166" s="225"/>
      <c r="BUW166" s="225"/>
      <c r="BUX166" s="225"/>
      <c r="BUY166" s="225"/>
      <c r="BUZ166" s="225"/>
      <c r="BVA166" s="225"/>
      <c r="BVB166" s="225"/>
      <c r="BVC166" s="225"/>
      <c r="BVD166" s="225"/>
      <c r="BVE166" s="225"/>
      <c r="BVF166" s="225"/>
      <c r="BVG166" s="225"/>
      <c r="BVH166" s="225"/>
      <c r="BVI166" s="225"/>
      <c r="BVJ166" s="225"/>
      <c r="BVK166" s="225"/>
      <c r="BVL166" s="225"/>
      <c r="BVM166" s="225"/>
      <c r="BVN166" s="225"/>
      <c r="BVO166" s="225"/>
      <c r="BVP166" s="225"/>
      <c r="BVQ166" s="225"/>
      <c r="BVR166" s="225"/>
      <c r="BVS166" s="225"/>
      <c r="BVT166" s="225"/>
      <c r="BVU166" s="225"/>
      <c r="BVV166" s="225"/>
      <c r="BVW166" s="225"/>
      <c r="BVX166" s="225"/>
      <c r="BVY166" s="225"/>
      <c r="BVZ166" s="225"/>
      <c r="BWA166" s="225"/>
      <c r="BWB166" s="225"/>
      <c r="BWC166" s="225"/>
      <c r="BWD166" s="225"/>
      <c r="BWE166" s="225"/>
      <c r="BWF166" s="225"/>
      <c r="BWG166" s="225"/>
      <c r="BWH166" s="225"/>
      <c r="BWI166" s="225"/>
      <c r="BWJ166" s="225"/>
      <c r="BWK166" s="225"/>
      <c r="BWL166" s="225"/>
      <c r="BWM166" s="225"/>
      <c r="BWN166" s="225"/>
      <c r="BWO166" s="225"/>
      <c r="BWP166" s="225"/>
      <c r="BWQ166" s="225"/>
      <c r="BWR166" s="225"/>
      <c r="BWS166" s="225"/>
      <c r="BWT166" s="225"/>
      <c r="BWU166" s="225"/>
      <c r="BWV166" s="225"/>
      <c r="BWW166" s="225"/>
      <c r="BWX166" s="225"/>
      <c r="BWY166" s="225"/>
      <c r="BWZ166" s="225"/>
      <c r="BXA166" s="225"/>
      <c r="BXB166" s="225"/>
      <c r="BXC166" s="225"/>
      <c r="BXD166" s="225"/>
      <c r="BXE166" s="225"/>
      <c r="BXF166" s="225"/>
      <c r="BXG166" s="225"/>
      <c r="BXH166" s="225"/>
      <c r="BXI166" s="225"/>
      <c r="BXJ166" s="225"/>
      <c r="BXK166" s="225"/>
      <c r="BXL166" s="225"/>
      <c r="BXM166" s="225"/>
      <c r="BXN166" s="225"/>
      <c r="BXO166" s="225"/>
      <c r="BXP166" s="225"/>
      <c r="BXQ166" s="225"/>
      <c r="BXR166" s="225"/>
      <c r="BXS166" s="225"/>
      <c r="BXT166" s="225"/>
      <c r="BXU166" s="225"/>
      <c r="BXV166" s="225"/>
      <c r="BXW166" s="225"/>
      <c r="BXX166" s="225"/>
      <c r="BXY166" s="225"/>
      <c r="BXZ166" s="225"/>
      <c r="BYA166" s="225"/>
      <c r="BYB166" s="225"/>
      <c r="BYC166" s="225"/>
      <c r="BYD166" s="225"/>
      <c r="BYE166" s="225"/>
      <c r="BYF166" s="225"/>
      <c r="BYG166" s="225"/>
      <c r="BYH166" s="225"/>
      <c r="BYI166" s="225"/>
      <c r="BYJ166" s="225"/>
      <c r="BYK166" s="225"/>
      <c r="BYL166" s="225"/>
      <c r="BYM166" s="225"/>
      <c r="BYN166" s="225"/>
      <c r="BYO166" s="225"/>
      <c r="BYP166" s="225"/>
      <c r="BYQ166" s="225"/>
      <c r="BYR166" s="225"/>
      <c r="BYS166" s="225"/>
      <c r="BYT166" s="225"/>
      <c r="BYU166" s="225"/>
      <c r="BYV166" s="225"/>
      <c r="BYW166" s="225"/>
      <c r="BYX166" s="225"/>
      <c r="BYY166" s="225"/>
      <c r="BYZ166" s="225"/>
      <c r="BZA166" s="225"/>
      <c r="BZB166" s="225"/>
      <c r="BZC166" s="225"/>
      <c r="BZD166" s="225"/>
      <c r="BZE166" s="225"/>
      <c r="BZF166" s="225"/>
      <c r="BZG166" s="225"/>
      <c r="BZH166" s="225"/>
      <c r="BZI166" s="225"/>
      <c r="BZJ166" s="225"/>
      <c r="BZK166" s="225"/>
      <c r="BZL166" s="225"/>
      <c r="BZM166" s="225"/>
      <c r="BZN166" s="225"/>
      <c r="BZO166" s="225"/>
      <c r="BZP166" s="225"/>
      <c r="BZQ166" s="225"/>
      <c r="BZR166" s="225"/>
      <c r="BZS166" s="225"/>
      <c r="BZT166" s="225"/>
      <c r="BZU166" s="225"/>
      <c r="BZV166" s="225"/>
      <c r="BZW166" s="225"/>
      <c r="BZX166" s="225"/>
      <c r="BZY166" s="225"/>
      <c r="BZZ166" s="225"/>
      <c r="CAA166" s="225"/>
      <c r="CAB166" s="225"/>
      <c r="CAC166" s="225"/>
      <c r="CAD166" s="225"/>
      <c r="CAE166" s="225"/>
      <c r="CAF166" s="225"/>
      <c r="CAG166" s="225"/>
      <c r="CAH166" s="225"/>
      <c r="CAI166" s="225"/>
      <c r="CAJ166" s="225"/>
      <c r="CAK166" s="225"/>
      <c r="CAL166" s="225"/>
      <c r="CAM166" s="225"/>
      <c r="CAN166" s="225"/>
      <c r="CAO166" s="225"/>
      <c r="CAP166" s="225"/>
      <c r="CAQ166" s="225"/>
      <c r="CAR166" s="225"/>
      <c r="CAS166" s="225"/>
      <c r="CAT166" s="225"/>
      <c r="CAU166" s="225"/>
      <c r="CAV166" s="225"/>
      <c r="CAW166" s="225"/>
      <c r="CAX166" s="225"/>
      <c r="CAY166" s="225"/>
      <c r="CAZ166" s="225"/>
      <c r="CBA166" s="225"/>
      <c r="CBB166" s="225"/>
      <c r="CBC166" s="225"/>
      <c r="CBD166" s="225"/>
      <c r="CBE166" s="225"/>
      <c r="CBF166" s="225"/>
      <c r="CBG166" s="225"/>
      <c r="CBH166" s="225"/>
      <c r="CBI166" s="225"/>
      <c r="CBJ166" s="225"/>
      <c r="CBK166" s="225"/>
      <c r="CBL166" s="225"/>
      <c r="CBM166" s="225"/>
      <c r="CBN166" s="225"/>
      <c r="CBO166" s="225"/>
      <c r="CBP166" s="225"/>
      <c r="CBQ166" s="225"/>
      <c r="CBR166" s="225"/>
      <c r="CBS166" s="225"/>
      <c r="CBT166" s="225"/>
      <c r="CBU166" s="225"/>
      <c r="CBV166" s="225"/>
      <c r="CBW166" s="225"/>
      <c r="CBX166" s="225"/>
      <c r="CBY166" s="225"/>
      <c r="CBZ166" s="225"/>
      <c r="CCA166" s="225"/>
      <c r="CCB166" s="225"/>
      <c r="CCC166" s="225"/>
      <c r="CCD166" s="225"/>
      <c r="CCE166" s="225"/>
      <c r="CCF166" s="225"/>
      <c r="CCG166" s="225"/>
      <c r="CCH166" s="225"/>
      <c r="CCI166" s="225"/>
      <c r="CCJ166" s="225"/>
      <c r="CCK166" s="225"/>
      <c r="CCL166" s="225"/>
      <c r="CCM166" s="225"/>
      <c r="CCN166" s="225"/>
      <c r="CCO166" s="225"/>
      <c r="CCP166" s="225"/>
      <c r="CCQ166" s="225"/>
      <c r="CCR166" s="225"/>
      <c r="CCS166" s="225"/>
      <c r="CCT166" s="225"/>
      <c r="CCU166" s="225"/>
      <c r="CCV166" s="225"/>
      <c r="CCW166" s="225"/>
      <c r="CCX166" s="225"/>
      <c r="CCY166" s="225"/>
      <c r="CCZ166" s="225"/>
      <c r="CDA166" s="225"/>
      <c r="CDB166" s="225"/>
      <c r="CDC166" s="225"/>
      <c r="CDD166" s="225"/>
      <c r="CDE166" s="225"/>
      <c r="CDF166" s="225"/>
      <c r="CDG166" s="225"/>
      <c r="CDH166" s="225"/>
      <c r="CDI166" s="225"/>
      <c r="CDJ166" s="225"/>
      <c r="CDK166" s="225"/>
      <c r="CDL166" s="225"/>
      <c r="CDM166" s="225"/>
      <c r="CDN166" s="225"/>
      <c r="CDO166" s="225"/>
      <c r="CDP166" s="225"/>
      <c r="CDQ166" s="225"/>
      <c r="CDR166" s="225"/>
      <c r="CDS166" s="225"/>
      <c r="CDT166" s="225"/>
      <c r="CDU166" s="225"/>
      <c r="CDV166" s="225"/>
      <c r="CDW166" s="225"/>
      <c r="CDX166" s="225"/>
      <c r="CDY166" s="225"/>
      <c r="CDZ166" s="225"/>
      <c r="CEA166" s="225"/>
      <c r="CEB166" s="225"/>
      <c r="CEC166" s="225"/>
      <c r="CED166" s="225"/>
      <c r="CEE166" s="225"/>
      <c r="CEF166" s="225"/>
      <c r="CEG166" s="225"/>
      <c r="CEH166" s="225"/>
      <c r="CEI166" s="225"/>
      <c r="CEJ166" s="225"/>
      <c r="CEK166" s="225"/>
      <c r="CEL166" s="225"/>
      <c r="CEM166" s="225"/>
      <c r="CEN166" s="225"/>
      <c r="CEO166" s="225"/>
      <c r="CEP166" s="225"/>
      <c r="CEQ166" s="225"/>
      <c r="CER166" s="225"/>
      <c r="CES166" s="225"/>
      <c r="CET166" s="225"/>
      <c r="CEU166" s="225"/>
      <c r="CEV166" s="225"/>
      <c r="CEW166" s="225"/>
      <c r="CEX166" s="225"/>
      <c r="CEY166" s="225"/>
      <c r="CEZ166" s="225"/>
      <c r="CFA166" s="225"/>
      <c r="CFB166" s="225"/>
      <c r="CFC166" s="225"/>
      <c r="CFD166" s="225"/>
      <c r="CFE166" s="225"/>
      <c r="CFF166" s="225"/>
      <c r="CFG166" s="225"/>
      <c r="CFH166" s="225"/>
      <c r="CFI166" s="225"/>
      <c r="CFJ166" s="225"/>
      <c r="CFK166" s="225"/>
      <c r="CFL166" s="225"/>
      <c r="CFM166" s="225"/>
      <c r="CFN166" s="225"/>
      <c r="CFO166" s="225"/>
      <c r="CFP166" s="225"/>
      <c r="CFQ166" s="225"/>
      <c r="CFR166" s="225"/>
      <c r="CFS166" s="225"/>
      <c r="CFT166" s="225"/>
      <c r="CFU166" s="225"/>
      <c r="CFV166" s="225"/>
      <c r="CFW166" s="225"/>
      <c r="CFX166" s="225"/>
      <c r="CFY166" s="225"/>
      <c r="CFZ166" s="225"/>
      <c r="CGA166" s="225"/>
      <c r="CGB166" s="225"/>
      <c r="CGC166" s="225"/>
      <c r="CGD166" s="225"/>
      <c r="CGE166" s="225"/>
      <c r="CGF166" s="225"/>
      <c r="CGG166" s="225"/>
      <c r="CGH166" s="225"/>
      <c r="CGI166" s="225"/>
      <c r="CGJ166" s="225"/>
      <c r="CGK166" s="225"/>
      <c r="CGL166" s="225"/>
      <c r="CGM166" s="225"/>
      <c r="CGN166" s="225"/>
      <c r="CGO166" s="225"/>
      <c r="CGP166" s="225"/>
      <c r="CGQ166" s="225"/>
      <c r="CGR166" s="225"/>
      <c r="CGS166" s="225"/>
      <c r="CGT166" s="225"/>
      <c r="CGU166" s="225"/>
      <c r="CGV166" s="225"/>
      <c r="CGW166" s="225"/>
      <c r="CGX166" s="225"/>
      <c r="CGY166" s="225"/>
      <c r="CGZ166" s="225"/>
      <c r="CHA166" s="225"/>
      <c r="CHB166" s="225"/>
      <c r="CHC166" s="225"/>
      <c r="CHD166" s="225"/>
      <c r="CHE166" s="225"/>
      <c r="CHF166" s="225"/>
      <c r="CHG166" s="225"/>
      <c r="CHH166" s="225"/>
      <c r="CHI166" s="225"/>
      <c r="CHJ166" s="225"/>
      <c r="CHK166" s="225"/>
      <c r="CHL166" s="225"/>
      <c r="CHM166" s="225"/>
      <c r="CHN166" s="225"/>
      <c r="CHO166" s="225"/>
      <c r="CHP166" s="225"/>
      <c r="CHQ166" s="225"/>
      <c r="CHR166" s="225"/>
      <c r="CHS166" s="225"/>
      <c r="CHT166" s="225"/>
      <c r="CHU166" s="225"/>
      <c r="CHV166" s="225"/>
      <c r="CHW166" s="225"/>
      <c r="CHX166" s="225"/>
      <c r="CHY166" s="225"/>
      <c r="CHZ166" s="225"/>
      <c r="CIA166" s="225"/>
      <c r="CIB166" s="225"/>
      <c r="CIC166" s="225"/>
      <c r="CID166" s="225"/>
      <c r="CIE166" s="225"/>
      <c r="CIF166" s="225"/>
      <c r="CIG166" s="225"/>
      <c r="CIH166" s="225"/>
      <c r="CII166" s="225"/>
      <c r="CIJ166" s="225"/>
      <c r="CIK166" s="225"/>
      <c r="CIL166" s="225"/>
      <c r="CIM166" s="225"/>
      <c r="CIN166" s="225"/>
      <c r="CIO166" s="225"/>
      <c r="CIP166" s="225"/>
      <c r="CIQ166" s="225"/>
      <c r="CIR166" s="225"/>
      <c r="CIS166" s="225"/>
      <c r="CIT166" s="225"/>
      <c r="CIU166" s="225"/>
      <c r="CIV166" s="225"/>
      <c r="CIW166" s="225"/>
      <c r="CIX166" s="225"/>
      <c r="CIY166" s="225"/>
      <c r="CIZ166" s="225"/>
      <c r="CJA166" s="225"/>
      <c r="CJB166" s="225"/>
      <c r="CJC166" s="225"/>
      <c r="CJD166" s="225"/>
      <c r="CJE166" s="225"/>
      <c r="CJF166" s="225"/>
      <c r="CJG166" s="225"/>
      <c r="CJH166" s="225"/>
      <c r="CJI166" s="225"/>
      <c r="CJJ166" s="225"/>
      <c r="CJK166" s="225"/>
      <c r="CJL166" s="225"/>
      <c r="CJM166" s="225"/>
      <c r="CJN166" s="225"/>
      <c r="CJO166" s="225"/>
      <c r="CJP166" s="225"/>
      <c r="CJQ166" s="225"/>
      <c r="CJR166" s="225"/>
      <c r="CJS166" s="225"/>
      <c r="CJT166" s="225"/>
      <c r="CJU166" s="225"/>
      <c r="CJV166" s="225"/>
      <c r="CJW166" s="225"/>
      <c r="CJX166" s="225"/>
      <c r="CJY166" s="225"/>
      <c r="CJZ166" s="225"/>
      <c r="CKA166" s="225"/>
      <c r="CKB166" s="225"/>
      <c r="CKC166" s="225"/>
      <c r="CKD166" s="225"/>
      <c r="CKE166" s="225"/>
      <c r="CKF166" s="225"/>
      <c r="CKG166" s="225"/>
      <c r="CKH166" s="225"/>
      <c r="CKI166" s="225"/>
      <c r="CKJ166" s="225"/>
      <c r="CKK166" s="225"/>
      <c r="CKL166" s="225"/>
      <c r="CKM166" s="225"/>
      <c r="CKN166" s="225"/>
      <c r="CKO166" s="225"/>
      <c r="CKP166" s="225"/>
      <c r="CKQ166" s="225"/>
      <c r="CKR166" s="225"/>
      <c r="CKS166" s="225"/>
      <c r="CKT166" s="225"/>
      <c r="CKU166" s="225"/>
      <c r="CKV166" s="225"/>
      <c r="CKW166" s="225"/>
      <c r="CKX166" s="225"/>
      <c r="CKY166" s="225"/>
      <c r="CKZ166" s="225"/>
      <c r="CLA166" s="225"/>
      <c r="CLB166" s="225"/>
      <c r="CLC166" s="225"/>
      <c r="CLD166" s="225"/>
      <c r="CLE166" s="225"/>
      <c r="CLF166" s="225"/>
      <c r="CLG166" s="225"/>
      <c r="CLH166" s="225"/>
      <c r="CLI166" s="225"/>
      <c r="CLJ166" s="225"/>
      <c r="CLK166" s="225"/>
      <c r="CLL166" s="225"/>
      <c r="CLM166" s="225"/>
      <c r="CLN166" s="225"/>
      <c r="CLO166" s="225"/>
      <c r="CLP166" s="225"/>
      <c r="CLQ166" s="225"/>
      <c r="CLR166" s="225"/>
      <c r="CLS166" s="225"/>
      <c r="CLT166" s="225"/>
      <c r="CLU166" s="225"/>
      <c r="CLV166" s="225"/>
      <c r="CLW166" s="225"/>
      <c r="CLX166" s="225"/>
      <c r="CLY166" s="225"/>
      <c r="CLZ166" s="225"/>
      <c r="CMA166" s="225"/>
      <c r="CMB166" s="225"/>
      <c r="CMC166" s="225"/>
      <c r="CMD166" s="225"/>
      <c r="CME166" s="225"/>
      <c r="CMF166" s="225"/>
      <c r="CMG166" s="225"/>
      <c r="CMH166" s="225"/>
      <c r="CMI166" s="225"/>
      <c r="CMJ166" s="225"/>
      <c r="CMK166" s="225"/>
      <c r="CML166" s="225"/>
      <c r="CMM166" s="225"/>
      <c r="CMN166" s="225"/>
      <c r="CMO166" s="225"/>
      <c r="CMP166" s="225"/>
      <c r="CMQ166" s="225"/>
      <c r="CMR166" s="225"/>
      <c r="CMS166" s="225"/>
      <c r="CMT166" s="225"/>
      <c r="CMU166" s="225"/>
      <c r="CMV166" s="225"/>
      <c r="CMW166" s="225"/>
      <c r="CMX166" s="225"/>
      <c r="CMY166" s="225"/>
      <c r="CMZ166" s="225"/>
      <c r="CNA166" s="225"/>
      <c r="CNB166" s="225"/>
      <c r="CNC166" s="225"/>
      <c r="CND166" s="225"/>
      <c r="CNE166" s="225"/>
      <c r="CNF166" s="225"/>
      <c r="CNG166" s="225"/>
      <c r="CNH166" s="225"/>
      <c r="CNI166" s="225"/>
      <c r="CNJ166" s="225"/>
      <c r="CNK166" s="225"/>
      <c r="CNL166" s="225"/>
      <c r="CNM166" s="225"/>
      <c r="CNN166" s="225"/>
      <c r="CNO166" s="225"/>
      <c r="CNP166" s="225"/>
      <c r="CNQ166" s="225"/>
      <c r="CNR166" s="225"/>
      <c r="CNS166" s="225"/>
      <c r="CNT166" s="225"/>
      <c r="CNU166" s="225"/>
      <c r="CNV166" s="225"/>
      <c r="CNW166" s="225"/>
      <c r="CNX166" s="225"/>
      <c r="CNY166" s="225"/>
      <c r="CNZ166" s="225"/>
      <c r="COA166" s="225"/>
      <c r="COB166" s="225"/>
      <c r="COC166" s="225"/>
      <c r="COD166" s="225"/>
      <c r="COE166" s="225"/>
      <c r="COF166" s="225"/>
      <c r="COG166" s="225"/>
      <c r="COH166" s="225"/>
      <c r="COI166" s="225"/>
      <c r="COJ166" s="225"/>
      <c r="COK166" s="225"/>
      <c r="COL166" s="225"/>
      <c r="COM166" s="225"/>
      <c r="CON166" s="225"/>
      <c r="COO166" s="225"/>
      <c r="COP166" s="225"/>
      <c r="COQ166" s="225"/>
      <c r="COR166" s="225"/>
      <c r="COS166" s="225"/>
      <c r="COT166" s="225"/>
      <c r="COU166" s="225"/>
      <c r="COV166" s="225"/>
      <c r="COW166" s="225"/>
      <c r="COX166" s="225"/>
      <c r="COY166" s="225"/>
      <c r="COZ166" s="225"/>
      <c r="CPA166" s="225"/>
      <c r="CPB166" s="225"/>
      <c r="CPC166" s="225"/>
      <c r="CPD166" s="225"/>
      <c r="CPE166" s="225"/>
      <c r="CPF166" s="225"/>
      <c r="CPG166" s="225"/>
      <c r="CPH166" s="225"/>
      <c r="CPI166" s="225"/>
      <c r="CPJ166" s="225"/>
      <c r="CPK166" s="225"/>
      <c r="CPL166" s="225"/>
      <c r="CPM166" s="225"/>
      <c r="CPN166" s="225"/>
      <c r="CPO166" s="225"/>
      <c r="CPP166" s="225"/>
      <c r="CPQ166" s="225"/>
      <c r="CPR166" s="225"/>
      <c r="CPS166" s="225"/>
      <c r="CPT166" s="225"/>
      <c r="CPU166" s="225"/>
      <c r="CPV166" s="225"/>
      <c r="CPW166" s="225"/>
      <c r="CPX166" s="225"/>
      <c r="CPY166" s="225"/>
      <c r="CPZ166" s="225"/>
      <c r="CQA166" s="225"/>
      <c r="CQB166" s="225"/>
      <c r="CQC166" s="225"/>
      <c r="CQD166" s="225"/>
      <c r="CQE166" s="225"/>
      <c r="CQF166" s="225"/>
      <c r="CQG166" s="225"/>
      <c r="CQH166" s="225"/>
      <c r="CQI166" s="225"/>
      <c r="CQJ166" s="225"/>
      <c r="CQK166" s="225"/>
      <c r="CQL166" s="225"/>
      <c r="CQM166" s="225"/>
      <c r="CQN166" s="225"/>
      <c r="CQO166" s="225"/>
      <c r="CQP166" s="225"/>
      <c r="CQQ166" s="225"/>
      <c r="CQR166" s="225"/>
      <c r="CQS166" s="225"/>
      <c r="CQT166" s="225"/>
      <c r="CQU166" s="225"/>
      <c r="CQV166" s="225"/>
      <c r="CQW166" s="225"/>
      <c r="CQX166" s="225"/>
      <c r="CQY166" s="225"/>
      <c r="CQZ166" s="225"/>
      <c r="CRA166" s="225"/>
      <c r="CRB166" s="225"/>
      <c r="CRC166" s="225"/>
      <c r="CRD166" s="225"/>
      <c r="CRE166" s="225"/>
      <c r="CRF166" s="225"/>
      <c r="CRG166" s="225"/>
      <c r="CRH166" s="225"/>
      <c r="CRI166" s="225"/>
      <c r="CRJ166" s="225"/>
      <c r="CRK166" s="225"/>
      <c r="CRL166" s="225"/>
      <c r="CRM166" s="225"/>
      <c r="CRN166" s="225"/>
      <c r="CRO166" s="225"/>
      <c r="CRP166" s="225"/>
      <c r="CRQ166" s="225"/>
      <c r="CRR166" s="225"/>
      <c r="CRS166" s="225"/>
      <c r="CRT166" s="225"/>
      <c r="CRU166" s="225"/>
      <c r="CRV166" s="225"/>
      <c r="CRW166" s="225"/>
      <c r="CRX166" s="225"/>
      <c r="CRY166" s="225"/>
      <c r="CRZ166" s="225"/>
      <c r="CSA166" s="225"/>
      <c r="CSB166" s="225"/>
      <c r="CSC166" s="225"/>
      <c r="CSD166" s="225"/>
      <c r="CSE166" s="225"/>
      <c r="CSF166" s="225"/>
      <c r="CSG166" s="225"/>
      <c r="CSH166" s="225"/>
      <c r="CSI166" s="225"/>
      <c r="CSJ166" s="225"/>
      <c r="CSK166" s="225"/>
      <c r="CSL166" s="225"/>
      <c r="CSM166" s="225"/>
      <c r="CSN166" s="225"/>
      <c r="CSO166" s="225"/>
      <c r="CSP166" s="225"/>
      <c r="CSQ166" s="225"/>
      <c r="CSR166" s="225"/>
      <c r="CSS166" s="225"/>
      <c r="CST166" s="225"/>
      <c r="CSU166" s="225"/>
      <c r="CSV166" s="225"/>
      <c r="CSW166" s="225"/>
      <c r="CSX166" s="225"/>
      <c r="CSY166" s="225"/>
      <c r="CSZ166" s="225"/>
      <c r="CTA166" s="225"/>
      <c r="CTB166" s="225"/>
      <c r="CTC166" s="225"/>
      <c r="CTD166" s="225"/>
      <c r="CTE166" s="225"/>
      <c r="CTF166" s="225"/>
      <c r="CTG166" s="225"/>
      <c r="CTH166" s="225"/>
      <c r="CTI166" s="225"/>
      <c r="CTJ166" s="225"/>
      <c r="CTK166" s="225"/>
      <c r="CTL166" s="225"/>
      <c r="CTM166" s="225"/>
      <c r="CTN166" s="225"/>
      <c r="CTO166" s="225"/>
      <c r="CTP166" s="225"/>
      <c r="CTQ166" s="225"/>
      <c r="CTR166" s="225"/>
      <c r="CTS166" s="225"/>
      <c r="CTT166" s="225"/>
      <c r="CTU166" s="225"/>
      <c r="CTV166" s="225"/>
      <c r="CTW166" s="225"/>
      <c r="CTX166" s="225"/>
      <c r="CTY166" s="225"/>
      <c r="CTZ166" s="225"/>
      <c r="CUA166" s="225"/>
      <c r="CUB166" s="225"/>
      <c r="CUC166" s="225"/>
      <c r="CUD166" s="225"/>
      <c r="CUE166" s="225"/>
      <c r="CUF166" s="225"/>
      <c r="CUG166" s="225"/>
      <c r="CUH166" s="225"/>
      <c r="CUI166" s="225"/>
      <c r="CUJ166" s="225"/>
      <c r="CUK166" s="225"/>
      <c r="CUL166" s="225"/>
      <c r="CUM166" s="225"/>
      <c r="CUN166" s="225"/>
      <c r="CUO166" s="225"/>
      <c r="CUP166" s="225"/>
      <c r="CUQ166" s="225"/>
      <c r="CUR166" s="225"/>
      <c r="CUS166" s="225"/>
      <c r="CUT166" s="225"/>
      <c r="CUU166" s="225"/>
      <c r="CUV166" s="225"/>
      <c r="CUW166" s="225"/>
      <c r="CUX166" s="225"/>
      <c r="CUY166" s="225"/>
      <c r="CUZ166" s="225"/>
      <c r="CVA166" s="225"/>
      <c r="CVB166" s="225"/>
      <c r="CVC166" s="225"/>
      <c r="CVD166" s="225"/>
      <c r="CVE166" s="225"/>
      <c r="CVF166" s="225"/>
      <c r="CVG166" s="225"/>
      <c r="CVH166" s="225"/>
      <c r="CVI166" s="225"/>
      <c r="CVJ166" s="225"/>
      <c r="CVK166" s="225"/>
      <c r="CVL166" s="225"/>
      <c r="CVM166" s="225"/>
      <c r="CVN166" s="225"/>
      <c r="CVO166" s="225"/>
      <c r="CVP166" s="225"/>
      <c r="CVQ166" s="225"/>
      <c r="CVR166" s="225"/>
      <c r="CVS166" s="225"/>
      <c r="CVT166" s="225"/>
      <c r="CVU166" s="225"/>
      <c r="CVV166" s="225"/>
      <c r="CVW166" s="225"/>
      <c r="CVX166" s="225"/>
      <c r="CVY166" s="225"/>
      <c r="CVZ166" s="225"/>
      <c r="CWA166" s="225"/>
      <c r="CWB166" s="225"/>
      <c r="CWC166" s="225"/>
      <c r="CWD166" s="225"/>
      <c r="CWE166" s="225"/>
      <c r="CWF166" s="225"/>
      <c r="CWG166" s="225"/>
      <c r="CWH166" s="225"/>
      <c r="CWI166" s="225"/>
      <c r="CWJ166" s="225"/>
      <c r="CWK166" s="225"/>
      <c r="CWL166" s="225"/>
      <c r="CWM166" s="225"/>
      <c r="CWN166" s="225"/>
      <c r="CWO166" s="225"/>
      <c r="CWP166" s="225"/>
      <c r="CWQ166" s="225"/>
      <c r="CWR166" s="225"/>
      <c r="CWS166" s="225"/>
      <c r="CWT166" s="225"/>
      <c r="CWU166" s="225"/>
      <c r="CWV166" s="225"/>
      <c r="CWW166" s="225"/>
      <c r="CWX166" s="225"/>
      <c r="CWY166" s="225"/>
      <c r="CWZ166" s="225"/>
      <c r="CXA166" s="225"/>
      <c r="CXB166" s="225"/>
      <c r="CXC166" s="225"/>
      <c r="CXD166" s="225"/>
      <c r="CXE166" s="225"/>
      <c r="CXF166" s="225"/>
      <c r="CXG166" s="225"/>
      <c r="CXH166" s="225"/>
      <c r="CXI166" s="225"/>
      <c r="CXJ166" s="225"/>
      <c r="CXK166" s="225"/>
      <c r="CXL166" s="225"/>
      <c r="CXM166" s="225"/>
      <c r="CXN166" s="225"/>
      <c r="CXO166" s="225"/>
      <c r="CXP166" s="225"/>
      <c r="CXQ166" s="225"/>
      <c r="CXR166" s="225"/>
      <c r="CXS166" s="225"/>
      <c r="CXT166" s="225"/>
      <c r="CXU166" s="225"/>
      <c r="CXV166" s="225"/>
      <c r="CXW166" s="225"/>
      <c r="CXX166" s="225"/>
      <c r="CXY166" s="225"/>
      <c r="CXZ166" s="225"/>
      <c r="CYA166" s="225"/>
      <c r="CYB166" s="225"/>
      <c r="CYC166" s="225"/>
      <c r="CYD166" s="225"/>
      <c r="CYE166" s="225"/>
      <c r="CYF166" s="225"/>
      <c r="CYG166" s="225"/>
      <c r="CYH166" s="225"/>
      <c r="CYI166" s="225"/>
      <c r="CYJ166" s="225"/>
      <c r="CYK166" s="225"/>
      <c r="CYL166" s="225"/>
      <c r="CYM166" s="225"/>
      <c r="CYN166" s="225"/>
      <c r="CYO166" s="225"/>
      <c r="CYP166" s="225"/>
      <c r="CYQ166" s="225"/>
      <c r="CYR166" s="225"/>
      <c r="CYS166" s="225"/>
      <c r="CYT166" s="225"/>
      <c r="CYU166" s="225"/>
      <c r="CYV166" s="225"/>
      <c r="CYW166" s="225"/>
      <c r="CYX166" s="225"/>
      <c r="CYY166" s="225"/>
      <c r="CYZ166" s="225"/>
      <c r="CZA166" s="225"/>
      <c r="CZB166" s="225"/>
      <c r="CZC166" s="225"/>
      <c r="CZD166" s="225"/>
      <c r="CZE166" s="225"/>
      <c r="CZF166" s="225"/>
      <c r="CZG166" s="225"/>
      <c r="CZH166" s="225"/>
      <c r="CZI166" s="225"/>
      <c r="CZJ166" s="225"/>
      <c r="CZK166" s="225"/>
      <c r="CZL166" s="225"/>
      <c r="CZM166" s="225"/>
      <c r="CZN166" s="225"/>
      <c r="CZO166" s="225"/>
      <c r="CZP166" s="225"/>
      <c r="CZQ166" s="225"/>
      <c r="CZR166" s="225"/>
      <c r="CZS166" s="225"/>
      <c r="CZT166" s="225"/>
      <c r="CZU166" s="225"/>
      <c r="CZV166" s="225"/>
      <c r="CZW166" s="225"/>
      <c r="CZX166" s="225"/>
      <c r="CZY166" s="225"/>
      <c r="CZZ166" s="225"/>
      <c r="DAA166" s="225"/>
      <c r="DAB166" s="225"/>
      <c r="DAC166" s="225"/>
      <c r="DAD166" s="225"/>
      <c r="DAE166" s="225"/>
      <c r="DAF166" s="225"/>
      <c r="DAG166" s="225"/>
      <c r="DAH166" s="225"/>
      <c r="DAI166" s="225"/>
      <c r="DAJ166" s="225"/>
      <c r="DAK166" s="225"/>
      <c r="DAL166" s="225"/>
      <c r="DAM166" s="225"/>
      <c r="DAN166" s="225"/>
      <c r="DAO166" s="225"/>
      <c r="DAP166" s="225"/>
      <c r="DAQ166" s="225"/>
      <c r="DAR166" s="225"/>
      <c r="DAS166" s="225"/>
      <c r="DAT166" s="225"/>
      <c r="DAU166" s="225"/>
      <c r="DAV166" s="225"/>
      <c r="DAW166" s="225"/>
      <c r="DAX166" s="225"/>
      <c r="DAY166" s="225"/>
      <c r="DAZ166" s="225"/>
      <c r="DBA166" s="225"/>
      <c r="DBB166" s="225"/>
      <c r="DBC166" s="225"/>
      <c r="DBD166" s="225"/>
      <c r="DBE166" s="225"/>
      <c r="DBF166" s="225"/>
      <c r="DBG166" s="225"/>
      <c r="DBH166" s="225"/>
      <c r="DBI166" s="225"/>
      <c r="DBJ166" s="225"/>
      <c r="DBK166" s="225"/>
      <c r="DBL166" s="225"/>
      <c r="DBM166" s="225"/>
      <c r="DBN166" s="225"/>
      <c r="DBO166" s="225"/>
      <c r="DBP166" s="225"/>
      <c r="DBQ166" s="225"/>
      <c r="DBR166" s="225"/>
      <c r="DBS166" s="225"/>
      <c r="DBT166" s="225"/>
      <c r="DBU166" s="225"/>
      <c r="DBV166" s="225"/>
      <c r="DBW166" s="225"/>
      <c r="DBX166" s="225"/>
      <c r="DBY166" s="225"/>
      <c r="DBZ166" s="225"/>
      <c r="DCA166" s="225"/>
      <c r="DCB166" s="225"/>
      <c r="DCC166" s="225"/>
      <c r="DCD166" s="225"/>
      <c r="DCE166" s="225"/>
      <c r="DCF166" s="225"/>
      <c r="DCG166" s="225"/>
      <c r="DCH166" s="225"/>
      <c r="DCI166" s="225"/>
      <c r="DCJ166" s="225"/>
      <c r="DCK166" s="225"/>
      <c r="DCL166" s="225"/>
      <c r="DCM166" s="225"/>
      <c r="DCN166" s="225"/>
      <c r="DCO166" s="225"/>
      <c r="DCP166" s="225"/>
      <c r="DCQ166" s="225"/>
      <c r="DCR166" s="225"/>
      <c r="DCS166" s="225"/>
      <c r="DCT166" s="225"/>
      <c r="DCU166" s="225"/>
      <c r="DCV166" s="225"/>
      <c r="DCW166" s="225"/>
      <c r="DCX166" s="225"/>
      <c r="DCY166" s="225"/>
      <c r="DCZ166" s="225"/>
      <c r="DDA166" s="225"/>
      <c r="DDB166" s="225"/>
      <c r="DDC166" s="225"/>
      <c r="DDD166" s="225"/>
      <c r="DDE166" s="225"/>
      <c r="DDF166" s="225"/>
      <c r="DDG166" s="225"/>
      <c r="DDH166" s="225"/>
      <c r="DDI166" s="225"/>
      <c r="DDJ166" s="225"/>
      <c r="DDK166" s="225"/>
      <c r="DDL166" s="225"/>
      <c r="DDM166" s="225"/>
      <c r="DDN166" s="225"/>
      <c r="DDO166" s="225"/>
      <c r="DDP166" s="225"/>
      <c r="DDQ166" s="225"/>
      <c r="DDR166" s="225"/>
      <c r="DDS166" s="225"/>
      <c r="DDT166" s="225"/>
      <c r="DDU166" s="225"/>
      <c r="DDV166" s="225"/>
      <c r="DDW166" s="225"/>
      <c r="DDX166" s="225"/>
      <c r="DDY166" s="225"/>
      <c r="DDZ166" s="225"/>
      <c r="DEA166" s="225"/>
      <c r="DEB166" s="225"/>
      <c r="DEC166" s="225"/>
      <c r="DED166" s="225"/>
      <c r="DEE166" s="225"/>
      <c r="DEF166" s="225"/>
      <c r="DEG166" s="225"/>
      <c r="DEH166" s="225"/>
      <c r="DEI166" s="225"/>
      <c r="DEJ166" s="225"/>
      <c r="DEK166" s="225"/>
      <c r="DEL166" s="225"/>
      <c r="DEM166" s="225"/>
      <c r="DEN166" s="225"/>
      <c r="DEO166" s="225"/>
      <c r="DEP166" s="225"/>
      <c r="DEQ166" s="225"/>
      <c r="DER166" s="225"/>
      <c r="DES166" s="225"/>
      <c r="DET166" s="225"/>
      <c r="DEU166" s="225"/>
      <c r="DEV166" s="225"/>
      <c r="DEW166" s="225"/>
      <c r="DEX166" s="225"/>
      <c r="DEY166" s="225"/>
      <c r="DEZ166" s="225"/>
      <c r="DFA166" s="225"/>
      <c r="DFB166" s="225"/>
      <c r="DFC166" s="225"/>
      <c r="DFD166" s="225"/>
      <c r="DFE166" s="225"/>
      <c r="DFF166" s="225"/>
      <c r="DFG166" s="225"/>
      <c r="DFH166" s="225"/>
      <c r="DFI166" s="225"/>
      <c r="DFJ166" s="225"/>
      <c r="DFK166" s="225"/>
      <c r="DFL166" s="225"/>
      <c r="DFM166" s="225"/>
      <c r="DFN166" s="225"/>
      <c r="DFO166" s="225"/>
      <c r="DFP166" s="225"/>
      <c r="DFQ166" s="225"/>
      <c r="DFR166" s="225"/>
      <c r="DFS166" s="225"/>
      <c r="DFT166" s="225"/>
      <c r="DFU166" s="225"/>
      <c r="DFV166" s="225"/>
      <c r="DFW166" s="225"/>
      <c r="DFX166" s="225"/>
      <c r="DFY166" s="225"/>
      <c r="DFZ166" s="225"/>
      <c r="DGA166" s="225"/>
      <c r="DGB166" s="225"/>
      <c r="DGC166" s="225"/>
      <c r="DGD166" s="225"/>
      <c r="DGE166" s="225"/>
      <c r="DGF166" s="225"/>
      <c r="DGG166" s="225"/>
      <c r="DGH166" s="225"/>
      <c r="DGI166" s="225"/>
      <c r="DGJ166" s="225"/>
      <c r="DGK166" s="225"/>
      <c r="DGL166" s="225"/>
      <c r="DGM166" s="225"/>
      <c r="DGN166" s="225"/>
      <c r="DGO166" s="225"/>
      <c r="DGP166" s="225"/>
      <c r="DGQ166" s="225"/>
      <c r="DGR166" s="225"/>
      <c r="DGS166" s="225"/>
      <c r="DGT166" s="225"/>
      <c r="DGU166" s="225"/>
      <c r="DGV166" s="225"/>
      <c r="DGW166" s="225"/>
      <c r="DGX166" s="225"/>
      <c r="DGY166" s="225"/>
      <c r="DGZ166" s="225"/>
      <c r="DHA166" s="225"/>
      <c r="DHB166" s="225"/>
      <c r="DHC166" s="225"/>
      <c r="DHD166" s="225"/>
      <c r="DHE166" s="225"/>
      <c r="DHF166" s="225"/>
      <c r="DHG166" s="225"/>
      <c r="DHH166" s="225"/>
      <c r="DHI166" s="225"/>
      <c r="DHJ166" s="225"/>
      <c r="DHK166" s="225"/>
      <c r="DHL166" s="225"/>
      <c r="DHM166" s="225"/>
      <c r="DHN166" s="225"/>
      <c r="DHO166" s="225"/>
      <c r="DHP166" s="225"/>
      <c r="DHQ166" s="225"/>
      <c r="DHR166" s="225"/>
      <c r="DHS166" s="225"/>
      <c r="DHT166" s="225"/>
      <c r="DHU166" s="225"/>
      <c r="DHV166" s="225"/>
      <c r="DHW166" s="225"/>
      <c r="DHX166" s="225"/>
      <c r="DHY166" s="225"/>
      <c r="DHZ166" s="225"/>
      <c r="DIA166" s="225"/>
      <c r="DIB166" s="225"/>
      <c r="DIC166" s="225"/>
      <c r="DID166" s="225"/>
      <c r="DIE166" s="225"/>
      <c r="DIF166" s="225"/>
      <c r="DIG166" s="225"/>
      <c r="DIH166" s="225"/>
      <c r="DII166" s="225"/>
      <c r="DIJ166" s="225"/>
      <c r="DIK166" s="225"/>
      <c r="DIL166" s="225"/>
      <c r="DIM166" s="225"/>
      <c r="DIN166" s="225"/>
      <c r="DIO166" s="225"/>
      <c r="DIP166" s="225"/>
      <c r="DIQ166" s="225"/>
      <c r="DIR166" s="225"/>
      <c r="DIS166" s="225"/>
      <c r="DIT166" s="225"/>
      <c r="DIU166" s="225"/>
      <c r="DIV166" s="225"/>
      <c r="DIW166" s="225"/>
      <c r="DIX166" s="225"/>
      <c r="DIY166" s="225"/>
      <c r="DIZ166" s="225"/>
      <c r="DJA166" s="225"/>
      <c r="DJB166" s="225"/>
      <c r="DJC166" s="225"/>
      <c r="DJD166" s="225"/>
      <c r="DJE166" s="225"/>
      <c r="DJF166" s="225"/>
      <c r="DJG166" s="225"/>
      <c r="DJH166" s="225"/>
      <c r="DJI166" s="225"/>
      <c r="DJJ166" s="225"/>
      <c r="DJK166" s="225"/>
      <c r="DJL166" s="225"/>
      <c r="DJM166" s="225"/>
      <c r="DJN166" s="225"/>
      <c r="DJO166" s="225"/>
      <c r="DJP166" s="225"/>
      <c r="DJQ166" s="225"/>
      <c r="DJR166" s="225"/>
      <c r="DJS166" s="225"/>
      <c r="DJT166" s="225"/>
      <c r="DJU166" s="225"/>
      <c r="DJV166" s="225"/>
      <c r="DJW166" s="225"/>
      <c r="DJX166" s="225"/>
      <c r="DJY166" s="225"/>
      <c r="DJZ166" s="225"/>
      <c r="DKA166" s="225"/>
      <c r="DKB166" s="225"/>
      <c r="DKC166" s="225"/>
      <c r="DKD166" s="225"/>
      <c r="DKE166" s="225"/>
      <c r="DKF166" s="225"/>
      <c r="DKG166" s="225"/>
      <c r="DKH166" s="225"/>
      <c r="DKI166" s="225"/>
      <c r="DKJ166" s="225"/>
      <c r="DKK166" s="225"/>
      <c r="DKL166" s="225"/>
      <c r="DKM166" s="225"/>
      <c r="DKN166" s="225"/>
      <c r="DKO166" s="225"/>
      <c r="DKP166" s="225"/>
      <c r="DKQ166" s="225"/>
      <c r="DKR166" s="225"/>
      <c r="DKS166" s="225"/>
      <c r="DKT166" s="225"/>
      <c r="DKU166" s="225"/>
      <c r="DKV166" s="225"/>
      <c r="DKW166" s="225"/>
      <c r="DKX166" s="225"/>
      <c r="DKY166" s="225"/>
      <c r="DKZ166" s="225"/>
      <c r="DLA166" s="225"/>
      <c r="DLB166" s="225"/>
      <c r="DLC166" s="225"/>
      <c r="DLD166" s="225"/>
      <c r="DLE166" s="225"/>
      <c r="DLF166" s="225"/>
      <c r="DLG166" s="225"/>
      <c r="DLH166" s="225"/>
      <c r="DLI166" s="225"/>
      <c r="DLJ166" s="225"/>
      <c r="DLK166" s="225"/>
      <c r="DLL166" s="225"/>
      <c r="DLM166" s="225"/>
      <c r="DLN166" s="225"/>
      <c r="DLO166" s="225"/>
      <c r="DLP166" s="225"/>
      <c r="DLQ166" s="225"/>
      <c r="DLR166" s="225"/>
      <c r="DLS166" s="225"/>
      <c r="DLT166" s="225"/>
      <c r="DLU166" s="225"/>
      <c r="DLV166" s="225"/>
      <c r="DLW166" s="225"/>
      <c r="DLX166" s="225"/>
      <c r="DLY166" s="225"/>
      <c r="DLZ166" s="225"/>
      <c r="DMA166" s="225"/>
      <c r="DMB166" s="225"/>
      <c r="DMC166" s="225"/>
      <c r="DMD166" s="225"/>
      <c r="DME166" s="225"/>
      <c r="DMF166" s="225"/>
      <c r="DMG166" s="225"/>
      <c r="DMH166" s="225"/>
      <c r="DMI166" s="225"/>
      <c r="DMJ166" s="225"/>
      <c r="DMK166" s="225"/>
      <c r="DML166" s="225"/>
      <c r="DMM166" s="225"/>
      <c r="DMN166" s="225"/>
      <c r="DMO166" s="225"/>
      <c r="DMP166" s="225"/>
      <c r="DMQ166" s="225"/>
      <c r="DMR166" s="225"/>
      <c r="DMS166" s="225"/>
      <c r="DMT166" s="225"/>
      <c r="DMU166" s="225"/>
      <c r="DMV166" s="225"/>
      <c r="DMW166" s="225"/>
      <c r="DMX166" s="225"/>
      <c r="DMY166" s="225"/>
      <c r="DMZ166" s="225"/>
      <c r="DNA166" s="225"/>
      <c r="DNB166" s="225"/>
      <c r="DNC166" s="225"/>
      <c r="DND166" s="225"/>
      <c r="DNE166" s="225"/>
      <c r="DNF166" s="225"/>
      <c r="DNG166" s="225"/>
      <c r="DNH166" s="225"/>
      <c r="DNI166" s="225"/>
      <c r="DNJ166" s="225"/>
      <c r="DNK166" s="225"/>
      <c r="DNL166" s="225"/>
      <c r="DNM166" s="225"/>
      <c r="DNN166" s="225"/>
      <c r="DNO166" s="225"/>
      <c r="DNP166" s="225"/>
      <c r="DNQ166" s="225"/>
      <c r="DNR166" s="225"/>
      <c r="DNS166" s="225"/>
      <c r="DNT166" s="225"/>
      <c r="DNU166" s="225"/>
      <c r="DNV166" s="225"/>
      <c r="DNW166" s="225"/>
      <c r="DNX166" s="225"/>
      <c r="DNY166" s="225"/>
      <c r="DNZ166" s="225"/>
      <c r="DOA166" s="225"/>
      <c r="DOB166" s="225"/>
      <c r="DOC166" s="225"/>
      <c r="DOD166" s="225"/>
      <c r="DOE166" s="225"/>
      <c r="DOF166" s="225"/>
      <c r="DOG166" s="225"/>
      <c r="DOH166" s="225"/>
      <c r="DOI166" s="225"/>
      <c r="DOJ166" s="225"/>
      <c r="DOK166" s="225"/>
      <c r="DOL166" s="225"/>
      <c r="DOM166" s="225"/>
      <c r="DON166" s="225"/>
      <c r="DOO166" s="225"/>
      <c r="DOP166" s="225"/>
      <c r="DOQ166" s="225"/>
      <c r="DOR166" s="225"/>
      <c r="DOS166" s="225"/>
      <c r="DOT166" s="225"/>
      <c r="DOU166" s="225"/>
      <c r="DOV166" s="225"/>
      <c r="DOW166" s="225"/>
      <c r="DOX166" s="225"/>
      <c r="DOY166" s="225"/>
      <c r="DOZ166" s="225"/>
      <c r="DPA166" s="225"/>
      <c r="DPB166" s="225"/>
      <c r="DPC166" s="225"/>
      <c r="DPD166" s="225"/>
      <c r="DPE166" s="225"/>
      <c r="DPF166" s="225"/>
      <c r="DPG166" s="225"/>
      <c r="DPH166" s="225"/>
      <c r="DPI166" s="225"/>
      <c r="DPJ166" s="225"/>
      <c r="DPK166" s="225"/>
      <c r="DPL166" s="225"/>
      <c r="DPM166" s="225"/>
      <c r="DPN166" s="225"/>
      <c r="DPO166" s="225"/>
      <c r="DPP166" s="225"/>
      <c r="DPQ166" s="225"/>
      <c r="DPR166" s="225"/>
      <c r="DPS166" s="225"/>
      <c r="DPT166" s="225"/>
      <c r="DPU166" s="225"/>
      <c r="DPV166" s="225"/>
      <c r="DPW166" s="225"/>
      <c r="DPX166" s="225"/>
      <c r="DPY166" s="225"/>
      <c r="DPZ166" s="225"/>
      <c r="DQA166" s="225"/>
      <c r="DQB166" s="225"/>
      <c r="DQC166" s="225"/>
      <c r="DQD166" s="225"/>
      <c r="DQE166" s="225"/>
      <c r="DQF166" s="225"/>
      <c r="DQG166" s="225"/>
      <c r="DQH166" s="225"/>
      <c r="DQI166" s="225"/>
      <c r="DQJ166" s="225"/>
      <c r="DQK166" s="225"/>
      <c r="DQL166" s="225"/>
      <c r="DQM166" s="225"/>
      <c r="DQN166" s="225"/>
      <c r="DQO166" s="225"/>
      <c r="DQP166" s="225"/>
      <c r="DQQ166" s="225"/>
      <c r="DQR166" s="225"/>
      <c r="DQS166" s="225"/>
      <c r="DQT166" s="225"/>
      <c r="DQU166" s="225"/>
      <c r="DQV166" s="225"/>
      <c r="DQW166" s="225"/>
      <c r="DQX166" s="225"/>
      <c r="DQY166" s="225"/>
      <c r="DQZ166" s="225"/>
      <c r="DRA166" s="225"/>
      <c r="DRB166" s="225"/>
      <c r="DRC166" s="225"/>
      <c r="DRD166" s="225"/>
      <c r="DRE166" s="225"/>
      <c r="DRF166" s="225"/>
      <c r="DRG166" s="225"/>
      <c r="DRH166" s="225"/>
      <c r="DRI166" s="225"/>
      <c r="DRJ166" s="225"/>
      <c r="DRK166" s="225"/>
      <c r="DRL166" s="225"/>
      <c r="DRM166" s="225"/>
      <c r="DRN166" s="225"/>
      <c r="DRO166" s="225"/>
      <c r="DRP166" s="225"/>
      <c r="DRQ166" s="225"/>
      <c r="DRR166" s="225"/>
      <c r="DRS166" s="225"/>
      <c r="DRT166" s="225"/>
      <c r="DRU166" s="225"/>
      <c r="DRV166" s="225"/>
      <c r="DRW166" s="225"/>
      <c r="DRX166" s="225"/>
      <c r="DRY166" s="225"/>
      <c r="DRZ166" s="225"/>
      <c r="DSA166" s="225"/>
      <c r="DSB166" s="225"/>
      <c r="DSC166" s="225"/>
      <c r="DSD166" s="225"/>
      <c r="DSE166" s="225"/>
      <c r="DSF166" s="225"/>
      <c r="DSG166" s="225"/>
      <c r="DSH166" s="225"/>
      <c r="DSI166" s="225"/>
      <c r="DSJ166" s="225"/>
      <c r="DSK166" s="225"/>
      <c r="DSL166" s="225"/>
      <c r="DSM166" s="225"/>
      <c r="DSN166" s="225"/>
      <c r="DSO166" s="225"/>
      <c r="DSP166" s="225"/>
      <c r="DSQ166" s="225"/>
      <c r="DSR166" s="225"/>
      <c r="DSS166" s="225"/>
      <c r="DST166" s="225"/>
      <c r="DSU166" s="225"/>
      <c r="DSV166" s="225"/>
      <c r="DSW166" s="225"/>
      <c r="DSX166" s="225"/>
      <c r="DSY166" s="225"/>
      <c r="DSZ166" s="225"/>
      <c r="DTA166" s="225"/>
      <c r="DTB166" s="225"/>
      <c r="DTC166" s="225"/>
      <c r="DTD166" s="225"/>
      <c r="DTE166" s="225"/>
      <c r="DTF166" s="225"/>
      <c r="DTG166" s="225"/>
      <c r="DTH166" s="225"/>
      <c r="DTI166" s="225"/>
      <c r="DTJ166" s="225"/>
      <c r="DTK166" s="225"/>
      <c r="DTL166" s="225"/>
      <c r="DTM166" s="225"/>
      <c r="DTN166" s="225"/>
      <c r="DTO166" s="225"/>
      <c r="DTP166" s="225"/>
      <c r="DTQ166" s="225"/>
      <c r="DTR166" s="225"/>
      <c r="DTS166" s="225"/>
      <c r="DTT166" s="225"/>
      <c r="DTU166" s="225"/>
      <c r="DTV166" s="225"/>
      <c r="DTW166" s="225"/>
      <c r="DTX166" s="225"/>
      <c r="DTY166" s="225"/>
      <c r="DTZ166" s="225"/>
      <c r="DUA166" s="225"/>
      <c r="DUB166" s="225"/>
      <c r="DUC166" s="225"/>
      <c r="DUD166" s="225"/>
      <c r="DUE166" s="225"/>
      <c r="DUF166" s="225"/>
      <c r="DUG166" s="225"/>
      <c r="DUH166" s="225"/>
      <c r="DUI166" s="225"/>
      <c r="DUJ166" s="225"/>
      <c r="DUK166" s="225"/>
      <c r="DUL166" s="225"/>
      <c r="DUM166" s="225"/>
      <c r="DUN166" s="225"/>
      <c r="DUO166" s="225"/>
      <c r="DUP166" s="225"/>
      <c r="DUQ166" s="225"/>
      <c r="DUR166" s="225"/>
      <c r="DUS166" s="225"/>
      <c r="DUT166" s="225"/>
      <c r="DUU166" s="225"/>
      <c r="DUV166" s="225"/>
      <c r="DUW166" s="225"/>
      <c r="DUX166" s="225"/>
      <c r="DUY166" s="225"/>
      <c r="DUZ166" s="225"/>
      <c r="DVA166" s="225"/>
      <c r="DVB166" s="225"/>
      <c r="DVC166" s="225"/>
      <c r="DVD166" s="225"/>
      <c r="DVE166" s="225"/>
      <c r="DVF166" s="225"/>
      <c r="DVG166" s="225"/>
      <c r="DVH166" s="225"/>
      <c r="DVI166" s="225"/>
      <c r="DVJ166" s="225"/>
      <c r="DVK166" s="225"/>
      <c r="DVL166" s="225"/>
      <c r="DVM166" s="225"/>
      <c r="DVN166" s="225"/>
      <c r="DVO166" s="225"/>
      <c r="DVP166" s="225"/>
      <c r="DVQ166" s="225"/>
      <c r="DVR166" s="225"/>
      <c r="DVS166" s="225"/>
      <c r="DVT166" s="225"/>
      <c r="DVU166" s="225"/>
      <c r="DVV166" s="225"/>
      <c r="DVW166" s="225"/>
      <c r="DVX166" s="225"/>
      <c r="DVY166" s="225"/>
      <c r="DVZ166" s="225"/>
      <c r="DWA166" s="225"/>
      <c r="DWB166" s="225"/>
      <c r="DWC166" s="225"/>
      <c r="DWD166" s="225"/>
      <c r="DWE166" s="225"/>
      <c r="DWF166" s="225"/>
      <c r="DWG166" s="225"/>
      <c r="DWH166" s="225"/>
      <c r="DWI166" s="225"/>
      <c r="DWJ166" s="225"/>
      <c r="DWK166" s="225"/>
      <c r="DWL166" s="225"/>
      <c r="DWM166" s="225"/>
      <c r="DWN166" s="225"/>
      <c r="DWO166" s="225"/>
      <c r="DWP166" s="225"/>
      <c r="DWQ166" s="225"/>
      <c r="DWR166" s="225"/>
      <c r="DWS166" s="225"/>
      <c r="DWT166" s="225"/>
      <c r="DWU166" s="225"/>
      <c r="DWV166" s="225"/>
      <c r="DWW166" s="225"/>
      <c r="DWX166" s="225"/>
      <c r="DWY166" s="225"/>
      <c r="DWZ166" s="225"/>
      <c r="DXA166" s="225"/>
      <c r="DXB166" s="225"/>
      <c r="DXC166" s="225"/>
      <c r="DXD166" s="225"/>
      <c r="DXE166" s="225"/>
      <c r="DXF166" s="225"/>
      <c r="DXG166" s="225"/>
      <c r="DXH166" s="225"/>
      <c r="DXI166" s="225"/>
      <c r="DXJ166" s="225"/>
      <c r="DXK166" s="225"/>
      <c r="DXL166" s="225"/>
      <c r="DXM166" s="225"/>
      <c r="DXN166" s="225"/>
      <c r="DXO166" s="225"/>
      <c r="DXP166" s="225"/>
      <c r="DXQ166" s="225"/>
      <c r="DXR166" s="225"/>
      <c r="DXS166" s="225"/>
      <c r="DXT166" s="225"/>
      <c r="DXU166" s="225"/>
      <c r="DXV166" s="225"/>
      <c r="DXW166" s="225"/>
      <c r="DXX166" s="225"/>
      <c r="DXY166" s="225"/>
      <c r="DXZ166" s="225"/>
      <c r="DYA166" s="225"/>
      <c r="DYB166" s="225"/>
      <c r="DYC166" s="225"/>
      <c r="DYD166" s="225"/>
      <c r="DYE166" s="225"/>
      <c r="DYF166" s="225"/>
      <c r="DYG166" s="225"/>
      <c r="DYH166" s="225"/>
      <c r="DYI166" s="225"/>
      <c r="DYJ166" s="225"/>
      <c r="DYK166" s="225"/>
      <c r="DYL166" s="225"/>
      <c r="DYM166" s="225"/>
      <c r="DYN166" s="225"/>
      <c r="DYO166" s="225"/>
      <c r="DYP166" s="225"/>
      <c r="DYQ166" s="225"/>
      <c r="DYR166" s="225"/>
      <c r="DYS166" s="225"/>
      <c r="DYT166" s="225"/>
      <c r="DYU166" s="225"/>
      <c r="DYV166" s="225"/>
      <c r="DYW166" s="225"/>
      <c r="DYX166" s="225"/>
      <c r="DYY166" s="225"/>
      <c r="DYZ166" s="225"/>
      <c r="DZA166" s="225"/>
      <c r="DZB166" s="225"/>
      <c r="DZC166" s="225"/>
      <c r="DZD166" s="225"/>
      <c r="DZE166" s="225"/>
      <c r="DZF166" s="225"/>
      <c r="DZG166" s="225"/>
      <c r="DZH166" s="225"/>
      <c r="DZI166" s="225"/>
      <c r="DZJ166" s="225"/>
      <c r="DZK166" s="225"/>
      <c r="DZL166" s="225"/>
      <c r="DZM166" s="225"/>
      <c r="DZN166" s="225"/>
      <c r="DZO166" s="225"/>
      <c r="DZP166" s="225"/>
      <c r="DZQ166" s="225"/>
      <c r="DZR166" s="225"/>
      <c r="DZS166" s="225"/>
      <c r="DZT166" s="225"/>
      <c r="DZU166" s="225"/>
      <c r="DZV166" s="225"/>
      <c r="DZW166" s="225"/>
      <c r="DZX166" s="225"/>
      <c r="DZY166" s="225"/>
      <c r="DZZ166" s="225"/>
      <c r="EAA166" s="225"/>
      <c r="EAB166" s="225"/>
      <c r="EAC166" s="225"/>
      <c r="EAD166" s="225"/>
      <c r="EAE166" s="225"/>
      <c r="EAF166" s="225"/>
      <c r="EAG166" s="225"/>
      <c r="EAH166" s="225"/>
      <c r="EAI166" s="225"/>
      <c r="EAJ166" s="225"/>
      <c r="EAK166" s="225"/>
      <c r="EAL166" s="225"/>
      <c r="EAM166" s="225"/>
      <c r="EAN166" s="225"/>
      <c r="EAO166" s="225"/>
      <c r="EAP166" s="225"/>
      <c r="EAQ166" s="225"/>
      <c r="EAR166" s="225"/>
      <c r="EAS166" s="225"/>
      <c r="EAT166" s="225"/>
      <c r="EAU166" s="225"/>
      <c r="EAV166" s="225"/>
      <c r="EAW166" s="225"/>
      <c r="EAX166" s="225"/>
      <c r="EAY166" s="225"/>
      <c r="EAZ166" s="225"/>
      <c r="EBA166" s="225"/>
      <c r="EBB166" s="225"/>
      <c r="EBC166" s="225"/>
      <c r="EBD166" s="225"/>
      <c r="EBE166" s="225"/>
      <c r="EBF166" s="225"/>
      <c r="EBG166" s="225"/>
      <c r="EBH166" s="225"/>
      <c r="EBI166" s="225"/>
      <c r="EBJ166" s="225"/>
      <c r="EBK166" s="225"/>
      <c r="EBL166" s="225"/>
      <c r="EBM166" s="225"/>
      <c r="EBN166" s="225"/>
      <c r="EBO166" s="225"/>
      <c r="EBP166" s="225"/>
      <c r="EBQ166" s="225"/>
      <c r="EBR166" s="225"/>
      <c r="EBS166" s="225"/>
      <c r="EBT166" s="225"/>
      <c r="EBU166" s="225"/>
      <c r="EBV166" s="225"/>
      <c r="EBW166" s="225"/>
      <c r="EBX166" s="225"/>
      <c r="EBY166" s="225"/>
      <c r="EBZ166" s="225"/>
      <c r="ECA166" s="225"/>
      <c r="ECB166" s="225"/>
      <c r="ECC166" s="225"/>
      <c r="ECD166" s="225"/>
      <c r="ECE166" s="225"/>
      <c r="ECF166" s="225"/>
      <c r="ECG166" s="225"/>
      <c r="ECH166" s="225"/>
      <c r="ECI166" s="225"/>
      <c r="ECJ166" s="225"/>
      <c r="ECK166" s="225"/>
      <c r="ECL166" s="225"/>
      <c r="ECM166" s="225"/>
      <c r="ECN166" s="225"/>
      <c r="ECO166" s="225"/>
      <c r="ECP166" s="225"/>
      <c r="ECQ166" s="225"/>
      <c r="ECR166" s="225"/>
      <c r="ECS166" s="225"/>
      <c r="ECT166" s="225"/>
      <c r="ECU166" s="225"/>
      <c r="ECV166" s="225"/>
      <c r="ECW166" s="225"/>
      <c r="ECX166" s="225"/>
      <c r="ECY166" s="225"/>
      <c r="ECZ166" s="225"/>
      <c r="EDA166" s="225"/>
      <c r="EDB166" s="225"/>
      <c r="EDC166" s="225"/>
      <c r="EDD166" s="225"/>
      <c r="EDE166" s="225"/>
      <c r="EDF166" s="225"/>
      <c r="EDG166" s="225"/>
      <c r="EDH166" s="225"/>
      <c r="EDI166" s="225"/>
      <c r="EDJ166" s="225"/>
      <c r="EDK166" s="225"/>
      <c r="EDL166" s="225"/>
      <c r="EDM166" s="225"/>
      <c r="EDN166" s="225"/>
      <c r="EDO166" s="225"/>
      <c r="EDP166" s="225"/>
      <c r="EDQ166" s="225"/>
      <c r="EDR166" s="225"/>
      <c r="EDS166" s="225"/>
      <c r="EDT166" s="225"/>
      <c r="EDU166" s="225"/>
      <c r="EDV166" s="225"/>
      <c r="EDW166" s="225"/>
      <c r="EDX166" s="225"/>
      <c r="EDY166" s="225"/>
      <c r="EDZ166" s="225"/>
      <c r="EEA166" s="225"/>
      <c r="EEB166" s="225"/>
      <c r="EEC166" s="225"/>
      <c r="EED166" s="225"/>
      <c r="EEE166" s="225"/>
      <c r="EEF166" s="225"/>
      <c r="EEG166" s="225"/>
      <c r="EEH166" s="225"/>
      <c r="EEI166" s="225"/>
      <c r="EEJ166" s="225"/>
      <c r="EEK166" s="225"/>
      <c r="EEL166" s="225"/>
      <c r="EEM166" s="225"/>
      <c r="EEN166" s="225"/>
      <c r="EEO166" s="225"/>
      <c r="EEP166" s="225"/>
      <c r="EEQ166" s="225"/>
      <c r="EER166" s="225"/>
      <c r="EES166" s="225"/>
      <c r="EET166" s="225"/>
      <c r="EEU166" s="225"/>
      <c r="EEV166" s="225"/>
      <c r="EEW166" s="225"/>
      <c r="EEX166" s="225"/>
      <c r="EEY166" s="225"/>
      <c r="EEZ166" s="225"/>
      <c r="EFA166" s="225"/>
      <c r="EFB166" s="225"/>
      <c r="EFC166" s="225"/>
      <c r="EFD166" s="225"/>
      <c r="EFE166" s="225"/>
      <c r="EFF166" s="225"/>
      <c r="EFG166" s="225"/>
      <c r="EFH166" s="225"/>
      <c r="EFI166" s="225"/>
      <c r="EFJ166" s="225"/>
      <c r="EFK166" s="225"/>
      <c r="EFL166" s="225"/>
      <c r="EFM166" s="225"/>
      <c r="EFN166" s="225"/>
      <c r="EFO166" s="225"/>
      <c r="EFP166" s="225"/>
      <c r="EFQ166" s="225"/>
      <c r="EFR166" s="225"/>
      <c r="EFS166" s="225"/>
      <c r="EFT166" s="225"/>
      <c r="EFU166" s="225"/>
      <c r="EFV166" s="225"/>
      <c r="EFW166" s="225"/>
      <c r="EFX166" s="225"/>
      <c r="EFY166" s="225"/>
      <c r="EFZ166" s="225"/>
      <c r="EGA166" s="225"/>
      <c r="EGB166" s="225"/>
      <c r="EGC166" s="225"/>
      <c r="EGD166" s="225"/>
      <c r="EGE166" s="225"/>
      <c r="EGF166" s="225"/>
      <c r="EGG166" s="225"/>
      <c r="EGH166" s="225"/>
      <c r="EGI166" s="225"/>
      <c r="EGJ166" s="225"/>
      <c r="EGK166" s="225"/>
      <c r="EGL166" s="225"/>
      <c r="EGM166" s="225"/>
      <c r="EGN166" s="225"/>
      <c r="EGO166" s="225"/>
      <c r="EGP166" s="225"/>
      <c r="EGQ166" s="225"/>
      <c r="EGR166" s="225"/>
      <c r="EGS166" s="225"/>
      <c r="EGT166" s="225"/>
      <c r="EGU166" s="225"/>
      <c r="EGV166" s="225"/>
      <c r="EGW166" s="225"/>
      <c r="EGX166" s="225"/>
      <c r="EGY166" s="225"/>
      <c r="EGZ166" s="225"/>
      <c r="EHA166" s="225"/>
      <c r="EHB166" s="225"/>
      <c r="EHC166" s="225"/>
      <c r="EHD166" s="225"/>
      <c r="EHE166" s="225"/>
      <c r="EHF166" s="225"/>
      <c r="EHG166" s="225"/>
      <c r="EHH166" s="225"/>
      <c r="EHI166" s="225"/>
      <c r="EHJ166" s="225"/>
      <c r="EHK166" s="225"/>
      <c r="EHL166" s="225"/>
      <c r="EHM166" s="225"/>
      <c r="EHN166" s="225"/>
      <c r="EHO166" s="225"/>
      <c r="EHP166" s="225"/>
      <c r="EHQ166" s="225"/>
      <c r="EHR166" s="225"/>
      <c r="EHS166" s="225"/>
      <c r="EHT166" s="225"/>
      <c r="EHU166" s="225"/>
      <c r="EHV166" s="225"/>
      <c r="EHW166" s="225"/>
      <c r="EHX166" s="225"/>
      <c r="EHY166" s="225"/>
      <c r="EHZ166" s="225"/>
      <c r="EIA166" s="225"/>
      <c r="EIB166" s="225"/>
      <c r="EIC166" s="225"/>
      <c r="EID166" s="225"/>
      <c r="EIE166" s="225"/>
      <c r="EIF166" s="225"/>
      <c r="EIG166" s="225"/>
      <c r="EIH166" s="225"/>
      <c r="EII166" s="225"/>
      <c r="EIJ166" s="225"/>
      <c r="EIK166" s="225"/>
      <c r="EIL166" s="225"/>
      <c r="EIM166" s="225"/>
      <c r="EIN166" s="225"/>
      <c r="EIO166" s="225"/>
      <c r="EIP166" s="225"/>
      <c r="EIQ166" s="225"/>
      <c r="EIR166" s="225"/>
      <c r="EIS166" s="225"/>
      <c r="EIT166" s="225"/>
      <c r="EIU166" s="225"/>
      <c r="EIV166" s="225"/>
      <c r="EIW166" s="225"/>
      <c r="EIX166" s="225"/>
      <c r="EIY166" s="225"/>
      <c r="EIZ166" s="225"/>
      <c r="EJA166" s="225"/>
      <c r="EJB166" s="225"/>
      <c r="EJC166" s="225"/>
      <c r="EJD166" s="225"/>
      <c r="EJE166" s="225"/>
      <c r="EJF166" s="225"/>
      <c r="EJG166" s="225"/>
      <c r="EJH166" s="225"/>
      <c r="EJI166" s="225"/>
      <c r="EJJ166" s="225"/>
      <c r="EJK166" s="225"/>
      <c r="EJL166" s="225"/>
      <c r="EJM166" s="225"/>
      <c r="EJN166" s="225"/>
      <c r="EJO166" s="225"/>
      <c r="EJP166" s="225"/>
      <c r="EJQ166" s="225"/>
      <c r="EJR166" s="225"/>
      <c r="EJS166" s="225"/>
      <c r="EJT166" s="225"/>
      <c r="EJU166" s="225"/>
      <c r="EJV166" s="225"/>
      <c r="EJW166" s="225"/>
      <c r="EJX166" s="225"/>
      <c r="EJY166" s="225"/>
      <c r="EJZ166" s="225"/>
      <c r="EKA166" s="225"/>
      <c r="EKB166" s="225"/>
      <c r="EKC166" s="225"/>
      <c r="EKD166" s="225"/>
      <c r="EKE166" s="225"/>
      <c r="EKF166" s="225"/>
      <c r="EKG166" s="225"/>
      <c r="EKH166" s="225"/>
      <c r="EKI166" s="225"/>
      <c r="EKJ166" s="225"/>
      <c r="EKK166" s="225"/>
      <c r="EKL166" s="225"/>
      <c r="EKM166" s="225"/>
      <c r="EKN166" s="225"/>
      <c r="EKO166" s="225"/>
      <c r="EKP166" s="225"/>
      <c r="EKQ166" s="225"/>
      <c r="EKR166" s="225"/>
      <c r="EKS166" s="225"/>
      <c r="EKT166" s="225"/>
      <c r="EKU166" s="225"/>
      <c r="EKV166" s="225"/>
      <c r="EKW166" s="225"/>
      <c r="EKX166" s="225"/>
      <c r="EKY166" s="225"/>
      <c r="EKZ166" s="225"/>
      <c r="ELA166" s="225"/>
      <c r="ELB166" s="225"/>
      <c r="ELC166" s="225"/>
      <c r="ELD166" s="225"/>
      <c r="ELE166" s="225"/>
      <c r="ELF166" s="225"/>
      <c r="ELG166" s="225"/>
      <c r="ELH166" s="225"/>
      <c r="ELI166" s="225"/>
      <c r="ELJ166" s="225"/>
      <c r="ELK166" s="225"/>
      <c r="ELL166" s="225"/>
      <c r="ELM166" s="225"/>
      <c r="ELN166" s="225"/>
      <c r="ELO166" s="225"/>
      <c r="ELP166" s="225"/>
      <c r="ELQ166" s="225"/>
      <c r="ELR166" s="225"/>
      <c r="ELS166" s="225"/>
      <c r="ELT166" s="225"/>
      <c r="ELU166" s="225"/>
      <c r="ELV166" s="225"/>
      <c r="ELW166" s="225"/>
      <c r="ELX166" s="225"/>
      <c r="ELY166" s="225"/>
      <c r="ELZ166" s="225"/>
      <c r="EMA166" s="225"/>
      <c r="EMB166" s="225"/>
      <c r="EMC166" s="225"/>
      <c r="EMD166" s="225"/>
      <c r="EME166" s="225"/>
      <c r="EMF166" s="225"/>
      <c r="EMG166" s="225"/>
      <c r="EMH166" s="225"/>
      <c r="EMI166" s="225"/>
      <c r="EMJ166" s="225"/>
      <c r="EMK166" s="225"/>
      <c r="EML166" s="225"/>
      <c r="EMM166" s="225"/>
      <c r="EMN166" s="225"/>
      <c r="EMO166" s="225"/>
      <c r="EMP166" s="225"/>
      <c r="EMQ166" s="225"/>
      <c r="EMR166" s="225"/>
      <c r="EMS166" s="225"/>
      <c r="EMT166" s="225"/>
      <c r="EMU166" s="225"/>
      <c r="EMV166" s="225"/>
      <c r="EMW166" s="225"/>
      <c r="EMX166" s="225"/>
      <c r="EMY166" s="225"/>
      <c r="EMZ166" s="225"/>
      <c r="ENA166" s="225"/>
      <c r="ENB166" s="225"/>
      <c r="ENC166" s="225"/>
      <c r="END166" s="225"/>
      <c r="ENE166" s="225"/>
      <c r="ENF166" s="225"/>
      <c r="ENG166" s="225"/>
      <c r="ENH166" s="225"/>
      <c r="ENI166" s="225"/>
      <c r="ENJ166" s="225"/>
      <c r="ENK166" s="225"/>
      <c r="ENL166" s="225"/>
      <c r="ENM166" s="225"/>
      <c r="ENN166" s="225"/>
      <c r="ENO166" s="225"/>
      <c r="ENP166" s="225"/>
      <c r="ENQ166" s="225"/>
      <c r="ENR166" s="225"/>
      <c r="ENS166" s="225"/>
      <c r="ENT166" s="225"/>
      <c r="ENU166" s="225"/>
      <c r="ENV166" s="225"/>
      <c r="ENW166" s="225"/>
      <c r="ENX166" s="225"/>
      <c r="ENY166" s="225"/>
      <c r="ENZ166" s="225"/>
      <c r="EOA166" s="225"/>
      <c r="EOB166" s="225"/>
      <c r="EOC166" s="225"/>
      <c r="EOD166" s="225"/>
      <c r="EOE166" s="225"/>
      <c r="EOF166" s="225"/>
      <c r="EOG166" s="225"/>
      <c r="EOH166" s="225"/>
      <c r="EOI166" s="225"/>
      <c r="EOJ166" s="225"/>
      <c r="EOK166" s="225"/>
      <c r="EOL166" s="225"/>
      <c r="EOM166" s="225"/>
      <c r="EON166" s="225"/>
      <c r="EOO166" s="225"/>
      <c r="EOP166" s="225"/>
      <c r="EOQ166" s="225"/>
      <c r="EOR166" s="225"/>
      <c r="EOS166" s="225"/>
      <c r="EOT166" s="225"/>
      <c r="EOU166" s="225"/>
      <c r="EOV166" s="225"/>
      <c r="EOW166" s="225"/>
      <c r="EOX166" s="225"/>
      <c r="EOY166" s="225"/>
      <c r="EOZ166" s="225"/>
      <c r="EPA166" s="225"/>
      <c r="EPB166" s="225"/>
      <c r="EPC166" s="225"/>
      <c r="EPD166" s="225"/>
      <c r="EPE166" s="225"/>
      <c r="EPF166" s="225"/>
      <c r="EPG166" s="225"/>
      <c r="EPH166" s="225"/>
      <c r="EPI166" s="225"/>
      <c r="EPJ166" s="225"/>
      <c r="EPK166" s="225"/>
      <c r="EPL166" s="225"/>
      <c r="EPM166" s="225"/>
      <c r="EPN166" s="225"/>
      <c r="EPO166" s="225"/>
      <c r="EPP166" s="225"/>
      <c r="EPQ166" s="225"/>
      <c r="EPR166" s="225"/>
      <c r="EPS166" s="225"/>
      <c r="EPT166" s="225"/>
      <c r="EPU166" s="225"/>
      <c r="EPV166" s="225"/>
      <c r="EPW166" s="225"/>
      <c r="EPX166" s="225"/>
      <c r="EPY166" s="225"/>
      <c r="EPZ166" s="225"/>
      <c r="EQA166" s="225"/>
      <c r="EQB166" s="225"/>
      <c r="EQC166" s="225"/>
      <c r="EQD166" s="225"/>
      <c r="EQE166" s="225"/>
      <c r="EQF166" s="225"/>
      <c r="EQG166" s="225"/>
      <c r="EQH166" s="225"/>
      <c r="EQI166" s="225"/>
      <c r="EQJ166" s="225"/>
      <c r="EQK166" s="225"/>
      <c r="EQL166" s="225"/>
      <c r="EQM166" s="225"/>
      <c r="EQN166" s="225"/>
      <c r="EQO166" s="225"/>
      <c r="EQP166" s="225"/>
      <c r="EQQ166" s="225"/>
      <c r="EQR166" s="225"/>
      <c r="EQS166" s="225"/>
      <c r="EQT166" s="225"/>
      <c r="EQU166" s="225"/>
      <c r="EQV166" s="225"/>
      <c r="EQW166" s="225"/>
      <c r="EQX166" s="225"/>
      <c r="EQY166" s="225"/>
      <c r="EQZ166" s="225"/>
      <c r="ERA166" s="225"/>
      <c r="ERB166" s="225"/>
      <c r="ERC166" s="225"/>
      <c r="ERD166" s="225"/>
      <c r="ERE166" s="225"/>
      <c r="ERF166" s="225"/>
      <c r="ERG166" s="225"/>
      <c r="ERH166" s="225"/>
      <c r="ERI166" s="225"/>
      <c r="ERJ166" s="225"/>
      <c r="ERK166" s="225"/>
      <c r="ERL166" s="225"/>
      <c r="ERM166" s="225"/>
      <c r="ERN166" s="225"/>
      <c r="ERO166" s="225"/>
      <c r="ERP166" s="225"/>
      <c r="ERQ166" s="225"/>
      <c r="ERR166" s="225"/>
      <c r="ERS166" s="225"/>
      <c r="ERT166" s="225"/>
      <c r="ERU166" s="225"/>
      <c r="ERV166" s="225"/>
      <c r="ERW166" s="225"/>
      <c r="ERX166" s="225"/>
      <c r="ERY166" s="225"/>
      <c r="ERZ166" s="225"/>
      <c r="ESA166" s="225"/>
      <c r="ESB166" s="225"/>
      <c r="ESC166" s="225"/>
      <c r="ESD166" s="225"/>
      <c r="ESE166" s="225"/>
      <c r="ESF166" s="225"/>
      <c r="ESG166" s="225"/>
      <c r="ESH166" s="225"/>
      <c r="ESI166" s="225"/>
      <c r="ESJ166" s="225"/>
      <c r="ESK166" s="225"/>
      <c r="ESL166" s="225"/>
      <c r="ESM166" s="225"/>
      <c r="ESN166" s="225"/>
      <c r="ESO166" s="225"/>
      <c r="ESP166" s="225"/>
      <c r="ESQ166" s="225"/>
      <c r="ESR166" s="225"/>
      <c r="ESS166" s="225"/>
      <c r="EST166" s="225"/>
      <c r="ESU166" s="225"/>
      <c r="ESV166" s="225"/>
      <c r="ESW166" s="225"/>
      <c r="ESX166" s="225"/>
      <c r="ESY166" s="225"/>
      <c r="ESZ166" s="225"/>
      <c r="ETA166" s="225"/>
      <c r="ETB166" s="225"/>
      <c r="ETC166" s="225"/>
      <c r="ETD166" s="225"/>
      <c r="ETE166" s="225"/>
      <c r="ETF166" s="225"/>
      <c r="ETG166" s="225"/>
      <c r="ETH166" s="225"/>
      <c r="ETI166" s="225"/>
      <c r="ETJ166" s="225"/>
      <c r="ETK166" s="225"/>
      <c r="ETL166" s="225"/>
      <c r="ETM166" s="225"/>
      <c r="ETN166" s="225"/>
      <c r="ETO166" s="225"/>
      <c r="ETP166" s="225"/>
      <c r="ETQ166" s="225"/>
      <c r="ETR166" s="225"/>
      <c r="ETS166" s="225"/>
      <c r="ETT166" s="225"/>
      <c r="ETU166" s="225"/>
      <c r="ETV166" s="225"/>
      <c r="ETW166" s="225"/>
      <c r="ETX166" s="225"/>
      <c r="ETY166" s="225"/>
      <c r="ETZ166" s="225"/>
      <c r="EUA166" s="225"/>
      <c r="EUB166" s="225"/>
      <c r="EUC166" s="225"/>
      <c r="EUD166" s="225"/>
      <c r="EUE166" s="225"/>
      <c r="EUF166" s="225"/>
      <c r="EUG166" s="225"/>
      <c r="EUH166" s="225"/>
      <c r="EUI166" s="225"/>
      <c r="EUJ166" s="225"/>
      <c r="EUK166" s="225"/>
      <c r="EUL166" s="225"/>
      <c r="EUM166" s="225"/>
      <c r="EUN166" s="225"/>
      <c r="EUO166" s="225"/>
      <c r="EUP166" s="225"/>
      <c r="EUQ166" s="225"/>
      <c r="EUR166" s="225"/>
      <c r="EUS166" s="225"/>
      <c r="EUT166" s="225"/>
      <c r="EUU166" s="225"/>
      <c r="EUV166" s="225"/>
      <c r="EUW166" s="225"/>
      <c r="EUX166" s="225"/>
      <c r="EUY166" s="225"/>
      <c r="EUZ166" s="225"/>
      <c r="EVA166" s="225"/>
      <c r="EVB166" s="225"/>
      <c r="EVC166" s="225"/>
      <c r="EVD166" s="225"/>
      <c r="EVE166" s="225"/>
      <c r="EVF166" s="225"/>
      <c r="EVG166" s="225"/>
      <c r="EVH166" s="225"/>
      <c r="EVI166" s="225"/>
      <c r="EVJ166" s="225"/>
      <c r="EVK166" s="225"/>
      <c r="EVL166" s="225"/>
      <c r="EVM166" s="225"/>
      <c r="EVN166" s="225"/>
      <c r="EVO166" s="225"/>
      <c r="EVP166" s="225"/>
      <c r="EVQ166" s="225"/>
      <c r="EVR166" s="225"/>
      <c r="EVS166" s="225"/>
      <c r="EVT166" s="225"/>
      <c r="EVU166" s="225"/>
      <c r="EVV166" s="225"/>
      <c r="EVW166" s="225"/>
      <c r="EVX166" s="225"/>
      <c r="EVY166" s="225"/>
      <c r="EVZ166" s="225"/>
      <c r="EWA166" s="225"/>
      <c r="EWB166" s="225"/>
      <c r="EWC166" s="225"/>
      <c r="EWD166" s="225"/>
      <c r="EWE166" s="225"/>
      <c r="EWF166" s="225"/>
      <c r="EWG166" s="225"/>
      <c r="EWH166" s="225"/>
      <c r="EWI166" s="225"/>
      <c r="EWJ166" s="225"/>
      <c r="EWK166" s="225"/>
      <c r="EWL166" s="225"/>
      <c r="EWM166" s="225"/>
      <c r="EWN166" s="225"/>
      <c r="EWO166" s="225"/>
      <c r="EWP166" s="225"/>
      <c r="EWQ166" s="225"/>
      <c r="EWR166" s="225"/>
      <c r="EWS166" s="225"/>
      <c r="EWT166" s="225"/>
      <c r="EWU166" s="225"/>
      <c r="EWV166" s="225"/>
      <c r="EWW166" s="225"/>
      <c r="EWX166" s="225"/>
      <c r="EWY166" s="225"/>
      <c r="EWZ166" s="225"/>
      <c r="EXA166" s="225"/>
      <c r="EXB166" s="225"/>
      <c r="EXC166" s="225"/>
      <c r="EXD166" s="225"/>
      <c r="EXE166" s="225"/>
      <c r="EXF166" s="225"/>
      <c r="EXG166" s="225"/>
      <c r="EXH166" s="225"/>
      <c r="EXI166" s="225"/>
      <c r="EXJ166" s="225"/>
      <c r="EXK166" s="225"/>
      <c r="EXL166" s="225"/>
      <c r="EXM166" s="225"/>
      <c r="EXN166" s="225"/>
      <c r="EXO166" s="225"/>
      <c r="EXP166" s="225"/>
      <c r="EXQ166" s="225"/>
      <c r="EXR166" s="225"/>
      <c r="EXS166" s="225"/>
      <c r="EXT166" s="225"/>
      <c r="EXU166" s="225"/>
      <c r="EXV166" s="225"/>
      <c r="EXW166" s="225"/>
      <c r="EXX166" s="225"/>
      <c r="EXY166" s="225"/>
      <c r="EXZ166" s="225"/>
      <c r="EYA166" s="225"/>
      <c r="EYB166" s="225"/>
      <c r="EYC166" s="225"/>
      <c r="EYD166" s="225"/>
      <c r="EYE166" s="225"/>
      <c r="EYF166" s="225"/>
      <c r="EYG166" s="225"/>
      <c r="EYH166" s="225"/>
      <c r="EYI166" s="225"/>
      <c r="EYJ166" s="225"/>
      <c r="EYK166" s="225"/>
      <c r="EYL166" s="225"/>
      <c r="EYM166" s="225"/>
      <c r="EYN166" s="225"/>
      <c r="EYO166" s="225"/>
      <c r="EYP166" s="225"/>
      <c r="EYQ166" s="225"/>
      <c r="EYR166" s="225"/>
      <c r="EYS166" s="225"/>
      <c r="EYT166" s="225"/>
      <c r="EYU166" s="225"/>
      <c r="EYV166" s="225"/>
      <c r="EYW166" s="225"/>
      <c r="EYX166" s="225"/>
      <c r="EYY166" s="225"/>
      <c r="EYZ166" s="225"/>
      <c r="EZA166" s="225"/>
      <c r="EZB166" s="225"/>
      <c r="EZC166" s="225"/>
      <c r="EZD166" s="225"/>
      <c r="EZE166" s="225"/>
      <c r="EZF166" s="225"/>
      <c r="EZG166" s="225"/>
      <c r="EZH166" s="225"/>
      <c r="EZI166" s="225"/>
      <c r="EZJ166" s="225"/>
      <c r="EZK166" s="225"/>
      <c r="EZL166" s="225"/>
      <c r="EZM166" s="225"/>
      <c r="EZN166" s="225"/>
      <c r="EZO166" s="225"/>
      <c r="EZP166" s="225"/>
      <c r="EZQ166" s="225"/>
      <c r="EZR166" s="225"/>
      <c r="EZS166" s="225"/>
      <c r="EZT166" s="225"/>
      <c r="EZU166" s="225"/>
      <c r="EZV166" s="225"/>
      <c r="EZW166" s="225"/>
      <c r="EZX166" s="225"/>
      <c r="EZY166" s="225"/>
      <c r="EZZ166" s="225"/>
      <c r="FAA166" s="225"/>
      <c r="FAB166" s="225"/>
      <c r="FAC166" s="225"/>
      <c r="FAD166" s="225"/>
      <c r="FAE166" s="225"/>
      <c r="FAF166" s="225"/>
      <c r="FAG166" s="225"/>
      <c r="FAH166" s="225"/>
      <c r="FAI166" s="225"/>
      <c r="FAJ166" s="225"/>
      <c r="FAK166" s="225"/>
      <c r="FAL166" s="225"/>
      <c r="FAM166" s="225"/>
      <c r="FAN166" s="225"/>
      <c r="FAO166" s="225"/>
      <c r="FAP166" s="225"/>
      <c r="FAQ166" s="225"/>
      <c r="FAR166" s="225"/>
      <c r="FAS166" s="225"/>
      <c r="FAT166" s="225"/>
      <c r="FAU166" s="225"/>
      <c r="FAV166" s="225"/>
      <c r="FAW166" s="225"/>
      <c r="FAX166" s="225"/>
      <c r="FAY166" s="225"/>
      <c r="FAZ166" s="225"/>
      <c r="FBA166" s="225"/>
      <c r="FBB166" s="225"/>
      <c r="FBC166" s="225"/>
      <c r="FBD166" s="225"/>
      <c r="FBE166" s="225"/>
      <c r="FBF166" s="225"/>
      <c r="FBG166" s="225"/>
      <c r="FBH166" s="225"/>
      <c r="FBI166" s="225"/>
      <c r="FBJ166" s="225"/>
      <c r="FBK166" s="225"/>
      <c r="FBL166" s="225"/>
      <c r="FBM166" s="225"/>
      <c r="FBN166" s="225"/>
      <c r="FBO166" s="225"/>
      <c r="FBP166" s="225"/>
      <c r="FBQ166" s="225"/>
      <c r="FBR166" s="225"/>
      <c r="FBS166" s="225"/>
      <c r="FBT166" s="225"/>
      <c r="FBU166" s="225"/>
      <c r="FBV166" s="225"/>
      <c r="FBW166" s="225"/>
      <c r="FBX166" s="225"/>
      <c r="FBY166" s="225"/>
      <c r="FBZ166" s="225"/>
      <c r="FCA166" s="225"/>
      <c r="FCB166" s="225"/>
      <c r="FCC166" s="225"/>
      <c r="FCD166" s="225"/>
      <c r="FCE166" s="225"/>
      <c r="FCF166" s="225"/>
      <c r="FCG166" s="225"/>
      <c r="FCH166" s="225"/>
      <c r="FCI166" s="225"/>
      <c r="FCJ166" s="225"/>
      <c r="FCK166" s="225"/>
      <c r="FCL166" s="225"/>
      <c r="FCM166" s="225"/>
      <c r="FCN166" s="225"/>
      <c r="FCO166" s="225"/>
      <c r="FCP166" s="225"/>
      <c r="FCQ166" s="225"/>
      <c r="FCR166" s="225"/>
      <c r="FCS166" s="225"/>
      <c r="FCT166" s="225"/>
      <c r="FCU166" s="225"/>
      <c r="FCV166" s="225"/>
      <c r="FCW166" s="225"/>
      <c r="FCX166" s="225"/>
      <c r="FCY166" s="225"/>
      <c r="FCZ166" s="225"/>
      <c r="FDA166" s="225"/>
      <c r="FDB166" s="225"/>
      <c r="FDC166" s="225"/>
      <c r="FDD166" s="225"/>
      <c r="FDE166" s="225"/>
      <c r="FDF166" s="225"/>
      <c r="FDG166" s="225"/>
      <c r="FDH166" s="225"/>
      <c r="FDI166" s="225"/>
      <c r="FDJ166" s="225"/>
      <c r="FDK166" s="225"/>
      <c r="FDL166" s="225"/>
      <c r="FDM166" s="225"/>
      <c r="FDN166" s="225"/>
      <c r="FDO166" s="225"/>
      <c r="FDP166" s="225"/>
      <c r="FDQ166" s="225"/>
      <c r="FDR166" s="225"/>
      <c r="FDS166" s="225"/>
      <c r="FDT166" s="225"/>
      <c r="FDU166" s="225"/>
      <c r="FDV166" s="225"/>
      <c r="FDW166" s="225"/>
      <c r="FDX166" s="225"/>
      <c r="FDY166" s="225"/>
      <c r="FDZ166" s="225"/>
      <c r="FEA166" s="225"/>
      <c r="FEB166" s="225"/>
      <c r="FEC166" s="225"/>
      <c r="FED166" s="225"/>
      <c r="FEE166" s="225"/>
      <c r="FEF166" s="225"/>
      <c r="FEG166" s="225"/>
      <c r="FEH166" s="225"/>
      <c r="FEI166" s="225"/>
      <c r="FEJ166" s="225"/>
      <c r="FEK166" s="225"/>
      <c r="FEL166" s="225"/>
      <c r="FEM166" s="225"/>
      <c r="FEN166" s="225"/>
      <c r="FEO166" s="225"/>
      <c r="FEP166" s="225"/>
      <c r="FEQ166" s="225"/>
      <c r="FER166" s="225"/>
      <c r="FES166" s="225"/>
      <c r="FET166" s="225"/>
      <c r="FEU166" s="225"/>
      <c r="FEV166" s="225"/>
      <c r="FEW166" s="225"/>
      <c r="FEX166" s="225"/>
      <c r="FEY166" s="225"/>
      <c r="FEZ166" s="225"/>
      <c r="FFA166" s="225"/>
      <c r="FFB166" s="225"/>
      <c r="FFC166" s="225"/>
      <c r="FFD166" s="225"/>
      <c r="FFE166" s="225"/>
      <c r="FFF166" s="225"/>
      <c r="FFG166" s="225"/>
      <c r="FFH166" s="225"/>
      <c r="FFI166" s="225"/>
      <c r="FFJ166" s="225"/>
      <c r="FFK166" s="225"/>
      <c r="FFL166" s="225"/>
      <c r="FFM166" s="225"/>
      <c r="FFN166" s="225"/>
      <c r="FFO166" s="225"/>
      <c r="FFP166" s="225"/>
      <c r="FFQ166" s="225"/>
      <c r="FFR166" s="225"/>
      <c r="FFS166" s="225"/>
      <c r="FFT166" s="225"/>
      <c r="FFU166" s="225"/>
      <c r="FFV166" s="225"/>
      <c r="FFW166" s="225"/>
      <c r="FFX166" s="225"/>
      <c r="FFY166" s="225"/>
      <c r="FFZ166" s="225"/>
      <c r="FGA166" s="225"/>
      <c r="FGB166" s="225"/>
      <c r="FGC166" s="225"/>
      <c r="FGD166" s="225"/>
      <c r="FGE166" s="225"/>
      <c r="FGF166" s="225"/>
      <c r="FGG166" s="225"/>
      <c r="FGH166" s="225"/>
      <c r="FGI166" s="225"/>
      <c r="FGJ166" s="225"/>
      <c r="FGK166" s="225"/>
      <c r="FGL166" s="225"/>
      <c r="FGM166" s="225"/>
      <c r="FGN166" s="225"/>
      <c r="FGO166" s="225"/>
      <c r="FGP166" s="225"/>
      <c r="FGQ166" s="225"/>
      <c r="FGR166" s="225"/>
      <c r="FGS166" s="225"/>
      <c r="FGT166" s="225"/>
      <c r="FGU166" s="225"/>
      <c r="FGV166" s="225"/>
      <c r="FGW166" s="225"/>
      <c r="FGX166" s="225"/>
      <c r="FGY166" s="225"/>
      <c r="FGZ166" s="225"/>
      <c r="FHA166" s="225"/>
      <c r="FHB166" s="225"/>
      <c r="FHC166" s="225"/>
      <c r="FHD166" s="225"/>
      <c r="FHE166" s="225"/>
      <c r="FHF166" s="225"/>
      <c r="FHG166" s="225"/>
      <c r="FHH166" s="225"/>
      <c r="FHI166" s="225"/>
      <c r="FHJ166" s="225"/>
      <c r="FHK166" s="225"/>
      <c r="FHL166" s="225"/>
      <c r="FHM166" s="225"/>
      <c r="FHN166" s="225"/>
      <c r="FHO166" s="225"/>
      <c r="FHP166" s="225"/>
      <c r="FHQ166" s="225"/>
      <c r="FHR166" s="225"/>
      <c r="FHS166" s="225"/>
      <c r="FHT166" s="225"/>
      <c r="FHU166" s="225"/>
      <c r="FHV166" s="225"/>
      <c r="FHW166" s="225"/>
      <c r="FHX166" s="225"/>
      <c r="FHY166" s="225"/>
      <c r="FHZ166" s="225"/>
      <c r="FIA166" s="225"/>
      <c r="FIB166" s="225"/>
      <c r="FIC166" s="225"/>
      <c r="FID166" s="225"/>
      <c r="FIE166" s="225"/>
      <c r="FIF166" s="225"/>
      <c r="FIG166" s="225"/>
      <c r="FIH166" s="225"/>
      <c r="FII166" s="225"/>
      <c r="FIJ166" s="225"/>
      <c r="FIK166" s="225"/>
      <c r="FIL166" s="225"/>
      <c r="FIM166" s="225"/>
      <c r="FIN166" s="225"/>
      <c r="FIO166" s="225"/>
      <c r="FIP166" s="225"/>
      <c r="FIQ166" s="225"/>
      <c r="FIR166" s="225"/>
      <c r="FIS166" s="225"/>
      <c r="FIT166" s="225"/>
      <c r="FIU166" s="225"/>
      <c r="FIV166" s="225"/>
      <c r="FIW166" s="225"/>
      <c r="FIX166" s="225"/>
      <c r="FIY166" s="225"/>
      <c r="FIZ166" s="225"/>
      <c r="FJA166" s="225"/>
      <c r="FJB166" s="225"/>
      <c r="FJC166" s="225"/>
      <c r="FJD166" s="225"/>
      <c r="FJE166" s="225"/>
      <c r="FJF166" s="225"/>
      <c r="FJG166" s="225"/>
      <c r="FJH166" s="225"/>
      <c r="FJI166" s="225"/>
      <c r="FJJ166" s="225"/>
      <c r="FJK166" s="225"/>
      <c r="FJL166" s="225"/>
      <c r="FJM166" s="225"/>
      <c r="FJN166" s="225"/>
      <c r="FJO166" s="225"/>
      <c r="FJP166" s="225"/>
      <c r="FJQ166" s="225"/>
      <c r="FJR166" s="225"/>
      <c r="FJS166" s="225"/>
      <c r="FJT166" s="225"/>
      <c r="FJU166" s="225"/>
      <c r="FJV166" s="225"/>
      <c r="FJW166" s="225"/>
      <c r="FJX166" s="225"/>
      <c r="FJY166" s="225"/>
      <c r="FJZ166" s="225"/>
      <c r="FKA166" s="225"/>
      <c r="FKB166" s="225"/>
      <c r="FKC166" s="225"/>
      <c r="FKD166" s="225"/>
      <c r="FKE166" s="225"/>
      <c r="FKF166" s="225"/>
      <c r="FKG166" s="225"/>
      <c r="FKH166" s="225"/>
      <c r="FKI166" s="225"/>
      <c r="FKJ166" s="225"/>
      <c r="FKK166" s="225"/>
      <c r="FKL166" s="225"/>
      <c r="FKM166" s="225"/>
      <c r="FKN166" s="225"/>
      <c r="FKO166" s="225"/>
      <c r="FKP166" s="225"/>
      <c r="FKQ166" s="225"/>
      <c r="FKR166" s="225"/>
      <c r="FKS166" s="225"/>
      <c r="FKT166" s="225"/>
      <c r="FKU166" s="225"/>
      <c r="FKV166" s="225"/>
      <c r="FKW166" s="225"/>
      <c r="FKX166" s="225"/>
      <c r="FKY166" s="225"/>
      <c r="FKZ166" s="225"/>
      <c r="FLA166" s="225"/>
      <c r="FLB166" s="225"/>
      <c r="FLC166" s="225"/>
      <c r="FLD166" s="225"/>
      <c r="FLE166" s="225"/>
      <c r="FLF166" s="225"/>
      <c r="FLG166" s="225"/>
      <c r="FLH166" s="225"/>
      <c r="FLI166" s="225"/>
      <c r="FLJ166" s="225"/>
      <c r="FLK166" s="225"/>
      <c r="FLL166" s="225"/>
      <c r="FLM166" s="225"/>
      <c r="FLN166" s="225"/>
      <c r="FLO166" s="225"/>
      <c r="FLP166" s="225"/>
      <c r="FLQ166" s="225"/>
      <c r="FLR166" s="225"/>
      <c r="FLS166" s="225"/>
      <c r="FLT166" s="225"/>
      <c r="FLU166" s="225"/>
      <c r="FLV166" s="225"/>
      <c r="FLW166" s="225"/>
      <c r="FLX166" s="225"/>
      <c r="FLY166" s="225"/>
      <c r="FLZ166" s="225"/>
      <c r="FMA166" s="225"/>
      <c r="FMB166" s="225"/>
      <c r="FMC166" s="225"/>
      <c r="FMD166" s="225"/>
      <c r="FME166" s="225"/>
      <c r="FMF166" s="225"/>
      <c r="FMG166" s="225"/>
      <c r="FMH166" s="225"/>
      <c r="FMI166" s="225"/>
      <c r="FMJ166" s="225"/>
      <c r="FMK166" s="225"/>
      <c r="FML166" s="225"/>
      <c r="FMM166" s="225"/>
      <c r="FMN166" s="225"/>
      <c r="FMO166" s="225"/>
      <c r="FMP166" s="225"/>
      <c r="FMQ166" s="225"/>
      <c r="FMR166" s="225"/>
      <c r="FMS166" s="225"/>
      <c r="FMT166" s="225"/>
      <c r="FMU166" s="225"/>
      <c r="FMV166" s="225"/>
      <c r="FMW166" s="225"/>
      <c r="FMX166" s="225"/>
      <c r="FMY166" s="225"/>
      <c r="FMZ166" s="225"/>
      <c r="FNA166" s="225"/>
      <c r="FNB166" s="225"/>
      <c r="FNC166" s="225"/>
      <c r="FND166" s="225"/>
      <c r="FNE166" s="225"/>
      <c r="FNF166" s="225"/>
      <c r="FNG166" s="225"/>
      <c r="FNH166" s="225"/>
      <c r="FNI166" s="225"/>
      <c r="FNJ166" s="225"/>
      <c r="FNK166" s="225"/>
      <c r="FNL166" s="225"/>
      <c r="FNM166" s="225"/>
      <c r="FNN166" s="225"/>
      <c r="FNO166" s="225"/>
      <c r="FNP166" s="225"/>
      <c r="FNQ166" s="225"/>
      <c r="FNR166" s="225"/>
      <c r="FNS166" s="225"/>
      <c r="FNT166" s="225"/>
      <c r="FNU166" s="225"/>
      <c r="FNV166" s="225"/>
      <c r="FNW166" s="225"/>
      <c r="FNX166" s="225"/>
      <c r="FNY166" s="225"/>
      <c r="FNZ166" s="225"/>
      <c r="FOA166" s="225"/>
      <c r="FOB166" s="225"/>
      <c r="FOC166" s="225"/>
      <c r="FOD166" s="225"/>
      <c r="FOE166" s="225"/>
      <c r="FOF166" s="225"/>
      <c r="FOG166" s="225"/>
      <c r="FOH166" s="225"/>
      <c r="FOI166" s="225"/>
      <c r="FOJ166" s="225"/>
      <c r="FOK166" s="225"/>
      <c r="FOL166" s="225"/>
      <c r="FOM166" s="225"/>
      <c r="FON166" s="225"/>
      <c r="FOO166" s="225"/>
      <c r="FOP166" s="225"/>
      <c r="FOQ166" s="225"/>
      <c r="FOR166" s="225"/>
      <c r="FOS166" s="225"/>
      <c r="FOT166" s="225"/>
      <c r="FOU166" s="225"/>
      <c r="FOV166" s="225"/>
      <c r="FOW166" s="225"/>
      <c r="FOX166" s="225"/>
      <c r="FOY166" s="225"/>
      <c r="FOZ166" s="225"/>
      <c r="FPA166" s="225"/>
      <c r="FPB166" s="225"/>
      <c r="FPC166" s="225"/>
      <c r="FPD166" s="225"/>
      <c r="FPE166" s="225"/>
      <c r="FPF166" s="225"/>
      <c r="FPG166" s="225"/>
      <c r="FPH166" s="225"/>
      <c r="FPI166" s="225"/>
      <c r="FPJ166" s="225"/>
      <c r="FPK166" s="225"/>
      <c r="FPL166" s="225"/>
      <c r="FPM166" s="225"/>
      <c r="FPN166" s="225"/>
      <c r="FPO166" s="225"/>
      <c r="FPP166" s="225"/>
      <c r="FPQ166" s="225"/>
      <c r="FPR166" s="225"/>
      <c r="FPS166" s="225"/>
      <c r="FPT166" s="225"/>
      <c r="FPU166" s="225"/>
      <c r="FPV166" s="225"/>
      <c r="FPW166" s="225"/>
      <c r="FPX166" s="225"/>
      <c r="FPY166" s="225"/>
      <c r="FPZ166" s="225"/>
      <c r="FQA166" s="225"/>
      <c r="FQB166" s="225"/>
      <c r="FQC166" s="225"/>
      <c r="FQD166" s="225"/>
      <c r="FQE166" s="225"/>
      <c r="FQF166" s="225"/>
      <c r="FQG166" s="225"/>
      <c r="FQH166" s="225"/>
      <c r="FQI166" s="225"/>
      <c r="FQJ166" s="225"/>
      <c r="FQK166" s="225"/>
      <c r="FQL166" s="225"/>
      <c r="FQM166" s="225"/>
      <c r="FQN166" s="225"/>
      <c r="FQO166" s="225"/>
      <c r="FQP166" s="225"/>
      <c r="FQQ166" s="225"/>
      <c r="FQR166" s="225"/>
      <c r="FQS166" s="225"/>
      <c r="FQT166" s="225"/>
      <c r="FQU166" s="225"/>
      <c r="FQV166" s="225"/>
      <c r="FQW166" s="225"/>
      <c r="FQX166" s="225"/>
      <c r="FQY166" s="225"/>
      <c r="FQZ166" s="225"/>
      <c r="FRA166" s="225"/>
      <c r="FRB166" s="225"/>
      <c r="FRC166" s="225"/>
      <c r="FRD166" s="225"/>
      <c r="FRE166" s="225"/>
      <c r="FRF166" s="225"/>
      <c r="FRG166" s="225"/>
      <c r="FRH166" s="225"/>
      <c r="FRI166" s="225"/>
      <c r="FRJ166" s="225"/>
      <c r="FRK166" s="225"/>
      <c r="FRL166" s="225"/>
      <c r="FRM166" s="225"/>
      <c r="FRN166" s="225"/>
      <c r="FRO166" s="225"/>
      <c r="FRP166" s="225"/>
      <c r="FRQ166" s="225"/>
      <c r="FRR166" s="225"/>
      <c r="FRS166" s="225"/>
      <c r="FRT166" s="225"/>
      <c r="FRU166" s="225"/>
      <c r="FRV166" s="225"/>
      <c r="FRW166" s="225"/>
      <c r="FRX166" s="225"/>
      <c r="FRY166" s="225"/>
      <c r="FRZ166" s="225"/>
      <c r="FSA166" s="225"/>
      <c r="FSB166" s="225"/>
      <c r="FSC166" s="225"/>
      <c r="FSD166" s="225"/>
      <c r="FSE166" s="225"/>
      <c r="FSF166" s="225"/>
      <c r="FSG166" s="225"/>
      <c r="FSH166" s="225"/>
      <c r="FSI166" s="225"/>
      <c r="FSJ166" s="225"/>
      <c r="FSK166" s="225"/>
      <c r="FSL166" s="225"/>
      <c r="FSM166" s="225"/>
      <c r="FSN166" s="225"/>
      <c r="FSO166" s="225"/>
      <c r="FSP166" s="225"/>
      <c r="FSQ166" s="225"/>
      <c r="FSR166" s="225"/>
      <c r="FSS166" s="225"/>
      <c r="FST166" s="225"/>
      <c r="FSU166" s="225"/>
      <c r="FSV166" s="225"/>
      <c r="FSW166" s="225"/>
      <c r="FSX166" s="225"/>
      <c r="FSY166" s="225"/>
      <c r="FSZ166" s="225"/>
      <c r="FTA166" s="225"/>
      <c r="FTB166" s="225"/>
      <c r="FTC166" s="225"/>
      <c r="FTD166" s="225"/>
      <c r="FTE166" s="225"/>
      <c r="FTF166" s="225"/>
      <c r="FTG166" s="225"/>
      <c r="FTH166" s="225"/>
      <c r="FTI166" s="225"/>
      <c r="FTJ166" s="225"/>
      <c r="FTK166" s="225"/>
      <c r="FTL166" s="225"/>
      <c r="FTM166" s="225"/>
      <c r="FTN166" s="225"/>
      <c r="FTO166" s="225"/>
      <c r="FTP166" s="225"/>
      <c r="FTQ166" s="225"/>
      <c r="FTR166" s="225"/>
      <c r="FTS166" s="225"/>
      <c r="FTT166" s="225"/>
      <c r="FTU166" s="225"/>
      <c r="FTV166" s="225"/>
      <c r="FTW166" s="225"/>
      <c r="FTX166" s="225"/>
      <c r="FTY166" s="225"/>
      <c r="FTZ166" s="225"/>
      <c r="FUA166" s="225"/>
      <c r="FUB166" s="225"/>
      <c r="FUC166" s="225"/>
      <c r="FUD166" s="225"/>
      <c r="FUE166" s="225"/>
      <c r="FUF166" s="225"/>
      <c r="FUG166" s="225"/>
      <c r="FUH166" s="225"/>
      <c r="FUI166" s="225"/>
      <c r="FUJ166" s="225"/>
      <c r="FUK166" s="225"/>
      <c r="FUL166" s="225"/>
      <c r="FUM166" s="225"/>
      <c r="FUN166" s="225"/>
      <c r="FUO166" s="225"/>
      <c r="FUP166" s="225"/>
      <c r="FUQ166" s="225"/>
      <c r="FUR166" s="225"/>
      <c r="FUS166" s="225"/>
      <c r="FUT166" s="225"/>
      <c r="FUU166" s="225"/>
      <c r="FUV166" s="225"/>
      <c r="FUW166" s="225"/>
      <c r="FUX166" s="225"/>
      <c r="FUY166" s="225"/>
      <c r="FUZ166" s="225"/>
      <c r="FVA166" s="225"/>
      <c r="FVB166" s="225"/>
      <c r="FVC166" s="225"/>
      <c r="FVD166" s="225"/>
      <c r="FVE166" s="225"/>
      <c r="FVF166" s="225"/>
      <c r="FVG166" s="225"/>
      <c r="FVH166" s="225"/>
      <c r="FVI166" s="225"/>
      <c r="FVJ166" s="225"/>
      <c r="FVK166" s="225"/>
      <c r="FVL166" s="225"/>
      <c r="FVM166" s="225"/>
      <c r="FVN166" s="225"/>
      <c r="FVO166" s="225"/>
      <c r="FVP166" s="225"/>
      <c r="FVQ166" s="225"/>
      <c r="FVR166" s="225"/>
      <c r="FVS166" s="225"/>
      <c r="FVT166" s="225"/>
      <c r="FVU166" s="225"/>
      <c r="FVV166" s="225"/>
      <c r="FVW166" s="225"/>
      <c r="FVX166" s="225"/>
      <c r="FVY166" s="225"/>
      <c r="FVZ166" s="225"/>
      <c r="FWA166" s="225"/>
      <c r="FWB166" s="225"/>
      <c r="FWC166" s="225"/>
      <c r="FWD166" s="225"/>
      <c r="FWE166" s="225"/>
      <c r="FWF166" s="225"/>
      <c r="FWG166" s="225"/>
      <c r="FWH166" s="225"/>
      <c r="FWI166" s="225"/>
      <c r="FWJ166" s="225"/>
      <c r="FWK166" s="225"/>
      <c r="FWL166" s="225"/>
      <c r="FWM166" s="225"/>
      <c r="FWN166" s="225"/>
      <c r="FWO166" s="225"/>
      <c r="FWP166" s="225"/>
      <c r="FWQ166" s="225"/>
      <c r="FWR166" s="225"/>
      <c r="FWS166" s="225"/>
      <c r="FWT166" s="225"/>
      <c r="FWU166" s="225"/>
      <c r="FWV166" s="225"/>
      <c r="FWW166" s="225"/>
      <c r="FWX166" s="225"/>
      <c r="FWY166" s="225"/>
      <c r="FWZ166" s="225"/>
      <c r="FXA166" s="225"/>
      <c r="FXB166" s="225"/>
      <c r="FXC166" s="225"/>
      <c r="FXD166" s="225"/>
      <c r="FXE166" s="225"/>
      <c r="FXF166" s="225"/>
      <c r="FXG166" s="225"/>
      <c r="FXH166" s="225"/>
      <c r="FXI166" s="225"/>
      <c r="FXJ166" s="225"/>
      <c r="FXK166" s="225"/>
      <c r="FXL166" s="225"/>
      <c r="FXM166" s="225"/>
      <c r="FXN166" s="225"/>
      <c r="FXO166" s="225"/>
      <c r="FXP166" s="225"/>
      <c r="FXQ166" s="225"/>
      <c r="FXR166" s="225"/>
      <c r="FXS166" s="225"/>
      <c r="FXT166" s="225"/>
      <c r="FXU166" s="225"/>
      <c r="FXV166" s="225"/>
      <c r="FXW166" s="225"/>
      <c r="FXX166" s="225"/>
      <c r="FXY166" s="225"/>
      <c r="FXZ166" s="225"/>
      <c r="FYA166" s="225"/>
      <c r="FYB166" s="225"/>
      <c r="FYC166" s="225"/>
      <c r="FYD166" s="225"/>
      <c r="FYE166" s="225"/>
      <c r="FYF166" s="225"/>
      <c r="FYG166" s="225"/>
      <c r="FYH166" s="225"/>
      <c r="FYI166" s="225"/>
      <c r="FYJ166" s="225"/>
      <c r="FYK166" s="225"/>
      <c r="FYL166" s="225"/>
      <c r="FYM166" s="225"/>
      <c r="FYN166" s="225"/>
      <c r="FYO166" s="225"/>
      <c r="FYP166" s="225"/>
      <c r="FYQ166" s="225"/>
      <c r="FYR166" s="225"/>
      <c r="FYS166" s="225"/>
      <c r="FYT166" s="225"/>
      <c r="FYU166" s="225"/>
      <c r="FYV166" s="225"/>
      <c r="FYW166" s="225"/>
      <c r="FYX166" s="225"/>
      <c r="FYY166" s="225"/>
      <c r="FYZ166" s="225"/>
      <c r="FZA166" s="225"/>
      <c r="FZB166" s="225"/>
      <c r="FZC166" s="225"/>
      <c r="FZD166" s="225"/>
      <c r="FZE166" s="225"/>
      <c r="FZF166" s="225"/>
      <c r="FZG166" s="225"/>
      <c r="FZH166" s="225"/>
      <c r="FZI166" s="225"/>
      <c r="FZJ166" s="225"/>
      <c r="FZK166" s="225"/>
      <c r="FZL166" s="225"/>
      <c r="FZM166" s="225"/>
      <c r="FZN166" s="225"/>
      <c r="FZO166" s="225"/>
      <c r="FZP166" s="225"/>
      <c r="FZQ166" s="225"/>
      <c r="FZR166" s="225"/>
      <c r="FZS166" s="225"/>
      <c r="FZT166" s="225"/>
      <c r="FZU166" s="225"/>
      <c r="FZV166" s="225"/>
      <c r="FZW166" s="225"/>
      <c r="FZX166" s="225"/>
      <c r="FZY166" s="225"/>
      <c r="FZZ166" s="225"/>
      <c r="GAA166" s="225"/>
      <c r="GAB166" s="225"/>
      <c r="GAC166" s="225"/>
      <c r="GAD166" s="225"/>
      <c r="GAE166" s="225"/>
      <c r="GAF166" s="225"/>
      <c r="GAG166" s="225"/>
      <c r="GAH166" s="225"/>
      <c r="GAI166" s="225"/>
      <c r="GAJ166" s="225"/>
      <c r="GAK166" s="225"/>
      <c r="GAL166" s="225"/>
      <c r="GAM166" s="225"/>
      <c r="GAN166" s="225"/>
      <c r="GAO166" s="225"/>
      <c r="GAP166" s="225"/>
      <c r="GAQ166" s="225"/>
      <c r="GAR166" s="225"/>
      <c r="GAS166" s="225"/>
      <c r="GAT166" s="225"/>
      <c r="GAU166" s="225"/>
      <c r="GAV166" s="225"/>
      <c r="GAW166" s="225"/>
      <c r="GAX166" s="225"/>
      <c r="GAY166" s="225"/>
      <c r="GAZ166" s="225"/>
      <c r="GBA166" s="225"/>
      <c r="GBB166" s="225"/>
      <c r="GBC166" s="225"/>
      <c r="GBD166" s="225"/>
      <c r="GBE166" s="225"/>
      <c r="GBF166" s="225"/>
      <c r="GBG166" s="225"/>
      <c r="GBH166" s="225"/>
      <c r="GBI166" s="225"/>
      <c r="GBJ166" s="225"/>
      <c r="GBK166" s="225"/>
      <c r="GBL166" s="225"/>
      <c r="GBM166" s="225"/>
      <c r="GBN166" s="225"/>
      <c r="GBO166" s="225"/>
      <c r="GBP166" s="225"/>
      <c r="GBQ166" s="225"/>
      <c r="GBR166" s="225"/>
      <c r="GBS166" s="225"/>
      <c r="GBT166" s="225"/>
      <c r="GBU166" s="225"/>
      <c r="GBV166" s="225"/>
      <c r="GBW166" s="225"/>
      <c r="GBX166" s="225"/>
      <c r="GBY166" s="225"/>
      <c r="GBZ166" s="225"/>
      <c r="GCA166" s="225"/>
      <c r="GCB166" s="225"/>
      <c r="GCC166" s="225"/>
      <c r="GCD166" s="225"/>
      <c r="GCE166" s="225"/>
      <c r="GCF166" s="225"/>
      <c r="GCG166" s="225"/>
      <c r="GCH166" s="225"/>
      <c r="GCI166" s="225"/>
      <c r="GCJ166" s="225"/>
      <c r="GCK166" s="225"/>
      <c r="GCL166" s="225"/>
      <c r="GCM166" s="225"/>
      <c r="GCN166" s="225"/>
      <c r="GCO166" s="225"/>
      <c r="GCP166" s="225"/>
      <c r="GCQ166" s="225"/>
      <c r="GCR166" s="225"/>
      <c r="GCS166" s="225"/>
      <c r="GCT166" s="225"/>
      <c r="GCU166" s="225"/>
      <c r="GCV166" s="225"/>
      <c r="GCW166" s="225"/>
      <c r="GCX166" s="225"/>
      <c r="GCY166" s="225"/>
      <c r="GCZ166" s="225"/>
      <c r="GDA166" s="225"/>
      <c r="GDB166" s="225"/>
      <c r="GDC166" s="225"/>
      <c r="GDD166" s="225"/>
      <c r="GDE166" s="225"/>
      <c r="GDF166" s="225"/>
      <c r="GDG166" s="225"/>
      <c r="GDH166" s="225"/>
      <c r="GDI166" s="225"/>
      <c r="GDJ166" s="225"/>
      <c r="GDK166" s="225"/>
      <c r="GDL166" s="225"/>
      <c r="GDM166" s="225"/>
      <c r="GDN166" s="225"/>
      <c r="GDO166" s="225"/>
      <c r="GDP166" s="225"/>
      <c r="GDQ166" s="225"/>
      <c r="GDR166" s="225"/>
      <c r="GDS166" s="225"/>
      <c r="GDT166" s="225"/>
      <c r="GDU166" s="225"/>
      <c r="GDV166" s="225"/>
      <c r="GDW166" s="225"/>
      <c r="GDX166" s="225"/>
      <c r="GDY166" s="225"/>
      <c r="GDZ166" s="225"/>
      <c r="GEA166" s="225"/>
      <c r="GEB166" s="225"/>
      <c r="GEC166" s="225"/>
      <c r="GED166" s="225"/>
      <c r="GEE166" s="225"/>
      <c r="GEF166" s="225"/>
      <c r="GEG166" s="225"/>
      <c r="GEH166" s="225"/>
      <c r="GEI166" s="225"/>
      <c r="GEJ166" s="225"/>
      <c r="GEK166" s="225"/>
      <c r="GEL166" s="225"/>
      <c r="GEM166" s="225"/>
      <c r="GEN166" s="225"/>
      <c r="GEO166" s="225"/>
      <c r="GEP166" s="225"/>
      <c r="GEQ166" s="225"/>
      <c r="GER166" s="225"/>
      <c r="GES166" s="225"/>
      <c r="GET166" s="225"/>
      <c r="GEU166" s="225"/>
      <c r="GEV166" s="225"/>
      <c r="GEW166" s="225"/>
      <c r="GEX166" s="225"/>
      <c r="GEY166" s="225"/>
      <c r="GEZ166" s="225"/>
      <c r="GFA166" s="225"/>
      <c r="GFB166" s="225"/>
      <c r="GFC166" s="225"/>
      <c r="GFD166" s="225"/>
      <c r="GFE166" s="225"/>
      <c r="GFF166" s="225"/>
      <c r="GFG166" s="225"/>
      <c r="GFH166" s="225"/>
      <c r="GFI166" s="225"/>
      <c r="GFJ166" s="225"/>
      <c r="GFK166" s="225"/>
      <c r="GFL166" s="225"/>
      <c r="GFM166" s="225"/>
      <c r="GFN166" s="225"/>
      <c r="GFO166" s="225"/>
      <c r="GFP166" s="225"/>
      <c r="GFQ166" s="225"/>
      <c r="GFR166" s="225"/>
      <c r="GFS166" s="225"/>
      <c r="GFT166" s="225"/>
      <c r="GFU166" s="225"/>
      <c r="GFV166" s="225"/>
      <c r="GFW166" s="225"/>
      <c r="GFX166" s="225"/>
      <c r="GFY166" s="225"/>
      <c r="GFZ166" s="225"/>
      <c r="GGA166" s="225"/>
      <c r="GGB166" s="225"/>
      <c r="GGC166" s="225"/>
      <c r="GGD166" s="225"/>
      <c r="GGE166" s="225"/>
      <c r="GGF166" s="225"/>
      <c r="GGG166" s="225"/>
      <c r="GGH166" s="225"/>
      <c r="GGI166" s="225"/>
      <c r="GGJ166" s="225"/>
      <c r="GGK166" s="225"/>
      <c r="GGL166" s="225"/>
      <c r="GGM166" s="225"/>
      <c r="GGN166" s="225"/>
      <c r="GGO166" s="225"/>
      <c r="GGP166" s="225"/>
      <c r="GGQ166" s="225"/>
      <c r="GGR166" s="225"/>
      <c r="GGS166" s="225"/>
      <c r="GGT166" s="225"/>
      <c r="GGU166" s="225"/>
      <c r="GGV166" s="225"/>
      <c r="GGW166" s="225"/>
      <c r="GGX166" s="225"/>
      <c r="GGY166" s="225"/>
      <c r="GGZ166" s="225"/>
      <c r="GHA166" s="225"/>
      <c r="GHB166" s="225"/>
      <c r="GHC166" s="225"/>
      <c r="GHD166" s="225"/>
      <c r="GHE166" s="225"/>
      <c r="GHF166" s="225"/>
      <c r="GHG166" s="225"/>
      <c r="GHH166" s="225"/>
      <c r="GHI166" s="225"/>
      <c r="GHJ166" s="225"/>
      <c r="GHK166" s="225"/>
      <c r="GHL166" s="225"/>
      <c r="GHM166" s="225"/>
      <c r="GHN166" s="225"/>
      <c r="GHO166" s="225"/>
      <c r="GHP166" s="225"/>
      <c r="GHQ166" s="225"/>
      <c r="GHR166" s="225"/>
      <c r="GHS166" s="225"/>
      <c r="GHT166" s="225"/>
      <c r="GHU166" s="225"/>
      <c r="GHV166" s="225"/>
      <c r="GHW166" s="225"/>
      <c r="GHX166" s="225"/>
      <c r="GHY166" s="225"/>
      <c r="GHZ166" s="225"/>
      <c r="GIA166" s="225"/>
      <c r="GIB166" s="225"/>
      <c r="GIC166" s="225"/>
      <c r="GID166" s="225"/>
      <c r="GIE166" s="225"/>
      <c r="GIF166" s="225"/>
      <c r="GIG166" s="225"/>
      <c r="GIH166" s="225"/>
      <c r="GII166" s="225"/>
      <c r="GIJ166" s="225"/>
      <c r="GIK166" s="225"/>
      <c r="GIL166" s="225"/>
      <c r="GIM166" s="225"/>
      <c r="GIN166" s="225"/>
      <c r="GIO166" s="225"/>
      <c r="GIP166" s="225"/>
      <c r="GIQ166" s="225"/>
      <c r="GIR166" s="225"/>
      <c r="GIS166" s="225"/>
      <c r="GIT166" s="225"/>
      <c r="GIU166" s="225"/>
      <c r="GIV166" s="225"/>
      <c r="GIW166" s="225"/>
      <c r="GIX166" s="225"/>
      <c r="GIY166" s="225"/>
      <c r="GIZ166" s="225"/>
      <c r="GJA166" s="225"/>
      <c r="GJB166" s="225"/>
      <c r="GJC166" s="225"/>
      <c r="GJD166" s="225"/>
      <c r="GJE166" s="225"/>
      <c r="GJF166" s="225"/>
      <c r="GJG166" s="225"/>
      <c r="GJH166" s="225"/>
      <c r="GJI166" s="225"/>
      <c r="GJJ166" s="225"/>
      <c r="GJK166" s="225"/>
      <c r="GJL166" s="225"/>
      <c r="GJM166" s="225"/>
      <c r="GJN166" s="225"/>
      <c r="GJO166" s="225"/>
      <c r="GJP166" s="225"/>
      <c r="GJQ166" s="225"/>
      <c r="GJR166" s="225"/>
      <c r="GJS166" s="225"/>
      <c r="GJT166" s="225"/>
      <c r="GJU166" s="225"/>
      <c r="GJV166" s="225"/>
      <c r="GJW166" s="225"/>
      <c r="GJX166" s="225"/>
      <c r="GJY166" s="225"/>
      <c r="GJZ166" s="225"/>
      <c r="GKA166" s="225"/>
      <c r="GKB166" s="225"/>
      <c r="GKC166" s="225"/>
      <c r="GKD166" s="225"/>
      <c r="GKE166" s="225"/>
      <c r="GKF166" s="225"/>
      <c r="GKG166" s="225"/>
      <c r="GKH166" s="225"/>
      <c r="GKI166" s="225"/>
      <c r="GKJ166" s="225"/>
      <c r="GKK166" s="225"/>
      <c r="GKL166" s="225"/>
      <c r="GKM166" s="225"/>
      <c r="GKN166" s="225"/>
      <c r="GKO166" s="225"/>
      <c r="GKP166" s="225"/>
      <c r="GKQ166" s="225"/>
      <c r="GKR166" s="225"/>
      <c r="GKS166" s="225"/>
      <c r="GKT166" s="225"/>
      <c r="GKU166" s="225"/>
      <c r="GKV166" s="225"/>
      <c r="GKW166" s="225"/>
      <c r="GKX166" s="225"/>
      <c r="GKY166" s="225"/>
      <c r="GKZ166" s="225"/>
      <c r="GLA166" s="225"/>
      <c r="GLB166" s="225"/>
      <c r="GLC166" s="225"/>
      <c r="GLD166" s="225"/>
      <c r="GLE166" s="225"/>
      <c r="GLF166" s="225"/>
      <c r="GLG166" s="225"/>
      <c r="GLH166" s="225"/>
      <c r="GLI166" s="225"/>
      <c r="GLJ166" s="225"/>
      <c r="GLK166" s="225"/>
      <c r="GLL166" s="225"/>
      <c r="GLM166" s="225"/>
      <c r="GLN166" s="225"/>
      <c r="GLO166" s="225"/>
      <c r="GLP166" s="225"/>
      <c r="GLQ166" s="225"/>
      <c r="GLR166" s="225"/>
      <c r="GLS166" s="225"/>
      <c r="GLT166" s="225"/>
      <c r="GLU166" s="225"/>
      <c r="GLV166" s="225"/>
      <c r="GLW166" s="225"/>
      <c r="GLX166" s="225"/>
      <c r="GLY166" s="225"/>
      <c r="GLZ166" s="225"/>
      <c r="GMA166" s="225"/>
      <c r="GMB166" s="225"/>
      <c r="GMC166" s="225"/>
      <c r="GMD166" s="225"/>
      <c r="GME166" s="225"/>
      <c r="GMF166" s="225"/>
      <c r="GMG166" s="225"/>
      <c r="GMH166" s="225"/>
      <c r="GMI166" s="225"/>
      <c r="GMJ166" s="225"/>
      <c r="GMK166" s="225"/>
      <c r="GML166" s="225"/>
      <c r="GMM166" s="225"/>
      <c r="GMN166" s="225"/>
      <c r="GMO166" s="225"/>
      <c r="GMP166" s="225"/>
      <c r="GMQ166" s="225"/>
      <c r="GMR166" s="225"/>
      <c r="GMS166" s="225"/>
      <c r="GMT166" s="225"/>
      <c r="GMU166" s="225"/>
      <c r="GMV166" s="225"/>
      <c r="GMW166" s="225"/>
      <c r="GMX166" s="225"/>
      <c r="GMY166" s="225"/>
      <c r="GMZ166" s="225"/>
      <c r="GNA166" s="225"/>
      <c r="GNB166" s="225"/>
      <c r="GNC166" s="225"/>
      <c r="GND166" s="225"/>
      <c r="GNE166" s="225"/>
      <c r="GNF166" s="225"/>
      <c r="GNG166" s="225"/>
      <c r="GNH166" s="225"/>
      <c r="GNI166" s="225"/>
      <c r="GNJ166" s="225"/>
      <c r="GNK166" s="225"/>
      <c r="GNL166" s="225"/>
      <c r="GNM166" s="225"/>
      <c r="GNN166" s="225"/>
      <c r="GNO166" s="225"/>
      <c r="GNP166" s="225"/>
      <c r="GNQ166" s="225"/>
      <c r="GNR166" s="225"/>
      <c r="GNS166" s="225"/>
      <c r="GNT166" s="225"/>
      <c r="GNU166" s="225"/>
      <c r="GNV166" s="225"/>
      <c r="GNW166" s="225"/>
      <c r="GNX166" s="225"/>
      <c r="GNY166" s="225"/>
      <c r="GNZ166" s="225"/>
      <c r="GOA166" s="225"/>
      <c r="GOB166" s="225"/>
      <c r="GOC166" s="225"/>
      <c r="GOD166" s="225"/>
      <c r="GOE166" s="225"/>
      <c r="GOF166" s="225"/>
      <c r="GOG166" s="225"/>
      <c r="GOH166" s="225"/>
      <c r="GOI166" s="225"/>
      <c r="GOJ166" s="225"/>
      <c r="GOK166" s="225"/>
      <c r="GOL166" s="225"/>
      <c r="GOM166" s="225"/>
      <c r="GON166" s="225"/>
      <c r="GOO166" s="225"/>
      <c r="GOP166" s="225"/>
      <c r="GOQ166" s="225"/>
      <c r="GOR166" s="225"/>
      <c r="GOS166" s="225"/>
      <c r="GOT166" s="225"/>
      <c r="GOU166" s="225"/>
      <c r="GOV166" s="225"/>
      <c r="GOW166" s="225"/>
      <c r="GOX166" s="225"/>
      <c r="GOY166" s="225"/>
      <c r="GOZ166" s="225"/>
      <c r="GPA166" s="225"/>
      <c r="GPB166" s="225"/>
      <c r="GPC166" s="225"/>
      <c r="GPD166" s="225"/>
      <c r="GPE166" s="225"/>
      <c r="GPF166" s="225"/>
      <c r="GPG166" s="225"/>
      <c r="GPH166" s="225"/>
      <c r="GPI166" s="225"/>
      <c r="GPJ166" s="225"/>
      <c r="GPK166" s="225"/>
      <c r="GPL166" s="225"/>
      <c r="GPM166" s="225"/>
      <c r="GPN166" s="225"/>
      <c r="GPO166" s="225"/>
      <c r="GPP166" s="225"/>
      <c r="GPQ166" s="225"/>
      <c r="GPR166" s="225"/>
      <c r="GPS166" s="225"/>
      <c r="GPT166" s="225"/>
      <c r="GPU166" s="225"/>
      <c r="GPV166" s="225"/>
      <c r="GPW166" s="225"/>
      <c r="GPX166" s="225"/>
      <c r="GPY166" s="225"/>
      <c r="GPZ166" s="225"/>
      <c r="GQA166" s="225"/>
      <c r="GQB166" s="225"/>
      <c r="GQC166" s="225"/>
      <c r="GQD166" s="225"/>
      <c r="GQE166" s="225"/>
      <c r="GQF166" s="225"/>
      <c r="GQG166" s="225"/>
      <c r="GQH166" s="225"/>
      <c r="GQI166" s="225"/>
      <c r="GQJ166" s="225"/>
      <c r="GQK166" s="225"/>
      <c r="GQL166" s="225"/>
      <c r="GQM166" s="225"/>
      <c r="GQN166" s="225"/>
      <c r="GQO166" s="225"/>
      <c r="GQP166" s="225"/>
      <c r="GQQ166" s="225"/>
      <c r="GQR166" s="225"/>
      <c r="GQS166" s="225"/>
      <c r="GQT166" s="225"/>
      <c r="GQU166" s="225"/>
      <c r="GQV166" s="225"/>
      <c r="GQW166" s="225"/>
      <c r="GQX166" s="225"/>
      <c r="GQY166" s="225"/>
      <c r="GQZ166" s="225"/>
      <c r="GRA166" s="225"/>
      <c r="GRB166" s="225"/>
      <c r="GRC166" s="225"/>
      <c r="GRD166" s="225"/>
      <c r="GRE166" s="225"/>
      <c r="GRF166" s="225"/>
      <c r="GRG166" s="225"/>
      <c r="GRH166" s="225"/>
      <c r="GRI166" s="225"/>
      <c r="GRJ166" s="225"/>
      <c r="GRK166" s="225"/>
      <c r="GRL166" s="225"/>
      <c r="GRM166" s="225"/>
      <c r="GRN166" s="225"/>
      <c r="GRO166" s="225"/>
      <c r="GRP166" s="225"/>
      <c r="GRQ166" s="225"/>
      <c r="GRR166" s="225"/>
      <c r="GRS166" s="225"/>
      <c r="GRT166" s="225"/>
      <c r="GRU166" s="225"/>
      <c r="GRV166" s="225"/>
      <c r="GRW166" s="225"/>
      <c r="GRX166" s="225"/>
      <c r="GRY166" s="225"/>
      <c r="GRZ166" s="225"/>
      <c r="GSA166" s="225"/>
      <c r="GSB166" s="225"/>
      <c r="GSC166" s="225"/>
      <c r="GSD166" s="225"/>
      <c r="GSE166" s="225"/>
      <c r="GSF166" s="225"/>
      <c r="GSG166" s="225"/>
      <c r="GSH166" s="225"/>
      <c r="GSI166" s="225"/>
      <c r="GSJ166" s="225"/>
      <c r="GSK166" s="225"/>
      <c r="GSL166" s="225"/>
      <c r="GSM166" s="225"/>
      <c r="GSN166" s="225"/>
      <c r="GSO166" s="225"/>
      <c r="GSP166" s="225"/>
      <c r="GSQ166" s="225"/>
      <c r="GSR166" s="225"/>
      <c r="GSS166" s="225"/>
      <c r="GST166" s="225"/>
      <c r="GSU166" s="225"/>
      <c r="GSV166" s="225"/>
      <c r="GSW166" s="225"/>
      <c r="GSX166" s="225"/>
      <c r="GSY166" s="225"/>
      <c r="GSZ166" s="225"/>
      <c r="GTA166" s="225"/>
      <c r="GTB166" s="225"/>
      <c r="GTC166" s="225"/>
      <c r="GTD166" s="225"/>
      <c r="GTE166" s="225"/>
      <c r="GTF166" s="225"/>
      <c r="GTG166" s="225"/>
      <c r="GTH166" s="225"/>
      <c r="GTI166" s="225"/>
      <c r="GTJ166" s="225"/>
      <c r="GTK166" s="225"/>
      <c r="GTL166" s="225"/>
      <c r="GTM166" s="225"/>
      <c r="GTN166" s="225"/>
      <c r="GTO166" s="225"/>
      <c r="GTP166" s="225"/>
      <c r="GTQ166" s="225"/>
      <c r="GTR166" s="225"/>
      <c r="GTS166" s="225"/>
      <c r="GTT166" s="225"/>
      <c r="GTU166" s="225"/>
      <c r="GTV166" s="225"/>
      <c r="GTW166" s="225"/>
      <c r="GTX166" s="225"/>
      <c r="GTY166" s="225"/>
      <c r="GTZ166" s="225"/>
      <c r="GUA166" s="225"/>
      <c r="GUB166" s="225"/>
      <c r="GUC166" s="225"/>
      <c r="GUD166" s="225"/>
      <c r="GUE166" s="225"/>
      <c r="GUF166" s="225"/>
      <c r="GUG166" s="225"/>
      <c r="GUH166" s="225"/>
      <c r="GUI166" s="225"/>
      <c r="GUJ166" s="225"/>
      <c r="GUK166" s="225"/>
      <c r="GUL166" s="225"/>
      <c r="GUM166" s="225"/>
      <c r="GUN166" s="225"/>
      <c r="GUO166" s="225"/>
      <c r="GUP166" s="225"/>
      <c r="GUQ166" s="225"/>
      <c r="GUR166" s="225"/>
      <c r="GUS166" s="225"/>
      <c r="GUT166" s="225"/>
      <c r="GUU166" s="225"/>
      <c r="GUV166" s="225"/>
      <c r="GUW166" s="225"/>
      <c r="GUX166" s="225"/>
      <c r="GUY166" s="225"/>
      <c r="GUZ166" s="225"/>
      <c r="GVA166" s="225"/>
      <c r="GVB166" s="225"/>
      <c r="GVC166" s="225"/>
      <c r="GVD166" s="225"/>
      <c r="GVE166" s="225"/>
      <c r="GVF166" s="225"/>
      <c r="GVG166" s="225"/>
      <c r="GVH166" s="225"/>
      <c r="GVI166" s="225"/>
      <c r="GVJ166" s="225"/>
      <c r="GVK166" s="225"/>
      <c r="GVL166" s="225"/>
      <c r="GVM166" s="225"/>
      <c r="GVN166" s="225"/>
      <c r="GVO166" s="225"/>
      <c r="GVP166" s="225"/>
      <c r="GVQ166" s="225"/>
      <c r="GVR166" s="225"/>
      <c r="GVS166" s="225"/>
      <c r="GVT166" s="225"/>
      <c r="GVU166" s="225"/>
      <c r="GVV166" s="225"/>
      <c r="GVW166" s="225"/>
      <c r="GVX166" s="225"/>
      <c r="GVY166" s="225"/>
      <c r="GVZ166" s="225"/>
      <c r="GWA166" s="225"/>
      <c r="GWB166" s="225"/>
      <c r="GWC166" s="225"/>
      <c r="GWD166" s="225"/>
      <c r="GWE166" s="225"/>
      <c r="GWF166" s="225"/>
      <c r="GWG166" s="225"/>
      <c r="GWH166" s="225"/>
      <c r="GWI166" s="225"/>
      <c r="GWJ166" s="225"/>
      <c r="GWK166" s="225"/>
      <c r="GWL166" s="225"/>
      <c r="GWM166" s="225"/>
      <c r="GWN166" s="225"/>
      <c r="GWO166" s="225"/>
      <c r="GWP166" s="225"/>
      <c r="GWQ166" s="225"/>
      <c r="GWR166" s="225"/>
      <c r="GWS166" s="225"/>
      <c r="GWT166" s="225"/>
      <c r="GWU166" s="225"/>
      <c r="GWV166" s="225"/>
      <c r="GWW166" s="225"/>
      <c r="GWX166" s="225"/>
      <c r="GWY166" s="225"/>
      <c r="GWZ166" s="225"/>
      <c r="GXA166" s="225"/>
      <c r="GXB166" s="225"/>
      <c r="GXC166" s="225"/>
      <c r="GXD166" s="225"/>
      <c r="GXE166" s="225"/>
      <c r="GXF166" s="225"/>
      <c r="GXG166" s="225"/>
      <c r="GXH166" s="225"/>
      <c r="GXI166" s="225"/>
      <c r="GXJ166" s="225"/>
      <c r="GXK166" s="225"/>
      <c r="GXL166" s="225"/>
      <c r="GXM166" s="225"/>
      <c r="GXN166" s="225"/>
      <c r="GXO166" s="225"/>
      <c r="GXP166" s="225"/>
      <c r="GXQ166" s="225"/>
      <c r="GXR166" s="225"/>
      <c r="GXS166" s="225"/>
      <c r="GXT166" s="225"/>
      <c r="GXU166" s="225"/>
      <c r="GXV166" s="225"/>
      <c r="GXW166" s="225"/>
      <c r="GXX166" s="225"/>
      <c r="GXY166" s="225"/>
      <c r="GXZ166" s="225"/>
      <c r="GYA166" s="225"/>
      <c r="GYB166" s="225"/>
      <c r="GYC166" s="225"/>
      <c r="GYD166" s="225"/>
      <c r="GYE166" s="225"/>
      <c r="GYF166" s="225"/>
      <c r="GYG166" s="225"/>
      <c r="GYH166" s="225"/>
      <c r="GYI166" s="225"/>
      <c r="GYJ166" s="225"/>
      <c r="GYK166" s="225"/>
      <c r="GYL166" s="225"/>
      <c r="GYM166" s="225"/>
      <c r="GYN166" s="225"/>
      <c r="GYO166" s="225"/>
      <c r="GYP166" s="225"/>
      <c r="GYQ166" s="225"/>
      <c r="GYR166" s="225"/>
      <c r="GYS166" s="225"/>
      <c r="GYT166" s="225"/>
      <c r="GYU166" s="225"/>
      <c r="GYV166" s="225"/>
      <c r="GYW166" s="225"/>
      <c r="GYX166" s="225"/>
      <c r="GYY166" s="225"/>
      <c r="GYZ166" s="225"/>
      <c r="GZA166" s="225"/>
      <c r="GZB166" s="225"/>
      <c r="GZC166" s="225"/>
      <c r="GZD166" s="225"/>
      <c r="GZE166" s="225"/>
      <c r="GZF166" s="225"/>
      <c r="GZG166" s="225"/>
      <c r="GZH166" s="225"/>
      <c r="GZI166" s="225"/>
      <c r="GZJ166" s="225"/>
      <c r="GZK166" s="225"/>
      <c r="GZL166" s="225"/>
      <c r="GZM166" s="225"/>
      <c r="GZN166" s="225"/>
      <c r="GZO166" s="225"/>
      <c r="GZP166" s="225"/>
      <c r="GZQ166" s="225"/>
      <c r="GZR166" s="225"/>
      <c r="GZS166" s="225"/>
      <c r="GZT166" s="225"/>
      <c r="GZU166" s="225"/>
      <c r="GZV166" s="225"/>
      <c r="GZW166" s="225"/>
      <c r="GZX166" s="225"/>
      <c r="GZY166" s="225"/>
      <c r="GZZ166" s="225"/>
      <c r="HAA166" s="225"/>
      <c r="HAB166" s="225"/>
      <c r="HAC166" s="225"/>
      <c r="HAD166" s="225"/>
      <c r="HAE166" s="225"/>
      <c r="HAF166" s="225"/>
      <c r="HAG166" s="225"/>
      <c r="HAH166" s="225"/>
      <c r="HAI166" s="225"/>
      <c r="HAJ166" s="225"/>
      <c r="HAK166" s="225"/>
      <c r="HAL166" s="225"/>
      <c r="HAM166" s="225"/>
      <c r="HAN166" s="225"/>
      <c r="HAO166" s="225"/>
      <c r="HAP166" s="225"/>
      <c r="HAQ166" s="225"/>
      <c r="HAR166" s="225"/>
      <c r="HAS166" s="225"/>
      <c r="HAT166" s="225"/>
      <c r="HAU166" s="225"/>
      <c r="HAV166" s="225"/>
      <c r="HAW166" s="225"/>
      <c r="HAX166" s="225"/>
      <c r="HAY166" s="225"/>
      <c r="HAZ166" s="225"/>
      <c r="HBA166" s="225"/>
      <c r="HBB166" s="225"/>
      <c r="HBC166" s="225"/>
      <c r="HBD166" s="225"/>
      <c r="HBE166" s="225"/>
      <c r="HBF166" s="225"/>
      <c r="HBG166" s="225"/>
      <c r="HBH166" s="225"/>
      <c r="HBI166" s="225"/>
      <c r="HBJ166" s="225"/>
      <c r="HBK166" s="225"/>
      <c r="HBL166" s="225"/>
      <c r="HBM166" s="225"/>
      <c r="HBN166" s="225"/>
      <c r="HBO166" s="225"/>
      <c r="HBP166" s="225"/>
      <c r="HBQ166" s="225"/>
      <c r="HBR166" s="225"/>
      <c r="HBS166" s="225"/>
      <c r="HBT166" s="225"/>
      <c r="HBU166" s="225"/>
      <c r="HBV166" s="225"/>
      <c r="HBW166" s="225"/>
      <c r="HBX166" s="225"/>
      <c r="HBY166" s="225"/>
      <c r="HBZ166" s="225"/>
      <c r="HCA166" s="225"/>
      <c r="HCB166" s="225"/>
      <c r="HCC166" s="225"/>
      <c r="HCD166" s="225"/>
      <c r="HCE166" s="225"/>
      <c r="HCF166" s="225"/>
      <c r="HCG166" s="225"/>
      <c r="HCH166" s="225"/>
      <c r="HCI166" s="225"/>
      <c r="HCJ166" s="225"/>
      <c r="HCK166" s="225"/>
      <c r="HCL166" s="225"/>
      <c r="HCM166" s="225"/>
      <c r="HCN166" s="225"/>
      <c r="HCO166" s="225"/>
      <c r="HCP166" s="225"/>
      <c r="HCQ166" s="225"/>
      <c r="HCR166" s="225"/>
      <c r="HCS166" s="225"/>
      <c r="HCT166" s="225"/>
      <c r="HCU166" s="225"/>
      <c r="HCV166" s="225"/>
      <c r="HCW166" s="225"/>
      <c r="HCX166" s="225"/>
      <c r="HCY166" s="225"/>
      <c r="HCZ166" s="225"/>
      <c r="HDA166" s="225"/>
      <c r="HDB166" s="225"/>
      <c r="HDC166" s="225"/>
      <c r="HDD166" s="225"/>
      <c r="HDE166" s="225"/>
      <c r="HDF166" s="225"/>
      <c r="HDG166" s="225"/>
      <c r="HDH166" s="225"/>
      <c r="HDI166" s="225"/>
      <c r="HDJ166" s="225"/>
      <c r="HDK166" s="225"/>
      <c r="HDL166" s="225"/>
      <c r="HDM166" s="225"/>
      <c r="HDN166" s="225"/>
      <c r="HDO166" s="225"/>
      <c r="HDP166" s="225"/>
      <c r="HDQ166" s="225"/>
      <c r="HDR166" s="225"/>
      <c r="HDS166" s="225"/>
      <c r="HDT166" s="225"/>
      <c r="HDU166" s="225"/>
      <c r="HDV166" s="225"/>
      <c r="HDW166" s="225"/>
      <c r="HDX166" s="225"/>
      <c r="HDY166" s="225"/>
      <c r="HDZ166" s="225"/>
      <c r="HEA166" s="225"/>
      <c r="HEB166" s="225"/>
      <c r="HEC166" s="225"/>
      <c r="HED166" s="225"/>
      <c r="HEE166" s="225"/>
      <c r="HEF166" s="225"/>
      <c r="HEG166" s="225"/>
      <c r="HEH166" s="225"/>
      <c r="HEI166" s="225"/>
      <c r="HEJ166" s="225"/>
      <c r="HEK166" s="225"/>
      <c r="HEL166" s="225"/>
      <c r="HEM166" s="225"/>
      <c r="HEN166" s="225"/>
      <c r="HEO166" s="225"/>
      <c r="HEP166" s="225"/>
      <c r="HEQ166" s="225"/>
      <c r="HER166" s="225"/>
      <c r="HES166" s="225"/>
      <c r="HET166" s="225"/>
      <c r="HEU166" s="225"/>
      <c r="HEV166" s="225"/>
      <c r="HEW166" s="225"/>
      <c r="HEX166" s="225"/>
      <c r="HEY166" s="225"/>
      <c r="HEZ166" s="225"/>
      <c r="HFA166" s="225"/>
      <c r="HFB166" s="225"/>
      <c r="HFC166" s="225"/>
      <c r="HFD166" s="225"/>
      <c r="HFE166" s="225"/>
      <c r="HFF166" s="225"/>
      <c r="HFG166" s="225"/>
      <c r="HFH166" s="225"/>
      <c r="HFI166" s="225"/>
      <c r="HFJ166" s="225"/>
      <c r="HFK166" s="225"/>
      <c r="HFL166" s="225"/>
      <c r="HFM166" s="225"/>
      <c r="HFN166" s="225"/>
      <c r="HFO166" s="225"/>
      <c r="HFP166" s="225"/>
      <c r="HFQ166" s="225"/>
      <c r="HFR166" s="225"/>
      <c r="HFS166" s="225"/>
      <c r="HFT166" s="225"/>
      <c r="HFU166" s="225"/>
      <c r="HFV166" s="225"/>
      <c r="HFW166" s="225"/>
      <c r="HFX166" s="225"/>
      <c r="HFY166" s="225"/>
      <c r="HFZ166" s="225"/>
      <c r="HGA166" s="225"/>
      <c r="HGB166" s="225"/>
      <c r="HGC166" s="225"/>
      <c r="HGD166" s="225"/>
      <c r="HGE166" s="225"/>
      <c r="HGF166" s="225"/>
      <c r="HGG166" s="225"/>
      <c r="HGH166" s="225"/>
      <c r="HGI166" s="225"/>
      <c r="HGJ166" s="225"/>
      <c r="HGK166" s="225"/>
      <c r="HGL166" s="225"/>
      <c r="HGM166" s="225"/>
      <c r="HGN166" s="225"/>
      <c r="HGO166" s="225"/>
      <c r="HGP166" s="225"/>
      <c r="HGQ166" s="225"/>
      <c r="HGR166" s="225"/>
      <c r="HGS166" s="225"/>
      <c r="HGT166" s="225"/>
      <c r="HGU166" s="225"/>
      <c r="HGV166" s="225"/>
      <c r="HGW166" s="225"/>
      <c r="HGX166" s="225"/>
      <c r="HGY166" s="225"/>
      <c r="HGZ166" s="225"/>
      <c r="HHA166" s="225"/>
      <c r="HHB166" s="225"/>
      <c r="HHC166" s="225"/>
      <c r="HHD166" s="225"/>
      <c r="HHE166" s="225"/>
      <c r="HHF166" s="225"/>
      <c r="HHG166" s="225"/>
      <c r="HHH166" s="225"/>
      <c r="HHI166" s="225"/>
      <c r="HHJ166" s="225"/>
      <c r="HHK166" s="225"/>
      <c r="HHL166" s="225"/>
      <c r="HHM166" s="225"/>
      <c r="HHN166" s="225"/>
      <c r="HHO166" s="225"/>
      <c r="HHP166" s="225"/>
      <c r="HHQ166" s="225"/>
      <c r="HHR166" s="225"/>
      <c r="HHS166" s="225"/>
      <c r="HHT166" s="225"/>
      <c r="HHU166" s="225"/>
      <c r="HHV166" s="225"/>
      <c r="HHW166" s="225"/>
      <c r="HHX166" s="225"/>
      <c r="HHY166" s="225"/>
      <c r="HHZ166" s="225"/>
      <c r="HIA166" s="225"/>
      <c r="HIB166" s="225"/>
      <c r="HIC166" s="225"/>
      <c r="HID166" s="225"/>
      <c r="HIE166" s="225"/>
      <c r="HIF166" s="225"/>
      <c r="HIG166" s="225"/>
      <c r="HIH166" s="225"/>
      <c r="HII166" s="225"/>
      <c r="HIJ166" s="225"/>
      <c r="HIK166" s="225"/>
      <c r="HIL166" s="225"/>
      <c r="HIM166" s="225"/>
      <c r="HIN166" s="225"/>
      <c r="HIO166" s="225"/>
      <c r="HIP166" s="225"/>
      <c r="HIQ166" s="225"/>
      <c r="HIR166" s="225"/>
      <c r="HIS166" s="225"/>
      <c r="HIT166" s="225"/>
      <c r="HIU166" s="225"/>
      <c r="HIV166" s="225"/>
      <c r="HIW166" s="225"/>
      <c r="HIX166" s="225"/>
      <c r="HIY166" s="225"/>
      <c r="HIZ166" s="225"/>
      <c r="HJA166" s="225"/>
      <c r="HJB166" s="225"/>
      <c r="HJC166" s="225"/>
      <c r="HJD166" s="225"/>
      <c r="HJE166" s="225"/>
      <c r="HJF166" s="225"/>
      <c r="HJG166" s="225"/>
      <c r="HJH166" s="225"/>
      <c r="HJI166" s="225"/>
      <c r="HJJ166" s="225"/>
      <c r="HJK166" s="225"/>
      <c r="HJL166" s="225"/>
      <c r="HJM166" s="225"/>
      <c r="HJN166" s="225"/>
      <c r="HJO166" s="225"/>
      <c r="HJP166" s="225"/>
      <c r="HJQ166" s="225"/>
      <c r="HJR166" s="225"/>
      <c r="HJS166" s="225"/>
      <c r="HJT166" s="225"/>
      <c r="HJU166" s="225"/>
      <c r="HJV166" s="225"/>
      <c r="HJW166" s="225"/>
      <c r="HJX166" s="225"/>
      <c r="HJY166" s="225"/>
      <c r="HJZ166" s="225"/>
      <c r="HKA166" s="225"/>
      <c r="HKB166" s="225"/>
      <c r="HKC166" s="225"/>
      <c r="HKD166" s="225"/>
      <c r="HKE166" s="225"/>
      <c r="HKF166" s="225"/>
      <c r="HKG166" s="225"/>
      <c r="HKH166" s="225"/>
      <c r="HKI166" s="225"/>
      <c r="HKJ166" s="225"/>
      <c r="HKK166" s="225"/>
      <c r="HKL166" s="225"/>
      <c r="HKM166" s="225"/>
      <c r="HKN166" s="225"/>
      <c r="HKO166" s="225"/>
      <c r="HKP166" s="225"/>
      <c r="HKQ166" s="225"/>
      <c r="HKR166" s="225"/>
      <c r="HKS166" s="225"/>
      <c r="HKT166" s="225"/>
      <c r="HKU166" s="225"/>
      <c r="HKV166" s="225"/>
      <c r="HKW166" s="225"/>
      <c r="HKX166" s="225"/>
      <c r="HKY166" s="225"/>
      <c r="HKZ166" s="225"/>
      <c r="HLA166" s="225"/>
      <c r="HLB166" s="225"/>
      <c r="HLC166" s="225"/>
      <c r="HLD166" s="225"/>
      <c r="HLE166" s="225"/>
      <c r="HLF166" s="225"/>
      <c r="HLG166" s="225"/>
      <c r="HLH166" s="225"/>
      <c r="HLI166" s="225"/>
      <c r="HLJ166" s="225"/>
      <c r="HLK166" s="225"/>
      <c r="HLL166" s="225"/>
      <c r="HLM166" s="225"/>
      <c r="HLN166" s="225"/>
      <c r="HLO166" s="225"/>
      <c r="HLP166" s="225"/>
      <c r="HLQ166" s="225"/>
      <c r="HLR166" s="225"/>
      <c r="HLS166" s="225"/>
      <c r="HLT166" s="225"/>
      <c r="HLU166" s="225"/>
      <c r="HLV166" s="225"/>
      <c r="HLW166" s="225"/>
      <c r="HLX166" s="225"/>
      <c r="HLY166" s="225"/>
      <c r="HLZ166" s="225"/>
      <c r="HMA166" s="225"/>
      <c r="HMB166" s="225"/>
      <c r="HMC166" s="225"/>
      <c r="HMD166" s="225"/>
      <c r="HME166" s="225"/>
      <c r="HMF166" s="225"/>
      <c r="HMG166" s="225"/>
      <c r="HMH166" s="225"/>
      <c r="HMI166" s="225"/>
      <c r="HMJ166" s="225"/>
      <c r="HMK166" s="225"/>
      <c r="HML166" s="225"/>
      <c r="HMM166" s="225"/>
      <c r="HMN166" s="225"/>
      <c r="HMO166" s="225"/>
      <c r="HMP166" s="225"/>
      <c r="HMQ166" s="225"/>
      <c r="HMR166" s="225"/>
      <c r="HMS166" s="225"/>
      <c r="HMT166" s="225"/>
      <c r="HMU166" s="225"/>
      <c r="HMV166" s="225"/>
      <c r="HMW166" s="225"/>
      <c r="HMX166" s="225"/>
      <c r="HMY166" s="225"/>
      <c r="HMZ166" s="225"/>
      <c r="HNA166" s="225"/>
      <c r="HNB166" s="225"/>
      <c r="HNC166" s="225"/>
      <c r="HND166" s="225"/>
      <c r="HNE166" s="225"/>
      <c r="HNF166" s="225"/>
      <c r="HNG166" s="225"/>
      <c r="HNH166" s="225"/>
      <c r="HNI166" s="225"/>
      <c r="HNJ166" s="225"/>
      <c r="HNK166" s="225"/>
      <c r="HNL166" s="225"/>
      <c r="HNM166" s="225"/>
      <c r="HNN166" s="225"/>
      <c r="HNO166" s="225"/>
      <c r="HNP166" s="225"/>
      <c r="HNQ166" s="225"/>
      <c r="HNR166" s="225"/>
      <c r="HNS166" s="225"/>
      <c r="HNT166" s="225"/>
      <c r="HNU166" s="225"/>
      <c r="HNV166" s="225"/>
      <c r="HNW166" s="225"/>
      <c r="HNX166" s="225"/>
      <c r="HNY166" s="225"/>
      <c r="HNZ166" s="225"/>
      <c r="HOA166" s="225"/>
      <c r="HOB166" s="225"/>
      <c r="HOC166" s="225"/>
      <c r="HOD166" s="225"/>
      <c r="HOE166" s="225"/>
      <c r="HOF166" s="225"/>
      <c r="HOG166" s="225"/>
      <c r="HOH166" s="225"/>
      <c r="HOI166" s="225"/>
      <c r="HOJ166" s="225"/>
      <c r="HOK166" s="225"/>
      <c r="HOL166" s="225"/>
      <c r="HOM166" s="225"/>
      <c r="HON166" s="225"/>
      <c r="HOO166" s="225"/>
      <c r="HOP166" s="225"/>
      <c r="HOQ166" s="225"/>
      <c r="HOR166" s="225"/>
      <c r="HOS166" s="225"/>
      <c r="HOT166" s="225"/>
      <c r="HOU166" s="225"/>
      <c r="HOV166" s="225"/>
      <c r="HOW166" s="225"/>
      <c r="HOX166" s="225"/>
      <c r="HOY166" s="225"/>
      <c r="HOZ166" s="225"/>
      <c r="HPA166" s="225"/>
      <c r="HPB166" s="225"/>
      <c r="HPC166" s="225"/>
      <c r="HPD166" s="225"/>
      <c r="HPE166" s="225"/>
      <c r="HPF166" s="225"/>
      <c r="HPG166" s="225"/>
      <c r="HPH166" s="225"/>
      <c r="HPI166" s="225"/>
      <c r="HPJ166" s="225"/>
      <c r="HPK166" s="225"/>
      <c r="HPL166" s="225"/>
      <c r="HPM166" s="225"/>
      <c r="HPN166" s="225"/>
      <c r="HPO166" s="225"/>
      <c r="HPP166" s="225"/>
      <c r="HPQ166" s="225"/>
      <c r="HPR166" s="225"/>
      <c r="HPS166" s="225"/>
      <c r="HPT166" s="225"/>
      <c r="HPU166" s="225"/>
      <c r="HPV166" s="225"/>
      <c r="HPW166" s="225"/>
      <c r="HPX166" s="225"/>
      <c r="HPY166" s="225"/>
      <c r="HPZ166" s="225"/>
      <c r="HQA166" s="225"/>
      <c r="HQB166" s="225"/>
      <c r="HQC166" s="225"/>
      <c r="HQD166" s="225"/>
      <c r="HQE166" s="225"/>
      <c r="HQF166" s="225"/>
      <c r="HQG166" s="225"/>
      <c r="HQH166" s="225"/>
      <c r="HQI166" s="225"/>
      <c r="HQJ166" s="225"/>
      <c r="HQK166" s="225"/>
      <c r="HQL166" s="225"/>
      <c r="HQM166" s="225"/>
      <c r="HQN166" s="225"/>
      <c r="HQO166" s="225"/>
      <c r="HQP166" s="225"/>
      <c r="HQQ166" s="225"/>
      <c r="HQR166" s="225"/>
      <c r="HQS166" s="225"/>
      <c r="HQT166" s="225"/>
      <c r="HQU166" s="225"/>
      <c r="HQV166" s="225"/>
      <c r="HQW166" s="225"/>
      <c r="HQX166" s="225"/>
      <c r="HQY166" s="225"/>
      <c r="HQZ166" s="225"/>
      <c r="HRA166" s="225"/>
      <c r="HRB166" s="225"/>
      <c r="HRC166" s="225"/>
      <c r="HRD166" s="225"/>
      <c r="HRE166" s="225"/>
      <c r="HRF166" s="225"/>
      <c r="HRG166" s="225"/>
      <c r="HRH166" s="225"/>
      <c r="HRI166" s="225"/>
      <c r="HRJ166" s="225"/>
      <c r="HRK166" s="225"/>
      <c r="HRL166" s="225"/>
      <c r="HRM166" s="225"/>
      <c r="HRN166" s="225"/>
      <c r="HRO166" s="225"/>
      <c r="HRP166" s="225"/>
      <c r="HRQ166" s="225"/>
      <c r="HRR166" s="225"/>
      <c r="HRS166" s="225"/>
      <c r="HRT166" s="225"/>
      <c r="HRU166" s="225"/>
      <c r="HRV166" s="225"/>
      <c r="HRW166" s="225"/>
      <c r="HRX166" s="225"/>
      <c r="HRY166" s="225"/>
      <c r="HRZ166" s="225"/>
      <c r="HSA166" s="225"/>
      <c r="HSB166" s="225"/>
      <c r="HSC166" s="225"/>
      <c r="HSD166" s="225"/>
      <c r="HSE166" s="225"/>
      <c r="HSF166" s="225"/>
      <c r="HSG166" s="225"/>
      <c r="HSH166" s="225"/>
      <c r="HSI166" s="225"/>
      <c r="HSJ166" s="225"/>
      <c r="HSK166" s="225"/>
      <c r="HSL166" s="225"/>
      <c r="HSM166" s="225"/>
      <c r="HSN166" s="225"/>
      <c r="HSO166" s="225"/>
      <c r="HSP166" s="225"/>
      <c r="HSQ166" s="225"/>
      <c r="HSR166" s="225"/>
      <c r="HSS166" s="225"/>
      <c r="HST166" s="225"/>
      <c r="HSU166" s="225"/>
      <c r="HSV166" s="225"/>
      <c r="HSW166" s="225"/>
      <c r="HSX166" s="225"/>
      <c r="HSY166" s="225"/>
      <c r="HSZ166" s="225"/>
      <c r="HTA166" s="225"/>
      <c r="HTB166" s="225"/>
      <c r="HTC166" s="225"/>
      <c r="HTD166" s="225"/>
      <c r="HTE166" s="225"/>
      <c r="HTF166" s="225"/>
      <c r="HTG166" s="225"/>
      <c r="HTH166" s="225"/>
      <c r="HTI166" s="225"/>
      <c r="HTJ166" s="225"/>
      <c r="HTK166" s="225"/>
      <c r="HTL166" s="225"/>
      <c r="HTM166" s="225"/>
      <c r="HTN166" s="225"/>
      <c r="HTO166" s="225"/>
      <c r="HTP166" s="225"/>
      <c r="HTQ166" s="225"/>
      <c r="HTR166" s="225"/>
      <c r="HTS166" s="225"/>
      <c r="HTT166" s="225"/>
      <c r="HTU166" s="225"/>
      <c r="HTV166" s="225"/>
      <c r="HTW166" s="225"/>
      <c r="HTX166" s="225"/>
      <c r="HTY166" s="225"/>
      <c r="HTZ166" s="225"/>
      <c r="HUA166" s="225"/>
      <c r="HUB166" s="225"/>
      <c r="HUC166" s="225"/>
      <c r="HUD166" s="225"/>
      <c r="HUE166" s="225"/>
      <c r="HUF166" s="225"/>
      <c r="HUG166" s="225"/>
      <c r="HUH166" s="225"/>
      <c r="HUI166" s="225"/>
      <c r="HUJ166" s="225"/>
      <c r="HUK166" s="225"/>
      <c r="HUL166" s="225"/>
      <c r="HUM166" s="225"/>
      <c r="HUN166" s="225"/>
      <c r="HUO166" s="225"/>
      <c r="HUP166" s="225"/>
      <c r="HUQ166" s="225"/>
      <c r="HUR166" s="225"/>
      <c r="HUS166" s="225"/>
      <c r="HUT166" s="225"/>
      <c r="HUU166" s="225"/>
      <c r="HUV166" s="225"/>
      <c r="HUW166" s="225"/>
      <c r="HUX166" s="225"/>
      <c r="HUY166" s="225"/>
      <c r="HUZ166" s="225"/>
      <c r="HVA166" s="225"/>
      <c r="HVB166" s="225"/>
      <c r="HVC166" s="225"/>
      <c r="HVD166" s="225"/>
      <c r="HVE166" s="225"/>
      <c r="HVF166" s="225"/>
      <c r="HVG166" s="225"/>
      <c r="HVH166" s="225"/>
      <c r="HVI166" s="225"/>
      <c r="HVJ166" s="225"/>
      <c r="HVK166" s="225"/>
      <c r="HVL166" s="225"/>
      <c r="HVM166" s="225"/>
      <c r="HVN166" s="225"/>
      <c r="HVO166" s="225"/>
      <c r="HVP166" s="225"/>
      <c r="HVQ166" s="225"/>
      <c r="HVR166" s="225"/>
      <c r="HVS166" s="225"/>
      <c r="HVT166" s="225"/>
      <c r="HVU166" s="225"/>
      <c r="HVV166" s="225"/>
      <c r="HVW166" s="225"/>
      <c r="HVX166" s="225"/>
      <c r="HVY166" s="225"/>
      <c r="HVZ166" s="225"/>
      <c r="HWA166" s="225"/>
      <c r="HWB166" s="225"/>
      <c r="HWC166" s="225"/>
      <c r="HWD166" s="225"/>
      <c r="HWE166" s="225"/>
      <c r="HWF166" s="225"/>
      <c r="HWG166" s="225"/>
      <c r="HWH166" s="225"/>
      <c r="HWI166" s="225"/>
      <c r="HWJ166" s="225"/>
      <c r="HWK166" s="225"/>
      <c r="HWL166" s="225"/>
      <c r="HWM166" s="225"/>
      <c r="HWN166" s="225"/>
      <c r="HWO166" s="225"/>
      <c r="HWP166" s="225"/>
      <c r="HWQ166" s="225"/>
      <c r="HWR166" s="225"/>
      <c r="HWS166" s="225"/>
      <c r="HWT166" s="225"/>
      <c r="HWU166" s="225"/>
      <c r="HWV166" s="225"/>
      <c r="HWW166" s="225"/>
      <c r="HWX166" s="225"/>
      <c r="HWY166" s="225"/>
      <c r="HWZ166" s="225"/>
      <c r="HXA166" s="225"/>
      <c r="HXB166" s="225"/>
      <c r="HXC166" s="225"/>
      <c r="HXD166" s="225"/>
      <c r="HXE166" s="225"/>
      <c r="HXF166" s="225"/>
      <c r="HXG166" s="225"/>
      <c r="HXH166" s="225"/>
      <c r="HXI166" s="225"/>
      <c r="HXJ166" s="225"/>
      <c r="HXK166" s="225"/>
      <c r="HXL166" s="225"/>
      <c r="HXM166" s="225"/>
      <c r="HXN166" s="225"/>
      <c r="HXO166" s="225"/>
      <c r="HXP166" s="225"/>
      <c r="HXQ166" s="225"/>
      <c r="HXR166" s="225"/>
      <c r="HXS166" s="225"/>
      <c r="HXT166" s="225"/>
      <c r="HXU166" s="225"/>
      <c r="HXV166" s="225"/>
      <c r="HXW166" s="225"/>
      <c r="HXX166" s="225"/>
      <c r="HXY166" s="225"/>
      <c r="HXZ166" s="225"/>
      <c r="HYA166" s="225"/>
      <c r="HYB166" s="225"/>
      <c r="HYC166" s="225"/>
      <c r="HYD166" s="225"/>
      <c r="HYE166" s="225"/>
      <c r="HYF166" s="225"/>
      <c r="HYG166" s="225"/>
      <c r="HYH166" s="225"/>
      <c r="HYI166" s="225"/>
      <c r="HYJ166" s="225"/>
      <c r="HYK166" s="225"/>
      <c r="HYL166" s="225"/>
      <c r="HYM166" s="225"/>
      <c r="HYN166" s="225"/>
      <c r="HYO166" s="225"/>
      <c r="HYP166" s="225"/>
      <c r="HYQ166" s="225"/>
      <c r="HYR166" s="225"/>
      <c r="HYS166" s="225"/>
      <c r="HYT166" s="225"/>
      <c r="HYU166" s="225"/>
      <c r="HYV166" s="225"/>
      <c r="HYW166" s="225"/>
      <c r="HYX166" s="225"/>
      <c r="HYY166" s="225"/>
      <c r="HYZ166" s="225"/>
      <c r="HZA166" s="225"/>
      <c r="HZB166" s="225"/>
      <c r="HZC166" s="225"/>
      <c r="HZD166" s="225"/>
      <c r="HZE166" s="225"/>
      <c r="HZF166" s="225"/>
      <c r="HZG166" s="225"/>
      <c r="HZH166" s="225"/>
      <c r="HZI166" s="225"/>
      <c r="HZJ166" s="225"/>
      <c r="HZK166" s="225"/>
      <c r="HZL166" s="225"/>
      <c r="HZM166" s="225"/>
      <c r="HZN166" s="225"/>
      <c r="HZO166" s="225"/>
      <c r="HZP166" s="225"/>
      <c r="HZQ166" s="225"/>
      <c r="HZR166" s="225"/>
      <c r="HZS166" s="225"/>
      <c r="HZT166" s="225"/>
      <c r="HZU166" s="225"/>
      <c r="HZV166" s="225"/>
      <c r="HZW166" s="225"/>
      <c r="HZX166" s="225"/>
      <c r="HZY166" s="225"/>
      <c r="HZZ166" s="225"/>
      <c r="IAA166" s="225"/>
      <c r="IAB166" s="225"/>
      <c r="IAC166" s="225"/>
      <c r="IAD166" s="225"/>
      <c r="IAE166" s="225"/>
      <c r="IAF166" s="225"/>
      <c r="IAG166" s="225"/>
      <c r="IAH166" s="225"/>
      <c r="IAI166" s="225"/>
      <c r="IAJ166" s="225"/>
      <c r="IAK166" s="225"/>
      <c r="IAL166" s="225"/>
      <c r="IAM166" s="225"/>
      <c r="IAN166" s="225"/>
      <c r="IAO166" s="225"/>
      <c r="IAP166" s="225"/>
      <c r="IAQ166" s="225"/>
      <c r="IAR166" s="225"/>
      <c r="IAS166" s="225"/>
      <c r="IAT166" s="225"/>
      <c r="IAU166" s="225"/>
      <c r="IAV166" s="225"/>
      <c r="IAW166" s="225"/>
      <c r="IAX166" s="225"/>
      <c r="IAY166" s="225"/>
      <c r="IAZ166" s="225"/>
      <c r="IBA166" s="225"/>
      <c r="IBB166" s="225"/>
      <c r="IBC166" s="225"/>
      <c r="IBD166" s="225"/>
      <c r="IBE166" s="225"/>
      <c r="IBF166" s="225"/>
      <c r="IBG166" s="225"/>
      <c r="IBH166" s="225"/>
      <c r="IBI166" s="225"/>
      <c r="IBJ166" s="225"/>
      <c r="IBK166" s="225"/>
      <c r="IBL166" s="225"/>
      <c r="IBM166" s="225"/>
      <c r="IBN166" s="225"/>
      <c r="IBO166" s="225"/>
      <c r="IBP166" s="225"/>
      <c r="IBQ166" s="225"/>
      <c r="IBR166" s="225"/>
      <c r="IBS166" s="225"/>
      <c r="IBT166" s="225"/>
      <c r="IBU166" s="225"/>
      <c r="IBV166" s="225"/>
      <c r="IBW166" s="225"/>
      <c r="IBX166" s="225"/>
      <c r="IBY166" s="225"/>
      <c r="IBZ166" s="225"/>
      <c r="ICA166" s="225"/>
      <c r="ICB166" s="225"/>
      <c r="ICC166" s="225"/>
      <c r="ICD166" s="225"/>
      <c r="ICE166" s="225"/>
      <c r="ICF166" s="225"/>
      <c r="ICG166" s="225"/>
      <c r="ICH166" s="225"/>
      <c r="ICI166" s="225"/>
      <c r="ICJ166" s="225"/>
      <c r="ICK166" s="225"/>
      <c r="ICL166" s="225"/>
      <c r="ICM166" s="225"/>
      <c r="ICN166" s="225"/>
      <c r="ICO166" s="225"/>
      <c r="ICP166" s="225"/>
      <c r="ICQ166" s="225"/>
      <c r="ICR166" s="225"/>
      <c r="ICS166" s="225"/>
      <c r="ICT166" s="225"/>
      <c r="ICU166" s="225"/>
      <c r="ICV166" s="225"/>
      <c r="ICW166" s="225"/>
      <c r="ICX166" s="225"/>
      <c r="ICY166" s="225"/>
      <c r="ICZ166" s="225"/>
      <c r="IDA166" s="225"/>
      <c r="IDB166" s="225"/>
      <c r="IDC166" s="225"/>
      <c r="IDD166" s="225"/>
      <c r="IDE166" s="225"/>
      <c r="IDF166" s="225"/>
      <c r="IDG166" s="225"/>
      <c r="IDH166" s="225"/>
      <c r="IDI166" s="225"/>
      <c r="IDJ166" s="225"/>
      <c r="IDK166" s="225"/>
      <c r="IDL166" s="225"/>
      <c r="IDM166" s="225"/>
      <c r="IDN166" s="225"/>
      <c r="IDO166" s="225"/>
      <c r="IDP166" s="225"/>
      <c r="IDQ166" s="225"/>
      <c r="IDR166" s="225"/>
      <c r="IDS166" s="225"/>
      <c r="IDT166" s="225"/>
      <c r="IDU166" s="225"/>
      <c r="IDV166" s="225"/>
      <c r="IDW166" s="225"/>
      <c r="IDX166" s="225"/>
      <c r="IDY166" s="225"/>
      <c r="IDZ166" s="225"/>
      <c r="IEA166" s="225"/>
      <c r="IEB166" s="225"/>
      <c r="IEC166" s="225"/>
      <c r="IED166" s="225"/>
      <c r="IEE166" s="225"/>
      <c r="IEF166" s="225"/>
      <c r="IEG166" s="225"/>
      <c r="IEH166" s="225"/>
      <c r="IEI166" s="225"/>
      <c r="IEJ166" s="225"/>
      <c r="IEK166" s="225"/>
      <c r="IEL166" s="225"/>
      <c r="IEM166" s="225"/>
      <c r="IEN166" s="225"/>
      <c r="IEO166" s="225"/>
      <c r="IEP166" s="225"/>
      <c r="IEQ166" s="225"/>
      <c r="IER166" s="225"/>
      <c r="IES166" s="225"/>
      <c r="IET166" s="225"/>
      <c r="IEU166" s="225"/>
      <c r="IEV166" s="225"/>
      <c r="IEW166" s="225"/>
      <c r="IEX166" s="225"/>
      <c r="IEY166" s="225"/>
      <c r="IEZ166" s="225"/>
      <c r="IFA166" s="225"/>
      <c r="IFB166" s="225"/>
      <c r="IFC166" s="225"/>
      <c r="IFD166" s="225"/>
      <c r="IFE166" s="225"/>
      <c r="IFF166" s="225"/>
      <c r="IFG166" s="225"/>
      <c r="IFH166" s="225"/>
      <c r="IFI166" s="225"/>
      <c r="IFJ166" s="225"/>
      <c r="IFK166" s="225"/>
      <c r="IFL166" s="225"/>
      <c r="IFM166" s="225"/>
      <c r="IFN166" s="225"/>
      <c r="IFO166" s="225"/>
      <c r="IFP166" s="225"/>
      <c r="IFQ166" s="225"/>
      <c r="IFR166" s="225"/>
      <c r="IFS166" s="225"/>
      <c r="IFT166" s="225"/>
      <c r="IFU166" s="225"/>
      <c r="IFV166" s="225"/>
      <c r="IFW166" s="225"/>
      <c r="IFX166" s="225"/>
      <c r="IFY166" s="225"/>
      <c r="IFZ166" s="225"/>
      <c r="IGA166" s="225"/>
      <c r="IGB166" s="225"/>
      <c r="IGC166" s="225"/>
      <c r="IGD166" s="225"/>
      <c r="IGE166" s="225"/>
      <c r="IGF166" s="225"/>
      <c r="IGG166" s="225"/>
      <c r="IGH166" s="225"/>
      <c r="IGI166" s="225"/>
      <c r="IGJ166" s="225"/>
      <c r="IGK166" s="225"/>
      <c r="IGL166" s="225"/>
      <c r="IGM166" s="225"/>
      <c r="IGN166" s="225"/>
      <c r="IGO166" s="225"/>
      <c r="IGP166" s="225"/>
      <c r="IGQ166" s="225"/>
      <c r="IGR166" s="225"/>
      <c r="IGS166" s="225"/>
      <c r="IGT166" s="225"/>
      <c r="IGU166" s="225"/>
      <c r="IGV166" s="225"/>
      <c r="IGW166" s="225"/>
      <c r="IGX166" s="225"/>
      <c r="IGY166" s="225"/>
      <c r="IGZ166" s="225"/>
      <c r="IHA166" s="225"/>
      <c r="IHB166" s="225"/>
      <c r="IHC166" s="225"/>
      <c r="IHD166" s="225"/>
      <c r="IHE166" s="225"/>
      <c r="IHF166" s="225"/>
      <c r="IHG166" s="225"/>
      <c r="IHH166" s="225"/>
      <c r="IHI166" s="225"/>
      <c r="IHJ166" s="225"/>
      <c r="IHK166" s="225"/>
      <c r="IHL166" s="225"/>
      <c r="IHM166" s="225"/>
      <c r="IHN166" s="225"/>
      <c r="IHO166" s="225"/>
      <c r="IHP166" s="225"/>
      <c r="IHQ166" s="225"/>
      <c r="IHR166" s="225"/>
      <c r="IHS166" s="225"/>
      <c r="IHT166" s="225"/>
      <c r="IHU166" s="225"/>
      <c r="IHV166" s="225"/>
      <c r="IHW166" s="225"/>
      <c r="IHX166" s="225"/>
      <c r="IHY166" s="225"/>
      <c r="IHZ166" s="225"/>
      <c r="IIA166" s="225"/>
      <c r="IIB166" s="225"/>
      <c r="IIC166" s="225"/>
      <c r="IID166" s="225"/>
      <c r="IIE166" s="225"/>
      <c r="IIF166" s="225"/>
      <c r="IIG166" s="225"/>
      <c r="IIH166" s="225"/>
      <c r="III166" s="225"/>
      <c r="IIJ166" s="225"/>
      <c r="IIK166" s="225"/>
      <c r="IIL166" s="225"/>
      <c r="IIM166" s="225"/>
      <c r="IIN166" s="225"/>
      <c r="IIO166" s="225"/>
      <c r="IIP166" s="225"/>
      <c r="IIQ166" s="225"/>
      <c r="IIR166" s="225"/>
      <c r="IIS166" s="225"/>
      <c r="IIT166" s="225"/>
      <c r="IIU166" s="225"/>
      <c r="IIV166" s="225"/>
      <c r="IIW166" s="225"/>
      <c r="IIX166" s="225"/>
      <c r="IIY166" s="225"/>
      <c r="IIZ166" s="225"/>
      <c r="IJA166" s="225"/>
      <c r="IJB166" s="225"/>
      <c r="IJC166" s="225"/>
      <c r="IJD166" s="225"/>
      <c r="IJE166" s="225"/>
      <c r="IJF166" s="225"/>
      <c r="IJG166" s="225"/>
      <c r="IJH166" s="225"/>
      <c r="IJI166" s="225"/>
      <c r="IJJ166" s="225"/>
      <c r="IJK166" s="225"/>
      <c r="IJL166" s="225"/>
      <c r="IJM166" s="225"/>
      <c r="IJN166" s="225"/>
      <c r="IJO166" s="225"/>
      <c r="IJP166" s="225"/>
      <c r="IJQ166" s="225"/>
      <c r="IJR166" s="225"/>
      <c r="IJS166" s="225"/>
      <c r="IJT166" s="225"/>
      <c r="IJU166" s="225"/>
      <c r="IJV166" s="225"/>
      <c r="IJW166" s="225"/>
      <c r="IJX166" s="225"/>
      <c r="IJY166" s="225"/>
      <c r="IJZ166" s="225"/>
      <c r="IKA166" s="225"/>
      <c r="IKB166" s="225"/>
      <c r="IKC166" s="225"/>
      <c r="IKD166" s="225"/>
      <c r="IKE166" s="225"/>
      <c r="IKF166" s="225"/>
      <c r="IKG166" s="225"/>
      <c r="IKH166" s="225"/>
      <c r="IKI166" s="225"/>
      <c r="IKJ166" s="225"/>
      <c r="IKK166" s="225"/>
      <c r="IKL166" s="225"/>
      <c r="IKM166" s="225"/>
      <c r="IKN166" s="225"/>
      <c r="IKO166" s="225"/>
      <c r="IKP166" s="225"/>
      <c r="IKQ166" s="225"/>
      <c r="IKR166" s="225"/>
      <c r="IKS166" s="225"/>
      <c r="IKT166" s="225"/>
      <c r="IKU166" s="225"/>
      <c r="IKV166" s="225"/>
      <c r="IKW166" s="225"/>
      <c r="IKX166" s="225"/>
      <c r="IKY166" s="225"/>
      <c r="IKZ166" s="225"/>
      <c r="ILA166" s="225"/>
      <c r="ILB166" s="225"/>
      <c r="ILC166" s="225"/>
      <c r="ILD166" s="225"/>
      <c r="ILE166" s="225"/>
      <c r="ILF166" s="225"/>
      <c r="ILG166" s="225"/>
      <c r="ILH166" s="225"/>
      <c r="ILI166" s="225"/>
      <c r="ILJ166" s="225"/>
      <c r="ILK166" s="225"/>
      <c r="ILL166" s="225"/>
      <c r="ILM166" s="225"/>
      <c r="ILN166" s="225"/>
      <c r="ILO166" s="225"/>
      <c r="ILP166" s="225"/>
      <c r="ILQ166" s="225"/>
      <c r="ILR166" s="225"/>
      <c r="ILS166" s="225"/>
      <c r="ILT166" s="225"/>
      <c r="ILU166" s="225"/>
      <c r="ILV166" s="225"/>
      <c r="ILW166" s="225"/>
      <c r="ILX166" s="225"/>
      <c r="ILY166" s="225"/>
      <c r="ILZ166" s="225"/>
      <c r="IMA166" s="225"/>
      <c r="IMB166" s="225"/>
      <c r="IMC166" s="225"/>
      <c r="IMD166" s="225"/>
      <c r="IME166" s="225"/>
      <c r="IMF166" s="225"/>
      <c r="IMG166" s="225"/>
      <c r="IMH166" s="225"/>
      <c r="IMI166" s="225"/>
      <c r="IMJ166" s="225"/>
      <c r="IMK166" s="225"/>
      <c r="IML166" s="225"/>
      <c r="IMM166" s="225"/>
      <c r="IMN166" s="225"/>
      <c r="IMO166" s="225"/>
      <c r="IMP166" s="225"/>
      <c r="IMQ166" s="225"/>
      <c r="IMR166" s="225"/>
      <c r="IMS166" s="225"/>
      <c r="IMT166" s="225"/>
      <c r="IMU166" s="225"/>
      <c r="IMV166" s="225"/>
      <c r="IMW166" s="225"/>
      <c r="IMX166" s="225"/>
      <c r="IMY166" s="225"/>
      <c r="IMZ166" s="225"/>
      <c r="INA166" s="225"/>
      <c r="INB166" s="225"/>
      <c r="INC166" s="225"/>
      <c r="IND166" s="225"/>
      <c r="INE166" s="225"/>
      <c r="INF166" s="225"/>
      <c r="ING166" s="225"/>
      <c r="INH166" s="225"/>
      <c r="INI166" s="225"/>
      <c r="INJ166" s="225"/>
      <c r="INK166" s="225"/>
      <c r="INL166" s="225"/>
      <c r="INM166" s="225"/>
      <c r="INN166" s="225"/>
      <c r="INO166" s="225"/>
      <c r="INP166" s="225"/>
      <c r="INQ166" s="225"/>
      <c r="INR166" s="225"/>
      <c r="INS166" s="225"/>
      <c r="INT166" s="225"/>
      <c r="INU166" s="225"/>
      <c r="INV166" s="225"/>
      <c r="INW166" s="225"/>
      <c r="INX166" s="225"/>
      <c r="INY166" s="225"/>
      <c r="INZ166" s="225"/>
      <c r="IOA166" s="225"/>
      <c r="IOB166" s="225"/>
      <c r="IOC166" s="225"/>
      <c r="IOD166" s="225"/>
      <c r="IOE166" s="225"/>
      <c r="IOF166" s="225"/>
      <c r="IOG166" s="225"/>
      <c r="IOH166" s="225"/>
      <c r="IOI166" s="225"/>
      <c r="IOJ166" s="225"/>
      <c r="IOK166" s="225"/>
      <c r="IOL166" s="225"/>
      <c r="IOM166" s="225"/>
      <c r="ION166" s="225"/>
      <c r="IOO166" s="225"/>
      <c r="IOP166" s="225"/>
      <c r="IOQ166" s="225"/>
      <c r="IOR166" s="225"/>
      <c r="IOS166" s="225"/>
      <c r="IOT166" s="225"/>
      <c r="IOU166" s="225"/>
      <c r="IOV166" s="225"/>
      <c r="IOW166" s="225"/>
      <c r="IOX166" s="225"/>
      <c r="IOY166" s="225"/>
      <c r="IOZ166" s="225"/>
      <c r="IPA166" s="225"/>
      <c r="IPB166" s="225"/>
      <c r="IPC166" s="225"/>
      <c r="IPD166" s="225"/>
      <c r="IPE166" s="225"/>
      <c r="IPF166" s="225"/>
      <c r="IPG166" s="225"/>
      <c r="IPH166" s="225"/>
      <c r="IPI166" s="225"/>
      <c r="IPJ166" s="225"/>
      <c r="IPK166" s="225"/>
      <c r="IPL166" s="225"/>
      <c r="IPM166" s="225"/>
      <c r="IPN166" s="225"/>
      <c r="IPO166" s="225"/>
      <c r="IPP166" s="225"/>
      <c r="IPQ166" s="225"/>
      <c r="IPR166" s="225"/>
      <c r="IPS166" s="225"/>
      <c r="IPT166" s="225"/>
      <c r="IPU166" s="225"/>
      <c r="IPV166" s="225"/>
      <c r="IPW166" s="225"/>
      <c r="IPX166" s="225"/>
      <c r="IPY166" s="225"/>
      <c r="IPZ166" s="225"/>
      <c r="IQA166" s="225"/>
      <c r="IQB166" s="225"/>
      <c r="IQC166" s="225"/>
      <c r="IQD166" s="225"/>
      <c r="IQE166" s="225"/>
      <c r="IQF166" s="225"/>
      <c r="IQG166" s="225"/>
      <c r="IQH166" s="225"/>
      <c r="IQI166" s="225"/>
      <c r="IQJ166" s="225"/>
      <c r="IQK166" s="225"/>
      <c r="IQL166" s="225"/>
      <c r="IQM166" s="225"/>
      <c r="IQN166" s="225"/>
      <c r="IQO166" s="225"/>
      <c r="IQP166" s="225"/>
      <c r="IQQ166" s="225"/>
      <c r="IQR166" s="225"/>
      <c r="IQS166" s="225"/>
      <c r="IQT166" s="225"/>
      <c r="IQU166" s="225"/>
      <c r="IQV166" s="225"/>
      <c r="IQW166" s="225"/>
      <c r="IQX166" s="225"/>
      <c r="IQY166" s="225"/>
      <c r="IQZ166" s="225"/>
      <c r="IRA166" s="225"/>
      <c r="IRB166" s="225"/>
      <c r="IRC166" s="225"/>
      <c r="IRD166" s="225"/>
      <c r="IRE166" s="225"/>
      <c r="IRF166" s="225"/>
      <c r="IRG166" s="225"/>
      <c r="IRH166" s="225"/>
      <c r="IRI166" s="225"/>
      <c r="IRJ166" s="225"/>
      <c r="IRK166" s="225"/>
      <c r="IRL166" s="225"/>
      <c r="IRM166" s="225"/>
      <c r="IRN166" s="225"/>
      <c r="IRO166" s="225"/>
      <c r="IRP166" s="225"/>
      <c r="IRQ166" s="225"/>
      <c r="IRR166" s="225"/>
      <c r="IRS166" s="225"/>
      <c r="IRT166" s="225"/>
      <c r="IRU166" s="225"/>
      <c r="IRV166" s="225"/>
      <c r="IRW166" s="225"/>
      <c r="IRX166" s="225"/>
      <c r="IRY166" s="225"/>
      <c r="IRZ166" s="225"/>
      <c r="ISA166" s="225"/>
      <c r="ISB166" s="225"/>
      <c r="ISC166" s="225"/>
      <c r="ISD166" s="225"/>
      <c r="ISE166" s="225"/>
      <c r="ISF166" s="225"/>
      <c r="ISG166" s="225"/>
      <c r="ISH166" s="225"/>
      <c r="ISI166" s="225"/>
      <c r="ISJ166" s="225"/>
      <c r="ISK166" s="225"/>
      <c r="ISL166" s="225"/>
      <c r="ISM166" s="225"/>
      <c r="ISN166" s="225"/>
      <c r="ISO166" s="225"/>
      <c r="ISP166" s="225"/>
      <c r="ISQ166" s="225"/>
      <c r="ISR166" s="225"/>
      <c r="ISS166" s="225"/>
      <c r="IST166" s="225"/>
      <c r="ISU166" s="225"/>
      <c r="ISV166" s="225"/>
      <c r="ISW166" s="225"/>
      <c r="ISX166" s="225"/>
      <c r="ISY166" s="225"/>
      <c r="ISZ166" s="225"/>
      <c r="ITA166" s="225"/>
      <c r="ITB166" s="225"/>
      <c r="ITC166" s="225"/>
      <c r="ITD166" s="225"/>
      <c r="ITE166" s="225"/>
      <c r="ITF166" s="225"/>
      <c r="ITG166" s="225"/>
      <c r="ITH166" s="225"/>
      <c r="ITI166" s="225"/>
      <c r="ITJ166" s="225"/>
      <c r="ITK166" s="225"/>
      <c r="ITL166" s="225"/>
      <c r="ITM166" s="225"/>
      <c r="ITN166" s="225"/>
      <c r="ITO166" s="225"/>
      <c r="ITP166" s="225"/>
      <c r="ITQ166" s="225"/>
      <c r="ITR166" s="225"/>
      <c r="ITS166" s="225"/>
      <c r="ITT166" s="225"/>
      <c r="ITU166" s="225"/>
      <c r="ITV166" s="225"/>
      <c r="ITW166" s="225"/>
      <c r="ITX166" s="225"/>
      <c r="ITY166" s="225"/>
      <c r="ITZ166" s="225"/>
      <c r="IUA166" s="225"/>
      <c r="IUB166" s="225"/>
      <c r="IUC166" s="225"/>
      <c r="IUD166" s="225"/>
      <c r="IUE166" s="225"/>
      <c r="IUF166" s="225"/>
      <c r="IUG166" s="225"/>
      <c r="IUH166" s="225"/>
      <c r="IUI166" s="225"/>
      <c r="IUJ166" s="225"/>
      <c r="IUK166" s="225"/>
      <c r="IUL166" s="225"/>
      <c r="IUM166" s="225"/>
      <c r="IUN166" s="225"/>
      <c r="IUO166" s="225"/>
      <c r="IUP166" s="225"/>
      <c r="IUQ166" s="225"/>
      <c r="IUR166" s="225"/>
      <c r="IUS166" s="225"/>
      <c r="IUT166" s="225"/>
      <c r="IUU166" s="225"/>
      <c r="IUV166" s="225"/>
      <c r="IUW166" s="225"/>
      <c r="IUX166" s="225"/>
      <c r="IUY166" s="225"/>
      <c r="IUZ166" s="225"/>
      <c r="IVA166" s="225"/>
      <c r="IVB166" s="225"/>
      <c r="IVC166" s="225"/>
      <c r="IVD166" s="225"/>
      <c r="IVE166" s="225"/>
      <c r="IVF166" s="225"/>
      <c r="IVG166" s="225"/>
      <c r="IVH166" s="225"/>
      <c r="IVI166" s="225"/>
      <c r="IVJ166" s="225"/>
      <c r="IVK166" s="225"/>
      <c r="IVL166" s="225"/>
      <c r="IVM166" s="225"/>
      <c r="IVN166" s="225"/>
      <c r="IVO166" s="225"/>
      <c r="IVP166" s="225"/>
      <c r="IVQ166" s="225"/>
      <c r="IVR166" s="225"/>
      <c r="IVS166" s="225"/>
      <c r="IVT166" s="225"/>
      <c r="IVU166" s="225"/>
      <c r="IVV166" s="225"/>
      <c r="IVW166" s="225"/>
      <c r="IVX166" s="225"/>
      <c r="IVY166" s="225"/>
      <c r="IVZ166" s="225"/>
      <c r="IWA166" s="225"/>
      <c r="IWB166" s="225"/>
      <c r="IWC166" s="225"/>
      <c r="IWD166" s="225"/>
      <c r="IWE166" s="225"/>
      <c r="IWF166" s="225"/>
      <c r="IWG166" s="225"/>
      <c r="IWH166" s="225"/>
      <c r="IWI166" s="225"/>
      <c r="IWJ166" s="225"/>
      <c r="IWK166" s="225"/>
      <c r="IWL166" s="225"/>
      <c r="IWM166" s="225"/>
      <c r="IWN166" s="225"/>
      <c r="IWO166" s="225"/>
      <c r="IWP166" s="225"/>
      <c r="IWQ166" s="225"/>
      <c r="IWR166" s="225"/>
      <c r="IWS166" s="225"/>
      <c r="IWT166" s="225"/>
      <c r="IWU166" s="225"/>
      <c r="IWV166" s="225"/>
      <c r="IWW166" s="225"/>
      <c r="IWX166" s="225"/>
      <c r="IWY166" s="225"/>
      <c r="IWZ166" s="225"/>
      <c r="IXA166" s="225"/>
      <c r="IXB166" s="225"/>
      <c r="IXC166" s="225"/>
      <c r="IXD166" s="225"/>
      <c r="IXE166" s="225"/>
      <c r="IXF166" s="225"/>
      <c r="IXG166" s="225"/>
      <c r="IXH166" s="225"/>
      <c r="IXI166" s="225"/>
      <c r="IXJ166" s="225"/>
      <c r="IXK166" s="225"/>
      <c r="IXL166" s="225"/>
      <c r="IXM166" s="225"/>
      <c r="IXN166" s="225"/>
      <c r="IXO166" s="225"/>
      <c r="IXP166" s="225"/>
      <c r="IXQ166" s="225"/>
      <c r="IXR166" s="225"/>
      <c r="IXS166" s="225"/>
      <c r="IXT166" s="225"/>
      <c r="IXU166" s="225"/>
      <c r="IXV166" s="225"/>
      <c r="IXW166" s="225"/>
      <c r="IXX166" s="225"/>
      <c r="IXY166" s="225"/>
      <c r="IXZ166" s="225"/>
      <c r="IYA166" s="225"/>
      <c r="IYB166" s="225"/>
      <c r="IYC166" s="225"/>
      <c r="IYD166" s="225"/>
      <c r="IYE166" s="225"/>
      <c r="IYF166" s="225"/>
      <c r="IYG166" s="225"/>
      <c r="IYH166" s="225"/>
      <c r="IYI166" s="225"/>
      <c r="IYJ166" s="225"/>
      <c r="IYK166" s="225"/>
      <c r="IYL166" s="225"/>
      <c r="IYM166" s="225"/>
      <c r="IYN166" s="225"/>
      <c r="IYO166" s="225"/>
      <c r="IYP166" s="225"/>
      <c r="IYQ166" s="225"/>
      <c r="IYR166" s="225"/>
      <c r="IYS166" s="225"/>
      <c r="IYT166" s="225"/>
      <c r="IYU166" s="225"/>
      <c r="IYV166" s="225"/>
      <c r="IYW166" s="225"/>
      <c r="IYX166" s="225"/>
      <c r="IYY166" s="225"/>
      <c r="IYZ166" s="225"/>
      <c r="IZA166" s="225"/>
      <c r="IZB166" s="225"/>
      <c r="IZC166" s="225"/>
      <c r="IZD166" s="225"/>
      <c r="IZE166" s="225"/>
      <c r="IZF166" s="225"/>
      <c r="IZG166" s="225"/>
      <c r="IZH166" s="225"/>
      <c r="IZI166" s="225"/>
      <c r="IZJ166" s="225"/>
      <c r="IZK166" s="225"/>
      <c r="IZL166" s="225"/>
      <c r="IZM166" s="225"/>
      <c r="IZN166" s="225"/>
      <c r="IZO166" s="225"/>
      <c r="IZP166" s="225"/>
      <c r="IZQ166" s="225"/>
      <c r="IZR166" s="225"/>
      <c r="IZS166" s="225"/>
      <c r="IZT166" s="225"/>
      <c r="IZU166" s="225"/>
      <c r="IZV166" s="225"/>
      <c r="IZW166" s="225"/>
      <c r="IZX166" s="225"/>
      <c r="IZY166" s="225"/>
      <c r="IZZ166" s="225"/>
      <c r="JAA166" s="225"/>
      <c r="JAB166" s="225"/>
      <c r="JAC166" s="225"/>
      <c r="JAD166" s="225"/>
      <c r="JAE166" s="225"/>
      <c r="JAF166" s="225"/>
      <c r="JAG166" s="225"/>
      <c r="JAH166" s="225"/>
      <c r="JAI166" s="225"/>
      <c r="JAJ166" s="225"/>
      <c r="JAK166" s="225"/>
      <c r="JAL166" s="225"/>
      <c r="JAM166" s="225"/>
      <c r="JAN166" s="225"/>
      <c r="JAO166" s="225"/>
      <c r="JAP166" s="225"/>
      <c r="JAQ166" s="225"/>
      <c r="JAR166" s="225"/>
      <c r="JAS166" s="225"/>
      <c r="JAT166" s="225"/>
      <c r="JAU166" s="225"/>
      <c r="JAV166" s="225"/>
      <c r="JAW166" s="225"/>
      <c r="JAX166" s="225"/>
      <c r="JAY166" s="225"/>
      <c r="JAZ166" s="225"/>
      <c r="JBA166" s="225"/>
      <c r="JBB166" s="225"/>
      <c r="JBC166" s="225"/>
      <c r="JBD166" s="225"/>
      <c r="JBE166" s="225"/>
      <c r="JBF166" s="225"/>
      <c r="JBG166" s="225"/>
      <c r="JBH166" s="225"/>
      <c r="JBI166" s="225"/>
      <c r="JBJ166" s="225"/>
      <c r="JBK166" s="225"/>
      <c r="JBL166" s="225"/>
      <c r="JBM166" s="225"/>
      <c r="JBN166" s="225"/>
      <c r="JBO166" s="225"/>
      <c r="JBP166" s="225"/>
      <c r="JBQ166" s="225"/>
      <c r="JBR166" s="225"/>
      <c r="JBS166" s="225"/>
      <c r="JBT166" s="225"/>
      <c r="JBU166" s="225"/>
      <c r="JBV166" s="225"/>
      <c r="JBW166" s="225"/>
      <c r="JBX166" s="225"/>
      <c r="JBY166" s="225"/>
      <c r="JBZ166" s="225"/>
      <c r="JCA166" s="225"/>
      <c r="JCB166" s="225"/>
      <c r="JCC166" s="225"/>
      <c r="JCD166" s="225"/>
      <c r="JCE166" s="225"/>
      <c r="JCF166" s="225"/>
      <c r="JCG166" s="225"/>
      <c r="JCH166" s="225"/>
      <c r="JCI166" s="225"/>
      <c r="JCJ166" s="225"/>
      <c r="JCK166" s="225"/>
      <c r="JCL166" s="225"/>
      <c r="JCM166" s="225"/>
      <c r="JCN166" s="225"/>
      <c r="JCO166" s="225"/>
      <c r="JCP166" s="225"/>
      <c r="JCQ166" s="225"/>
      <c r="JCR166" s="225"/>
      <c r="JCS166" s="225"/>
      <c r="JCT166" s="225"/>
      <c r="JCU166" s="225"/>
      <c r="JCV166" s="225"/>
      <c r="JCW166" s="225"/>
      <c r="JCX166" s="225"/>
      <c r="JCY166" s="225"/>
      <c r="JCZ166" s="225"/>
      <c r="JDA166" s="225"/>
      <c r="JDB166" s="225"/>
      <c r="JDC166" s="225"/>
      <c r="JDD166" s="225"/>
      <c r="JDE166" s="225"/>
      <c r="JDF166" s="225"/>
      <c r="JDG166" s="225"/>
      <c r="JDH166" s="225"/>
      <c r="JDI166" s="225"/>
      <c r="JDJ166" s="225"/>
      <c r="JDK166" s="225"/>
      <c r="JDL166" s="225"/>
      <c r="JDM166" s="225"/>
      <c r="JDN166" s="225"/>
      <c r="JDO166" s="225"/>
      <c r="JDP166" s="225"/>
      <c r="JDQ166" s="225"/>
      <c r="JDR166" s="225"/>
      <c r="JDS166" s="225"/>
      <c r="JDT166" s="225"/>
      <c r="JDU166" s="225"/>
      <c r="JDV166" s="225"/>
      <c r="JDW166" s="225"/>
      <c r="JDX166" s="225"/>
      <c r="JDY166" s="225"/>
      <c r="JDZ166" s="225"/>
      <c r="JEA166" s="225"/>
      <c r="JEB166" s="225"/>
      <c r="JEC166" s="225"/>
      <c r="JED166" s="225"/>
      <c r="JEE166" s="225"/>
      <c r="JEF166" s="225"/>
      <c r="JEG166" s="225"/>
      <c r="JEH166" s="225"/>
      <c r="JEI166" s="225"/>
      <c r="JEJ166" s="225"/>
      <c r="JEK166" s="225"/>
      <c r="JEL166" s="225"/>
      <c r="JEM166" s="225"/>
      <c r="JEN166" s="225"/>
      <c r="JEO166" s="225"/>
      <c r="JEP166" s="225"/>
      <c r="JEQ166" s="225"/>
      <c r="JER166" s="225"/>
      <c r="JES166" s="225"/>
      <c r="JET166" s="225"/>
      <c r="JEU166" s="225"/>
      <c r="JEV166" s="225"/>
      <c r="JEW166" s="225"/>
      <c r="JEX166" s="225"/>
      <c r="JEY166" s="225"/>
      <c r="JEZ166" s="225"/>
      <c r="JFA166" s="225"/>
      <c r="JFB166" s="225"/>
      <c r="JFC166" s="225"/>
      <c r="JFD166" s="225"/>
      <c r="JFE166" s="225"/>
      <c r="JFF166" s="225"/>
      <c r="JFG166" s="225"/>
      <c r="JFH166" s="225"/>
      <c r="JFI166" s="225"/>
      <c r="JFJ166" s="225"/>
      <c r="JFK166" s="225"/>
      <c r="JFL166" s="225"/>
      <c r="JFM166" s="225"/>
      <c r="JFN166" s="225"/>
      <c r="JFO166" s="225"/>
      <c r="JFP166" s="225"/>
      <c r="JFQ166" s="225"/>
      <c r="JFR166" s="225"/>
      <c r="JFS166" s="225"/>
      <c r="JFT166" s="225"/>
      <c r="JFU166" s="225"/>
      <c r="JFV166" s="225"/>
      <c r="JFW166" s="225"/>
      <c r="JFX166" s="225"/>
      <c r="JFY166" s="225"/>
      <c r="JFZ166" s="225"/>
      <c r="JGA166" s="225"/>
      <c r="JGB166" s="225"/>
      <c r="JGC166" s="225"/>
      <c r="JGD166" s="225"/>
      <c r="JGE166" s="225"/>
      <c r="JGF166" s="225"/>
      <c r="JGG166" s="225"/>
      <c r="JGH166" s="225"/>
      <c r="JGI166" s="225"/>
      <c r="JGJ166" s="225"/>
      <c r="JGK166" s="225"/>
      <c r="JGL166" s="225"/>
      <c r="JGM166" s="225"/>
      <c r="JGN166" s="225"/>
      <c r="JGO166" s="225"/>
      <c r="JGP166" s="225"/>
      <c r="JGQ166" s="225"/>
      <c r="JGR166" s="225"/>
      <c r="JGS166" s="225"/>
      <c r="JGT166" s="225"/>
      <c r="JGU166" s="225"/>
      <c r="JGV166" s="225"/>
      <c r="JGW166" s="225"/>
      <c r="JGX166" s="225"/>
      <c r="JGY166" s="225"/>
      <c r="JGZ166" s="225"/>
      <c r="JHA166" s="225"/>
      <c r="JHB166" s="225"/>
      <c r="JHC166" s="225"/>
      <c r="JHD166" s="225"/>
      <c r="JHE166" s="225"/>
      <c r="JHF166" s="225"/>
      <c r="JHG166" s="225"/>
      <c r="JHH166" s="225"/>
      <c r="JHI166" s="225"/>
      <c r="JHJ166" s="225"/>
      <c r="JHK166" s="225"/>
      <c r="JHL166" s="225"/>
      <c r="JHM166" s="225"/>
      <c r="JHN166" s="225"/>
      <c r="JHO166" s="225"/>
      <c r="JHP166" s="225"/>
      <c r="JHQ166" s="225"/>
      <c r="JHR166" s="225"/>
      <c r="JHS166" s="225"/>
      <c r="JHT166" s="225"/>
      <c r="JHU166" s="225"/>
      <c r="JHV166" s="225"/>
      <c r="JHW166" s="225"/>
      <c r="JHX166" s="225"/>
      <c r="JHY166" s="225"/>
      <c r="JHZ166" s="225"/>
      <c r="JIA166" s="225"/>
      <c r="JIB166" s="225"/>
      <c r="JIC166" s="225"/>
      <c r="JID166" s="225"/>
      <c r="JIE166" s="225"/>
      <c r="JIF166" s="225"/>
      <c r="JIG166" s="225"/>
      <c r="JIH166" s="225"/>
      <c r="JII166" s="225"/>
      <c r="JIJ166" s="225"/>
      <c r="JIK166" s="225"/>
      <c r="JIL166" s="225"/>
      <c r="JIM166" s="225"/>
      <c r="JIN166" s="225"/>
      <c r="JIO166" s="225"/>
      <c r="JIP166" s="225"/>
      <c r="JIQ166" s="225"/>
      <c r="JIR166" s="225"/>
      <c r="JIS166" s="225"/>
      <c r="JIT166" s="225"/>
      <c r="JIU166" s="225"/>
      <c r="JIV166" s="225"/>
      <c r="JIW166" s="225"/>
      <c r="JIX166" s="225"/>
      <c r="JIY166" s="225"/>
      <c r="JIZ166" s="225"/>
      <c r="JJA166" s="225"/>
      <c r="JJB166" s="225"/>
      <c r="JJC166" s="225"/>
      <c r="JJD166" s="225"/>
      <c r="JJE166" s="225"/>
      <c r="JJF166" s="225"/>
      <c r="JJG166" s="225"/>
      <c r="JJH166" s="225"/>
      <c r="JJI166" s="225"/>
      <c r="JJJ166" s="225"/>
      <c r="JJK166" s="225"/>
      <c r="JJL166" s="225"/>
      <c r="JJM166" s="225"/>
      <c r="JJN166" s="225"/>
      <c r="JJO166" s="225"/>
      <c r="JJP166" s="225"/>
      <c r="JJQ166" s="225"/>
      <c r="JJR166" s="225"/>
      <c r="JJS166" s="225"/>
      <c r="JJT166" s="225"/>
      <c r="JJU166" s="225"/>
      <c r="JJV166" s="225"/>
      <c r="JJW166" s="225"/>
      <c r="JJX166" s="225"/>
      <c r="JJY166" s="225"/>
      <c r="JJZ166" s="225"/>
      <c r="JKA166" s="225"/>
      <c r="JKB166" s="225"/>
      <c r="JKC166" s="225"/>
      <c r="JKD166" s="225"/>
      <c r="JKE166" s="225"/>
      <c r="JKF166" s="225"/>
      <c r="JKG166" s="225"/>
      <c r="JKH166" s="225"/>
      <c r="JKI166" s="225"/>
      <c r="JKJ166" s="225"/>
      <c r="JKK166" s="225"/>
      <c r="JKL166" s="225"/>
      <c r="JKM166" s="225"/>
      <c r="JKN166" s="225"/>
      <c r="JKO166" s="225"/>
      <c r="JKP166" s="225"/>
      <c r="JKQ166" s="225"/>
      <c r="JKR166" s="225"/>
      <c r="JKS166" s="225"/>
      <c r="JKT166" s="225"/>
      <c r="JKU166" s="225"/>
      <c r="JKV166" s="225"/>
      <c r="JKW166" s="225"/>
      <c r="JKX166" s="225"/>
      <c r="JKY166" s="225"/>
      <c r="JKZ166" s="225"/>
      <c r="JLA166" s="225"/>
      <c r="JLB166" s="225"/>
      <c r="JLC166" s="225"/>
      <c r="JLD166" s="225"/>
      <c r="JLE166" s="225"/>
      <c r="JLF166" s="225"/>
      <c r="JLG166" s="225"/>
      <c r="JLH166" s="225"/>
      <c r="JLI166" s="225"/>
      <c r="JLJ166" s="225"/>
      <c r="JLK166" s="225"/>
      <c r="JLL166" s="225"/>
      <c r="JLM166" s="225"/>
      <c r="JLN166" s="225"/>
      <c r="JLO166" s="225"/>
      <c r="JLP166" s="225"/>
      <c r="JLQ166" s="225"/>
      <c r="JLR166" s="225"/>
      <c r="JLS166" s="225"/>
      <c r="JLT166" s="225"/>
      <c r="JLU166" s="225"/>
      <c r="JLV166" s="225"/>
      <c r="JLW166" s="225"/>
      <c r="JLX166" s="225"/>
      <c r="JLY166" s="225"/>
      <c r="JLZ166" s="225"/>
      <c r="JMA166" s="225"/>
      <c r="JMB166" s="225"/>
      <c r="JMC166" s="225"/>
      <c r="JMD166" s="225"/>
      <c r="JME166" s="225"/>
      <c r="JMF166" s="225"/>
      <c r="JMG166" s="225"/>
      <c r="JMH166" s="225"/>
      <c r="JMI166" s="225"/>
      <c r="JMJ166" s="225"/>
      <c r="JMK166" s="225"/>
      <c r="JML166" s="225"/>
      <c r="JMM166" s="225"/>
      <c r="JMN166" s="225"/>
      <c r="JMO166" s="225"/>
      <c r="JMP166" s="225"/>
      <c r="JMQ166" s="225"/>
      <c r="JMR166" s="225"/>
      <c r="JMS166" s="225"/>
      <c r="JMT166" s="225"/>
      <c r="JMU166" s="225"/>
      <c r="JMV166" s="225"/>
      <c r="JMW166" s="225"/>
      <c r="JMX166" s="225"/>
      <c r="JMY166" s="225"/>
      <c r="JMZ166" s="225"/>
      <c r="JNA166" s="225"/>
      <c r="JNB166" s="225"/>
      <c r="JNC166" s="225"/>
      <c r="JND166" s="225"/>
      <c r="JNE166" s="225"/>
      <c r="JNF166" s="225"/>
      <c r="JNG166" s="225"/>
      <c r="JNH166" s="225"/>
      <c r="JNI166" s="225"/>
      <c r="JNJ166" s="225"/>
      <c r="JNK166" s="225"/>
      <c r="JNL166" s="225"/>
      <c r="JNM166" s="225"/>
      <c r="JNN166" s="225"/>
      <c r="JNO166" s="225"/>
      <c r="JNP166" s="225"/>
      <c r="JNQ166" s="225"/>
      <c r="JNR166" s="225"/>
      <c r="JNS166" s="225"/>
      <c r="JNT166" s="225"/>
      <c r="JNU166" s="225"/>
      <c r="JNV166" s="225"/>
      <c r="JNW166" s="225"/>
      <c r="JNX166" s="225"/>
      <c r="JNY166" s="225"/>
      <c r="JNZ166" s="225"/>
      <c r="JOA166" s="225"/>
      <c r="JOB166" s="225"/>
      <c r="JOC166" s="225"/>
      <c r="JOD166" s="225"/>
      <c r="JOE166" s="225"/>
      <c r="JOF166" s="225"/>
      <c r="JOG166" s="225"/>
      <c r="JOH166" s="225"/>
      <c r="JOI166" s="225"/>
      <c r="JOJ166" s="225"/>
      <c r="JOK166" s="225"/>
      <c r="JOL166" s="225"/>
      <c r="JOM166" s="225"/>
      <c r="JON166" s="225"/>
      <c r="JOO166" s="225"/>
      <c r="JOP166" s="225"/>
      <c r="JOQ166" s="225"/>
      <c r="JOR166" s="225"/>
      <c r="JOS166" s="225"/>
      <c r="JOT166" s="225"/>
      <c r="JOU166" s="225"/>
      <c r="JOV166" s="225"/>
      <c r="JOW166" s="225"/>
      <c r="JOX166" s="225"/>
      <c r="JOY166" s="225"/>
      <c r="JOZ166" s="225"/>
      <c r="JPA166" s="225"/>
      <c r="JPB166" s="225"/>
      <c r="JPC166" s="225"/>
      <c r="JPD166" s="225"/>
      <c r="JPE166" s="225"/>
      <c r="JPF166" s="225"/>
      <c r="JPG166" s="225"/>
      <c r="JPH166" s="225"/>
      <c r="JPI166" s="225"/>
      <c r="JPJ166" s="225"/>
      <c r="JPK166" s="225"/>
      <c r="JPL166" s="225"/>
      <c r="JPM166" s="225"/>
      <c r="JPN166" s="225"/>
      <c r="JPO166" s="225"/>
      <c r="JPP166" s="225"/>
      <c r="JPQ166" s="225"/>
      <c r="JPR166" s="225"/>
      <c r="JPS166" s="225"/>
      <c r="JPT166" s="225"/>
      <c r="JPU166" s="225"/>
      <c r="JPV166" s="225"/>
      <c r="JPW166" s="225"/>
      <c r="JPX166" s="225"/>
      <c r="JPY166" s="225"/>
      <c r="JPZ166" s="225"/>
      <c r="JQA166" s="225"/>
      <c r="JQB166" s="225"/>
      <c r="JQC166" s="225"/>
      <c r="JQD166" s="225"/>
      <c r="JQE166" s="225"/>
      <c r="JQF166" s="225"/>
      <c r="JQG166" s="225"/>
      <c r="JQH166" s="225"/>
      <c r="JQI166" s="225"/>
      <c r="JQJ166" s="225"/>
      <c r="JQK166" s="225"/>
      <c r="JQL166" s="225"/>
      <c r="JQM166" s="225"/>
      <c r="JQN166" s="225"/>
      <c r="JQO166" s="225"/>
      <c r="JQP166" s="225"/>
      <c r="JQQ166" s="225"/>
      <c r="JQR166" s="225"/>
      <c r="JQS166" s="225"/>
      <c r="JQT166" s="225"/>
      <c r="JQU166" s="225"/>
      <c r="JQV166" s="225"/>
      <c r="JQW166" s="225"/>
      <c r="JQX166" s="225"/>
      <c r="JQY166" s="225"/>
      <c r="JQZ166" s="225"/>
      <c r="JRA166" s="225"/>
      <c r="JRB166" s="225"/>
      <c r="JRC166" s="225"/>
      <c r="JRD166" s="225"/>
      <c r="JRE166" s="225"/>
      <c r="JRF166" s="225"/>
      <c r="JRG166" s="225"/>
      <c r="JRH166" s="225"/>
      <c r="JRI166" s="225"/>
      <c r="JRJ166" s="225"/>
      <c r="JRK166" s="225"/>
      <c r="JRL166" s="225"/>
      <c r="JRM166" s="225"/>
      <c r="JRN166" s="225"/>
      <c r="JRO166" s="225"/>
      <c r="JRP166" s="225"/>
      <c r="JRQ166" s="225"/>
      <c r="JRR166" s="225"/>
      <c r="JRS166" s="225"/>
      <c r="JRT166" s="225"/>
      <c r="JRU166" s="225"/>
      <c r="JRV166" s="225"/>
      <c r="JRW166" s="225"/>
      <c r="JRX166" s="225"/>
      <c r="JRY166" s="225"/>
      <c r="JRZ166" s="225"/>
      <c r="JSA166" s="225"/>
      <c r="JSB166" s="225"/>
      <c r="JSC166" s="225"/>
      <c r="JSD166" s="225"/>
      <c r="JSE166" s="225"/>
      <c r="JSF166" s="225"/>
      <c r="JSG166" s="225"/>
      <c r="JSH166" s="225"/>
      <c r="JSI166" s="225"/>
      <c r="JSJ166" s="225"/>
      <c r="JSK166" s="225"/>
      <c r="JSL166" s="225"/>
      <c r="JSM166" s="225"/>
      <c r="JSN166" s="225"/>
      <c r="JSO166" s="225"/>
      <c r="JSP166" s="225"/>
      <c r="JSQ166" s="225"/>
      <c r="JSR166" s="225"/>
      <c r="JSS166" s="225"/>
      <c r="JST166" s="225"/>
      <c r="JSU166" s="225"/>
      <c r="JSV166" s="225"/>
      <c r="JSW166" s="225"/>
      <c r="JSX166" s="225"/>
      <c r="JSY166" s="225"/>
      <c r="JSZ166" s="225"/>
      <c r="JTA166" s="225"/>
      <c r="JTB166" s="225"/>
      <c r="JTC166" s="225"/>
      <c r="JTD166" s="225"/>
      <c r="JTE166" s="225"/>
      <c r="JTF166" s="225"/>
      <c r="JTG166" s="225"/>
      <c r="JTH166" s="225"/>
      <c r="JTI166" s="225"/>
      <c r="JTJ166" s="225"/>
      <c r="JTK166" s="225"/>
      <c r="JTL166" s="225"/>
      <c r="JTM166" s="225"/>
      <c r="JTN166" s="225"/>
      <c r="JTO166" s="225"/>
      <c r="JTP166" s="225"/>
      <c r="JTQ166" s="225"/>
      <c r="JTR166" s="225"/>
      <c r="JTS166" s="225"/>
      <c r="JTT166" s="225"/>
      <c r="JTU166" s="225"/>
      <c r="JTV166" s="225"/>
      <c r="JTW166" s="225"/>
      <c r="JTX166" s="225"/>
      <c r="JTY166" s="225"/>
      <c r="JTZ166" s="225"/>
      <c r="JUA166" s="225"/>
      <c r="JUB166" s="225"/>
      <c r="JUC166" s="225"/>
      <c r="JUD166" s="225"/>
      <c r="JUE166" s="225"/>
      <c r="JUF166" s="225"/>
      <c r="JUG166" s="225"/>
      <c r="JUH166" s="225"/>
      <c r="JUI166" s="225"/>
      <c r="JUJ166" s="225"/>
      <c r="JUK166" s="225"/>
      <c r="JUL166" s="225"/>
      <c r="JUM166" s="225"/>
      <c r="JUN166" s="225"/>
      <c r="JUO166" s="225"/>
      <c r="JUP166" s="225"/>
      <c r="JUQ166" s="225"/>
      <c r="JUR166" s="225"/>
      <c r="JUS166" s="225"/>
      <c r="JUT166" s="225"/>
      <c r="JUU166" s="225"/>
      <c r="JUV166" s="225"/>
      <c r="JUW166" s="225"/>
      <c r="JUX166" s="225"/>
      <c r="JUY166" s="225"/>
      <c r="JUZ166" s="225"/>
      <c r="JVA166" s="225"/>
      <c r="JVB166" s="225"/>
      <c r="JVC166" s="225"/>
      <c r="JVD166" s="225"/>
      <c r="JVE166" s="225"/>
      <c r="JVF166" s="225"/>
      <c r="JVG166" s="225"/>
      <c r="JVH166" s="225"/>
      <c r="JVI166" s="225"/>
      <c r="JVJ166" s="225"/>
      <c r="JVK166" s="225"/>
      <c r="JVL166" s="225"/>
      <c r="JVM166" s="225"/>
      <c r="JVN166" s="225"/>
      <c r="JVO166" s="225"/>
      <c r="JVP166" s="225"/>
      <c r="JVQ166" s="225"/>
      <c r="JVR166" s="225"/>
      <c r="JVS166" s="225"/>
      <c r="JVT166" s="225"/>
      <c r="JVU166" s="225"/>
      <c r="JVV166" s="225"/>
      <c r="JVW166" s="225"/>
      <c r="JVX166" s="225"/>
      <c r="JVY166" s="225"/>
      <c r="JVZ166" s="225"/>
      <c r="JWA166" s="225"/>
      <c r="JWB166" s="225"/>
      <c r="JWC166" s="225"/>
      <c r="JWD166" s="225"/>
      <c r="JWE166" s="225"/>
      <c r="JWF166" s="225"/>
      <c r="JWG166" s="225"/>
      <c r="JWH166" s="225"/>
      <c r="JWI166" s="225"/>
      <c r="JWJ166" s="225"/>
      <c r="JWK166" s="225"/>
      <c r="JWL166" s="225"/>
      <c r="JWM166" s="225"/>
      <c r="JWN166" s="225"/>
      <c r="JWO166" s="225"/>
      <c r="JWP166" s="225"/>
      <c r="JWQ166" s="225"/>
      <c r="JWR166" s="225"/>
      <c r="JWS166" s="225"/>
      <c r="JWT166" s="225"/>
      <c r="JWU166" s="225"/>
      <c r="JWV166" s="225"/>
      <c r="JWW166" s="225"/>
      <c r="JWX166" s="225"/>
      <c r="JWY166" s="225"/>
      <c r="JWZ166" s="225"/>
      <c r="JXA166" s="225"/>
      <c r="JXB166" s="225"/>
      <c r="JXC166" s="225"/>
      <c r="JXD166" s="225"/>
      <c r="JXE166" s="225"/>
      <c r="JXF166" s="225"/>
      <c r="JXG166" s="225"/>
      <c r="JXH166" s="225"/>
      <c r="JXI166" s="225"/>
      <c r="JXJ166" s="225"/>
      <c r="JXK166" s="225"/>
      <c r="JXL166" s="225"/>
      <c r="JXM166" s="225"/>
      <c r="JXN166" s="225"/>
      <c r="JXO166" s="225"/>
      <c r="JXP166" s="225"/>
      <c r="JXQ166" s="225"/>
      <c r="JXR166" s="225"/>
      <c r="JXS166" s="225"/>
      <c r="JXT166" s="225"/>
      <c r="JXU166" s="225"/>
      <c r="JXV166" s="225"/>
      <c r="JXW166" s="225"/>
      <c r="JXX166" s="225"/>
      <c r="JXY166" s="225"/>
      <c r="JXZ166" s="225"/>
      <c r="JYA166" s="225"/>
      <c r="JYB166" s="225"/>
      <c r="JYC166" s="225"/>
      <c r="JYD166" s="225"/>
      <c r="JYE166" s="225"/>
      <c r="JYF166" s="225"/>
      <c r="JYG166" s="225"/>
      <c r="JYH166" s="225"/>
      <c r="JYI166" s="225"/>
      <c r="JYJ166" s="225"/>
      <c r="JYK166" s="225"/>
      <c r="JYL166" s="225"/>
      <c r="JYM166" s="225"/>
      <c r="JYN166" s="225"/>
      <c r="JYO166" s="225"/>
      <c r="JYP166" s="225"/>
      <c r="JYQ166" s="225"/>
      <c r="JYR166" s="225"/>
      <c r="JYS166" s="225"/>
      <c r="JYT166" s="225"/>
      <c r="JYU166" s="225"/>
      <c r="JYV166" s="225"/>
      <c r="JYW166" s="225"/>
      <c r="JYX166" s="225"/>
      <c r="JYY166" s="225"/>
      <c r="JYZ166" s="225"/>
      <c r="JZA166" s="225"/>
      <c r="JZB166" s="225"/>
      <c r="JZC166" s="225"/>
      <c r="JZD166" s="225"/>
      <c r="JZE166" s="225"/>
      <c r="JZF166" s="225"/>
      <c r="JZG166" s="225"/>
      <c r="JZH166" s="225"/>
      <c r="JZI166" s="225"/>
      <c r="JZJ166" s="225"/>
      <c r="JZK166" s="225"/>
      <c r="JZL166" s="225"/>
      <c r="JZM166" s="225"/>
      <c r="JZN166" s="225"/>
      <c r="JZO166" s="225"/>
      <c r="JZP166" s="225"/>
      <c r="JZQ166" s="225"/>
      <c r="JZR166" s="225"/>
      <c r="JZS166" s="225"/>
      <c r="JZT166" s="225"/>
      <c r="JZU166" s="225"/>
      <c r="JZV166" s="225"/>
      <c r="JZW166" s="225"/>
      <c r="JZX166" s="225"/>
      <c r="JZY166" s="225"/>
      <c r="JZZ166" s="225"/>
      <c r="KAA166" s="225"/>
      <c r="KAB166" s="225"/>
      <c r="KAC166" s="225"/>
      <c r="KAD166" s="225"/>
      <c r="KAE166" s="225"/>
      <c r="KAF166" s="225"/>
      <c r="KAG166" s="225"/>
      <c r="KAH166" s="225"/>
      <c r="KAI166" s="225"/>
      <c r="KAJ166" s="225"/>
      <c r="KAK166" s="225"/>
      <c r="KAL166" s="225"/>
      <c r="KAM166" s="225"/>
      <c r="KAN166" s="225"/>
      <c r="KAO166" s="225"/>
      <c r="KAP166" s="225"/>
      <c r="KAQ166" s="225"/>
      <c r="KAR166" s="225"/>
      <c r="KAS166" s="225"/>
      <c r="KAT166" s="225"/>
      <c r="KAU166" s="225"/>
      <c r="KAV166" s="225"/>
      <c r="KAW166" s="225"/>
      <c r="KAX166" s="225"/>
      <c r="KAY166" s="225"/>
      <c r="KAZ166" s="225"/>
      <c r="KBA166" s="225"/>
      <c r="KBB166" s="225"/>
      <c r="KBC166" s="225"/>
      <c r="KBD166" s="225"/>
      <c r="KBE166" s="225"/>
      <c r="KBF166" s="225"/>
      <c r="KBG166" s="225"/>
      <c r="KBH166" s="225"/>
      <c r="KBI166" s="225"/>
      <c r="KBJ166" s="225"/>
      <c r="KBK166" s="225"/>
      <c r="KBL166" s="225"/>
      <c r="KBM166" s="225"/>
      <c r="KBN166" s="225"/>
      <c r="KBO166" s="225"/>
      <c r="KBP166" s="225"/>
      <c r="KBQ166" s="225"/>
      <c r="KBR166" s="225"/>
      <c r="KBS166" s="225"/>
      <c r="KBT166" s="225"/>
      <c r="KBU166" s="225"/>
      <c r="KBV166" s="225"/>
      <c r="KBW166" s="225"/>
      <c r="KBX166" s="225"/>
      <c r="KBY166" s="225"/>
      <c r="KBZ166" s="225"/>
      <c r="KCA166" s="225"/>
      <c r="KCB166" s="225"/>
      <c r="KCC166" s="225"/>
      <c r="KCD166" s="225"/>
      <c r="KCE166" s="225"/>
      <c r="KCF166" s="225"/>
      <c r="KCG166" s="225"/>
      <c r="KCH166" s="225"/>
      <c r="KCI166" s="225"/>
      <c r="KCJ166" s="225"/>
      <c r="KCK166" s="225"/>
      <c r="KCL166" s="225"/>
      <c r="KCM166" s="225"/>
      <c r="KCN166" s="225"/>
      <c r="KCO166" s="225"/>
      <c r="KCP166" s="225"/>
      <c r="KCQ166" s="225"/>
      <c r="KCR166" s="225"/>
      <c r="KCS166" s="225"/>
      <c r="KCT166" s="225"/>
      <c r="KCU166" s="225"/>
      <c r="KCV166" s="225"/>
      <c r="KCW166" s="225"/>
      <c r="KCX166" s="225"/>
      <c r="KCY166" s="225"/>
      <c r="KCZ166" s="225"/>
      <c r="KDA166" s="225"/>
      <c r="KDB166" s="225"/>
      <c r="KDC166" s="225"/>
      <c r="KDD166" s="225"/>
      <c r="KDE166" s="225"/>
      <c r="KDF166" s="225"/>
      <c r="KDG166" s="225"/>
      <c r="KDH166" s="225"/>
      <c r="KDI166" s="225"/>
      <c r="KDJ166" s="225"/>
      <c r="KDK166" s="225"/>
      <c r="KDL166" s="225"/>
      <c r="KDM166" s="225"/>
      <c r="KDN166" s="225"/>
      <c r="KDO166" s="225"/>
      <c r="KDP166" s="225"/>
      <c r="KDQ166" s="225"/>
      <c r="KDR166" s="225"/>
      <c r="KDS166" s="225"/>
      <c r="KDT166" s="225"/>
      <c r="KDU166" s="225"/>
      <c r="KDV166" s="225"/>
      <c r="KDW166" s="225"/>
      <c r="KDX166" s="225"/>
      <c r="KDY166" s="225"/>
      <c r="KDZ166" s="225"/>
      <c r="KEA166" s="225"/>
      <c r="KEB166" s="225"/>
      <c r="KEC166" s="225"/>
      <c r="KED166" s="225"/>
      <c r="KEE166" s="225"/>
      <c r="KEF166" s="225"/>
      <c r="KEG166" s="225"/>
      <c r="KEH166" s="225"/>
      <c r="KEI166" s="225"/>
      <c r="KEJ166" s="225"/>
      <c r="KEK166" s="225"/>
      <c r="KEL166" s="225"/>
      <c r="KEM166" s="225"/>
      <c r="KEN166" s="225"/>
      <c r="KEO166" s="225"/>
      <c r="KEP166" s="225"/>
      <c r="KEQ166" s="225"/>
      <c r="KER166" s="225"/>
      <c r="KES166" s="225"/>
      <c r="KET166" s="225"/>
      <c r="KEU166" s="225"/>
      <c r="KEV166" s="225"/>
      <c r="KEW166" s="225"/>
      <c r="KEX166" s="225"/>
      <c r="KEY166" s="225"/>
      <c r="KEZ166" s="225"/>
      <c r="KFA166" s="225"/>
      <c r="KFB166" s="225"/>
      <c r="KFC166" s="225"/>
      <c r="KFD166" s="225"/>
      <c r="KFE166" s="225"/>
      <c r="KFF166" s="225"/>
      <c r="KFG166" s="225"/>
      <c r="KFH166" s="225"/>
      <c r="KFI166" s="225"/>
      <c r="KFJ166" s="225"/>
      <c r="KFK166" s="225"/>
      <c r="KFL166" s="225"/>
      <c r="KFM166" s="225"/>
      <c r="KFN166" s="225"/>
      <c r="KFO166" s="225"/>
      <c r="KFP166" s="225"/>
      <c r="KFQ166" s="225"/>
      <c r="KFR166" s="225"/>
      <c r="KFS166" s="225"/>
      <c r="KFT166" s="225"/>
      <c r="KFU166" s="225"/>
      <c r="KFV166" s="225"/>
      <c r="KFW166" s="225"/>
      <c r="KFX166" s="225"/>
      <c r="KFY166" s="225"/>
      <c r="KFZ166" s="225"/>
      <c r="KGA166" s="225"/>
      <c r="KGB166" s="225"/>
      <c r="KGC166" s="225"/>
      <c r="KGD166" s="225"/>
      <c r="KGE166" s="225"/>
      <c r="KGF166" s="225"/>
      <c r="KGG166" s="225"/>
      <c r="KGH166" s="225"/>
      <c r="KGI166" s="225"/>
      <c r="KGJ166" s="225"/>
      <c r="KGK166" s="225"/>
      <c r="KGL166" s="225"/>
      <c r="KGM166" s="225"/>
      <c r="KGN166" s="225"/>
      <c r="KGO166" s="225"/>
      <c r="KGP166" s="225"/>
      <c r="KGQ166" s="225"/>
      <c r="KGR166" s="225"/>
      <c r="KGS166" s="225"/>
      <c r="KGT166" s="225"/>
      <c r="KGU166" s="225"/>
      <c r="KGV166" s="225"/>
      <c r="KGW166" s="225"/>
      <c r="KGX166" s="225"/>
      <c r="KGY166" s="225"/>
      <c r="KGZ166" s="225"/>
      <c r="KHA166" s="225"/>
      <c r="KHB166" s="225"/>
      <c r="KHC166" s="225"/>
      <c r="KHD166" s="225"/>
      <c r="KHE166" s="225"/>
      <c r="KHF166" s="225"/>
      <c r="KHG166" s="225"/>
      <c r="KHH166" s="225"/>
      <c r="KHI166" s="225"/>
      <c r="KHJ166" s="225"/>
      <c r="KHK166" s="225"/>
      <c r="KHL166" s="225"/>
      <c r="KHM166" s="225"/>
      <c r="KHN166" s="225"/>
      <c r="KHO166" s="225"/>
      <c r="KHP166" s="225"/>
      <c r="KHQ166" s="225"/>
      <c r="KHR166" s="225"/>
      <c r="KHS166" s="225"/>
      <c r="KHT166" s="225"/>
      <c r="KHU166" s="225"/>
      <c r="KHV166" s="225"/>
      <c r="KHW166" s="225"/>
      <c r="KHX166" s="225"/>
      <c r="KHY166" s="225"/>
      <c r="KHZ166" s="225"/>
      <c r="KIA166" s="225"/>
      <c r="KIB166" s="225"/>
      <c r="KIC166" s="225"/>
      <c r="KID166" s="225"/>
      <c r="KIE166" s="225"/>
      <c r="KIF166" s="225"/>
      <c r="KIG166" s="225"/>
      <c r="KIH166" s="225"/>
      <c r="KII166" s="225"/>
      <c r="KIJ166" s="225"/>
      <c r="KIK166" s="225"/>
      <c r="KIL166" s="225"/>
      <c r="KIM166" s="225"/>
      <c r="KIN166" s="225"/>
      <c r="KIO166" s="225"/>
      <c r="KIP166" s="225"/>
      <c r="KIQ166" s="225"/>
      <c r="KIR166" s="225"/>
      <c r="KIS166" s="225"/>
      <c r="KIT166" s="225"/>
      <c r="KIU166" s="225"/>
      <c r="KIV166" s="225"/>
      <c r="KIW166" s="225"/>
      <c r="KIX166" s="225"/>
      <c r="KIY166" s="225"/>
      <c r="KIZ166" s="225"/>
      <c r="KJA166" s="225"/>
      <c r="KJB166" s="225"/>
      <c r="KJC166" s="225"/>
      <c r="KJD166" s="225"/>
      <c r="KJE166" s="225"/>
      <c r="KJF166" s="225"/>
      <c r="KJG166" s="225"/>
      <c r="KJH166" s="225"/>
      <c r="KJI166" s="225"/>
      <c r="KJJ166" s="225"/>
      <c r="KJK166" s="225"/>
      <c r="KJL166" s="225"/>
      <c r="KJM166" s="225"/>
      <c r="KJN166" s="225"/>
      <c r="KJO166" s="225"/>
      <c r="KJP166" s="225"/>
      <c r="KJQ166" s="225"/>
      <c r="KJR166" s="225"/>
      <c r="KJS166" s="225"/>
      <c r="KJT166" s="225"/>
      <c r="KJU166" s="225"/>
      <c r="KJV166" s="225"/>
      <c r="KJW166" s="225"/>
      <c r="KJX166" s="225"/>
      <c r="KJY166" s="225"/>
      <c r="KJZ166" s="225"/>
      <c r="KKA166" s="225"/>
      <c r="KKB166" s="225"/>
      <c r="KKC166" s="225"/>
      <c r="KKD166" s="225"/>
      <c r="KKE166" s="225"/>
      <c r="KKF166" s="225"/>
      <c r="KKG166" s="225"/>
      <c r="KKH166" s="225"/>
      <c r="KKI166" s="225"/>
      <c r="KKJ166" s="225"/>
      <c r="KKK166" s="225"/>
      <c r="KKL166" s="225"/>
      <c r="KKM166" s="225"/>
      <c r="KKN166" s="225"/>
      <c r="KKO166" s="225"/>
      <c r="KKP166" s="225"/>
      <c r="KKQ166" s="225"/>
      <c r="KKR166" s="225"/>
      <c r="KKS166" s="225"/>
      <c r="KKT166" s="225"/>
      <c r="KKU166" s="225"/>
      <c r="KKV166" s="225"/>
      <c r="KKW166" s="225"/>
      <c r="KKX166" s="225"/>
      <c r="KKY166" s="225"/>
      <c r="KKZ166" s="225"/>
      <c r="KLA166" s="225"/>
      <c r="KLB166" s="225"/>
      <c r="KLC166" s="225"/>
      <c r="KLD166" s="225"/>
      <c r="KLE166" s="225"/>
      <c r="KLF166" s="225"/>
      <c r="KLG166" s="225"/>
      <c r="KLH166" s="225"/>
      <c r="KLI166" s="225"/>
      <c r="KLJ166" s="225"/>
      <c r="KLK166" s="225"/>
      <c r="KLL166" s="225"/>
      <c r="KLM166" s="225"/>
      <c r="KLN166" s="225"/>
      <c r="KLO166" s="225"/>
      <c r="KLP166" s="225"/>
      <c r="KLQ166" s="225"/>
      <c r="KLR166" s="225"/>
      <c r="KLS166" s="225"/>
      <c r="KLT166" s="225"/>
      <c r="KLU166" s="225"/>
      <c r="KLV166" s="225"/>
      <c r="KLW166" s="225"/>
      <c r="KLX166" s="225"/>
      <c r="KLY166" s="225"/>
      <c r="KLZ166" s="225"/>
      <c r="KMA166" s="225"/>
      <c r="KMB166" s="225"/>
      <c r="KMC166" s="225"/>
      <c r="KMD166" s="225"/>
      <c r="KME166" s="225"/>
      <c r="KMF166" s="225"/>
      <c r="KMG166" s="225"/>
      <c r="KMH166" s="225"/>
      <c r="KMI166" s="225"/>
      <c r="KMJ166" s="225"/>
      <c r="KMK166" s="225"/>
      <c r="KML166" s="225"/>
      <c r="KMM166" s="225"/>
      <c r="KMN166" s="225"/>
      <c r="KMO166" s="225"/>
      <c r="KMP166" s="225"/>
      <c r="KMQ166" s="225"/>
      <c r="KMR166" s="225"/>
      <c r="KMS166" s="225"/>
      <c r="KMT166" s="225"/>
      <c r="KMU166" s="225"/>
      <c r="KMV166" s="225"/>
      <c r="KMW166" s="225"/>
      <c r="KMX166" s="225"/>
      <c r="KMY166" s="225"/>
      <c r="KMZ166" s="225"/>
      <c r="KNA166" s="225"/>
      <c r="KNB166" s="225"/>
      <c r="KNC166" s="225"/>
      <c r="KND166" s="225"/>
      <c r="KNE166" s="225"/>
      <c r="KNF166" s="225"/>
      <c r="KNG166" s="225"/>
      <c r="KNH166" s="225"/>
      <c r="KNI166" s="225"/>
      <c r="KNJ166" s="225"/>
      <c r="KNK166" s="225"/>
      <c r="KNL166" s="225"/>
      <c r="KNM166" s="225"/>
      <c r="KNN166" s="225"/>
      <c r="KNO166" s="225"/>
      <c r="KNP166" s="225"/>
      <c r="KNQ166" s="225"/>
      <c r="KNR166" s="225"/>
      <c r="KNS166" s="225"/>
      <c r="KNT166" s="225"/>
      <c r="KNU166" s="225"/>
      <c r="KNV166" s="225"/>
      <c r="KNW166" s="225"/>
      <c r="KNX166" s="225"/>
      <c r="KNY166" s="225"/>
      <c r="KNZ166" s="225"/>
      <c r="KOA166" s="225"/>
      <c r="KOB166" s="225"/>
      <c r="KOC166" s="225"/>
      <c r="KOD166" s="225"/>
      <c r="KOE166" s="225"/>
      <c r="KOF166" s="225"/>
      <c r="KOG166" s="225"/>
      <c r="KOH166" s="225"/>
      <c r="KOI166" s="225"/>
      <c r="KOJ166" s="225"/>
      <c r="KOK166" s="225"/>
      <c r="KOL166" s="225"/>
      <c r="KOM166" s="225"/>
      <c r="KON166" s="225"/>
      <c r="KOO166" s="225"/>
      <c r="KOP166" s="225"/>
      <c r="KOQ166" s="225"/>
      <c r="KOR166" s="225"/>
      <c r="KOS166" s="225"/>
      <c r="KOT166" s="225"/>
      <c r="KOU166" s="225"/>
      <c r="KOV166" s="225"/>
      <c r="KOW166" s="225"/>
      <c r="KOX166" s="225"/>
      <c r="KOY166" s="225"/>
      <c r="KOZ166" s="225"/>
      <c r="KPA166" s="225"/>
      <c r="KPB166" s="225"/>
      <c r="KPC166" s="225"/>
      <c r="KPD166" s="225"/>
      <c r="KPE166" s="225"/>
      <c r="KPF166" s="225"/>
      <c r="KPG166" s="225"/>
      <c r="KPH166" s="225"/>
      <c r="KPI166" s="225"/>
      <c r="KPJ166" s="225"/>
      <c r="KPK166" s="225"/>
      <c r="KPL166" s="225"/>
      <c r="KPM166" s="225"/>
      <c r="KPN166" s="225"/>
      <c r="KPO166" s="225"/>
      <c r="KPP166" s="225"/>
      <c r="KPQ166" s="225"/>
      <c r="KPR166" s="225"/>
      <c r="KPS166" s="225"/>
      <c r="KPT166" s="225"/>
      <c r="KPU166" s="225"/>
      <c r="KPV166" s="225"/>
      <c r="KPW166" s="225"/>
      <c r="KPX166" s="225"/>
      <c r="KPY166" s="225"/>
      <c r="KPZ166" s="225"/>
      <c r="KQA166" s="225"/>
      <c r="KQB166" s="225"/>
      <c r="KQC166" s="225"/>
      <c r="KQD166" s="225"/>
      <c r="KQE166" s="225"/>
      <c r="KQF166" s="225"/>
      <c r="KQG166" s="225"/>
      <c r="KQH166" s="225"/>
      <c r="KQI166" s="225"/>
      <c r="KQJ166" s="225"/>
      <c r="KQK166" s="225"/>
      <c r="KQL166" s="225"/>
      <c r="KQM166" s="225"/>
      <c r="KQN166" s="225"/>
      <c r="KQO166" s="225"/>
      <c r="KQP166" s="225"/>
      <c r="KQQ166" s="225"/>
      <c r="KQR166" s="225"/>
      <c r="KQS166" s="225"/>
      <c r="KQT166" s="225"/>
      <c r="KQU166" s="225"/>
      <c r="KQV166" s="225"/>
      <c r="KQW166" s="225"/>
      <c r="KQX166" s="225"/>
      <c r="KQY166" s="225"/>
      <c r="KQZ166" s="225"/>
      <c r="KRA166" s="225"/>
      <c r="KRB166" s="225"/>
      <c r="KRC166" s="225"/>
      <c r="KRD166" s="225"/>
      <c r="KRE166" s="225"/>
      <c r="KRF166" s="225"/>
      <c r="KRG166" s="225"/>
      <c r="KRH166" s="225"/>
      <c r="KRI166" s="225"/>
      <c r="KRJ166" s="225"/>
      <c r="KRK166" s="225"/>
      <c r="KRL166" s="225"/>
      <c r="KRM166" s="225"/>
      <c r="KRN166" s="225"/>
      <c r="KRO166" s="225"/>
      <c r="KRP166" s="225"/>
      <c r="KRQ166" s="225"/>
      <c r="KRR166" s="225"/>
      <c r="KRS166" s="225"/>
      <c r="KRT166" s="225"/>
      <c r="KRU166" s="225"/>
      <c r="KRV166" s="225"/>
      <c r="KRW166" s="225"/>
      <c r="KRX166" s="225"/>
      <c r="KRY166" s="225"/>
      <c r="KRZ166" s="225"/>
      <c r="KSA166" s="225"/>
      <c r="KSB166" s="225"/>
      <c r="KSC166" s="225"/>
      <c r="KSD166" s="225"/>
      <c r="KSE166" s="225"/>
      <c r="KSF166" s="225"/>
      <c r="KSG166" s="225"/>
      <c r="KSH166" s="225"/>
      <c r="KSI166" s="225"/>
      <c r="KSJ166" s="225"/>
      <c r="KSK166" s="225"/>
      <c r="KSL166" s="225"/>
      <c r="KSM166" s="225"/>
      <c r="KSN166" s="225"/>
      <c r="KSO166" s="225"/>
      <c r="KSP166" s="225"/>
      <c r="KSQ166" s="225"/>
      <c r="KSR166" s="225"/>
      <c r="KSS166" s="225"/>
      <c r="KST166" s="225"/>
      <c r="KSU166" s="225"/>
      <c r="KSV166" s="225"/>
      <c r="KSW166" s="225"/>
      <c r="KSX166" s="225"/>
      <c r="KSY166" s="225"/>
      <c r="KSZ166" s="225"/>
      <c r="KTA166" s="225"/>
      <c r="KTB166" s="225"/>
      <c r="KTC166" s="225"/>
      <c r="KTD166" s="225"/>
      <c r="KTE166" s="225"/>
      <c r="KTF166" s="225"/>
      <c r="KTG166" s="225"/>
      <c r="KTH166" s="225"/>
      <c r="KTI166" s="225"/>
      <c r="KTJ166" s="225"/>
      <c r="KTK166" s="225"/>
      <c r="KTL166" s="225"/>
      <c r="KTM166" s="225"/>
      <c r="KTN166" s="225"/>
      <c r="KTO166" s="225"/>
      <c r="KTP166" s="225"/>
      <c r="KTQ166" s="225"/>
      <c r="KTR166" s="225"/>
      <c r="KTS166" s="225"/>
      <c r="KTT166" s="225"/>
      <c r="KTU166" s="225"/>
      <c r="KTV166" s="225"/>
      <c r="KTW166" s="225"/>
      <c r="KTX166" s="225"/>
      <c r="KTY166" s="225"/>
      <c r="KTZ166" s="225"/>
      <c r="KUA166" s="225"/>
      <c r="KUB166" s="225"/>
      <c r="KUC166" s="225"/>
      <c r="KUD166" s="225"/>
      <c r="KUE166" s="225"/>
      <c r="KUF166" s="225"/>
      <c r="KUG166" s="225"/>
      <c r="KUH166" s="225"/>
      <c r="KUI166" s="225"/>
      <c r="KUJ166" s="225"/>
      <c r="KUK166" s="225"/>
      <c r="KUL166" s="225"/>
      <c r="KUM166" s="225"/>
      <c r="KUN166" s="225"/>
      <c r="KUO166" s="225"/>
      <c r="KUP166" s="225"/>
      <c r="KUQ166" s="225"/>
      <c r="KUR166" s="225"/>
      <c r="KUS166" s="225"/>
      <c r="KUT166" s="225"/>
      <c r="KUU166" s="225"/>
      <c r="KUV166" s="225"/>
      <c r="KUW166" s="225"/>
      <c r="KUX166" s="225"/>
      <c r="KUY166" s="225"/>
      <c r="KUZ166" s="225"/>
      <c r="KVA166" s="225"/>
      <c r="KVB166" s="225"/>
      <c r="KVC166" s="225"/>
      <c r="KVD166" s="225"/>
      <c r="KVE166" s="225"/>
      <c r="KVF166" s="225"/>
      <c r="KVG166" s="225"/>
      <c r="KVH166" s="225"/>
      <c r="KVI166" s="225"/>
      <c r="KVJ166" s="225"/>
      <c r="KVK166" s="225"/>
      <c r="KVL166" s="225"/>
      <c r="KVM166" s="225"/>
      <c r="KVN166" s="225"/>
      <c r="KVO166" s="225"/>
      <c r="KVP166" s="225"/>
      <c r="KVQ166" s="225"/>
      <c r="KVR166" s="225"/>
      <c r="KVS166" s="225"/>
      <c r="KVT166" s="225"/>
      <c r="KVU166" s="225"/>
      <c r="KVV166" s="225"/>
      <c r="KVW166" s="225"/>
      <c r="KVX166" s="225"/>
      <c r="KVY166" s="225"/>
      <c r="KVZ166" s="225"/>
      <c r="KWA166" s="225"/>
      <c r="KWB166" s="225"/>
      <c r="KWC166" s="225"/>
      <c r="KWD166" s="225"/>
      <c r="KWE166" s="225"/>
      <c r="KWF166" s="225"/>
      <c r="KWG166" s="225"/>
      <c r="KWH166" s="225"/>
      <c r="KWI166" s="225"/>
      <c r="KWJ166" s="225"/>
      <c r="KWK166" s="225"/>
      <c r="KWL166" s="225"/>
      <c r="KWM166" s="225"/>
      <c r="KWN166" s="225"/>
      <c r="KWO166" s="225"/>
      <c r="KWP166" s="225"/>
      <c r="KWQ166" s="225"/>
      <c r="KWR166" s="225"/>
      <c r="KWS166" s="225"/>
      <c r="KWT166" s="225"/>
      <c r="KWU166" s="225"/>
      <c r="KWV166" s="225"/>
      <c r="KWW166" s="225"/>
      <c r="KWX166" s="225"/>
      <c r="KWY166" s="225"/>
      <c r="KWZ166" s="225"/>
      <c r="KXA166" s="225"/>
      <c r="KXB166" s="225"/>
      <c r="KXC166" s="225"/>
      <c r="KXD166" s="225"/>
      <c r="KXE166" s="225"/>
      <c r="KXF166" s="225"/>
      <c r="KXG166" s="225"/>
      <c r="KXH166" s="225"/>
      <c r="KXI166" s="225"/>
      <c r="KXJ166" s="225"/>
      <c r="KXK166" s="225"/>
      <c r="KXL166" s="225"/>
      <c r="KXM166" s="225"/>
      <c r="KXN166" s="225"/>
      <c r="KXO166" s="225"/>
      <c r="KXP166" s="225"/>
      <c r="KXQ166" s="225"/>
      <c r="KXR166" s="225"/>
      <c r="KXS166" s="225"/>
      <c r="KXT166" s="225"/>
      <c r="KXU166" s="225"/>
      <c r="KXV166" s="225"/>
      <c r="KXW166" s="225"/>
      <c r="KXX166" s="225"/>
      <c r="KXY166" s="225"/>
      <c r="KXZ166" s="225"/>
      <c r="KYA166" s="225"/>
      <c r="KYB166" s="225"/>
      <c r="KYC166" s="225"/>
      <c r="KYD166" s="225"/>
      <c r="KYE166" s="225"/>
      <c r="KYF166" s="225"/>
      <c r="KYG166" s="225"/>
      <c r="KYH166" s="225"/>
      <c r="KYI166" s="225"/>
      <c r="KYJ166" s="225"/>
      <c r="KYK166" s="225"/>
      <c r="KYL166" s="225"/>
      <c r="KYM166" s="225"/>
      <c r="KYN166" s="225"/>
      <c r="KYO166" s="225"/>
      <c r="KYP166" s="225"/>
      <c r="KYQ166" s="225"/>
      <c r="KYR166" s="225"/>
      <c r="KYS166" s="225"/>
      <c r="KYT166" s="225"/>
      <c r="KYU166" s="225"/>
      <c r="KYV166" s="225"/>
      <c r="KYW166" s="225"/>
      <c r="KYX166" s="225"/>
      <c r="KYY166" s="225"/>
      <c r="KYZ166" s="225"/>
      <c r="KZA166" s="225"/>
      <c r="KZB166" s="225"/>
      <c r="KZC166" s="225"/>
      <c r="KZD166" s="225"/>
      <c r="KZE166" s="225"/>
      <c r="KZF166" s="225"/>
      <c r="KZG166" s="225"/>
      <c r="KZH166" s="225"/>
      <c r="KZI166" s="225"/>
      <c r="KZJ166" s="225"/>
      <c r="KZK166" s="225"/>
      <c r="KZL166" s="225"/>
      <c r="KZM166" s="225"/>
      <c r="KZN166" s="225"/>
      <c r="KZO166" s="225"/>
      <c r="KZP166" s="225"/>
      <c r="KZQ166" s="225"/>
      <c r="KZR166" s="225"/>
      <c r="KZS166" s="225"/>
      <c r="KZT166" s="225"/>
      <c r="KZU166" s="225"/>
      <c r="KZV166" s="225"/>
      <c r="KZW166" s="225"/>
      <c r="KZX166" s="225"/>
      <c r="KZY166" s="225"/>
      <c r="KZZ166" s="225"/>
      <c r="LAA166" s="225"/>
      <c r="LAB166" s="225"/>
      <c r="LAC166" s="225"/>
      <c r="LAD166" s="225"/>
      <c r="LAE166" s="225"/>
      <c r="LAF166" s="225"/>
      <c r="LAG166" s="225"/>
      <c r="LAH166" s="225"/>
      <c r="LAI166" s="225"/>
      <c r="LAJ166" s="225"/>
      <c r="LAK166" s="225"/>
      <c r="LAL166" s="225"/>
      <c r="LAM166" s="225"/>
      <c r="LAN166" s="225"/>
      <c r="LAO166" s="225"/>
      <c r="LAP166" s="225"/>
      <c r="LAQ166" s="225"/>
      <c r="LAR166" s="225"/>
      <c r="LAS166" s="225"/>
      <c r="LAT166" s="225"/>
      <c r="LAU166" s="225"/>
      <c r="LAV166" s="225"/>
      <c r="LAW166" s="225"/>
      <c r="LAX166" s="225"/>
      <c r="LAY166" s="225"/>
      <c r="LAZ166" s="225"/>
      <c r="LBA166" s="225"/>
      <c r="LBB166" s="225"/>
      <c r="LBC166" s="225"/>
      <c r="LBD166" s="225"/>
      <c r="LBE166" s="225"/>
      <c r="LBF166" s="225"/>
      <c r="LBG166" s="225"/>
      <c r="LBH166" s="225"/>
      <c r="LBI166" s="225"/>
      <c r="LBJ166" s="225"/>
      <c r="LBK166" s="225"/>
      <c r="LBL166" s="225"/>
      <c r="LBM166" s="225"/>
      <c r="LBN166" s="225"/>
      <c r="LBO166" s="225"/>
      <c r="LBP166" s="225"/>
      <c r="LBQ166" s="225"/>
      <c r="LBR166" s="225"/>
      <c r="LBS166" s="225"/>
      <c r="LBT166" s="225"/>
      <c r="LBU166" s="225"/>
      <c r="LBV166" s="225"/>
      <c r="LBW166" s="225"/>
      <c r="LBX166" s="225"/>
      <c r="LBY166" s="225"/>
      <c r="LBZ166" s="225"/>
      <c r="LCA166" s="225"/>
      <c r="LCB166" s="225"/>
      <c r="LCC166" s="225"/>
      <c r="LCD166" s="225"/>
      <c r="LCE166" s="225"/>
      <c r="LCF166" s="225"/>
      <c r="LCG166" s="225"/>
      <c r="LCH166" s="225"/>
      <c r="LCI166" s="225"/>
      <c r="LCJ166" s="225"/>
      <c r="LCK166" s="225"/>
      <c r="LCL166" s="225"/>
      <c r="LCM166" s="225"/>
      <c r="LCN166" s="225"/>
      <c r="LCO166" s="225"/>
      <c r="LCP166" s="225"/>
      <c r="LCQ166" s="225"/>
      <c r="LCR166" s="225"/>
      <c r="LCS166" s="225"/>
      <c r="LCT166" s="225"/>
      <c r="LCU166" s="225"/>
      <c r="LCV166" s="225"/>
      <c r="LCW166" s="225"/>
      <c r="LCX166" s="225"/>
      <c r="LCY166" s="225"/>
      <c r="LCZ166" s="225"/>
      <c r="LDA166" s="225"/>
      <c r="LDB166" s="225"/>
      <c r="LDC166" s="225"/>
      <c r="LDD166" s="225"/>
      <c r="LDE166" s="225"/>
      <c r="LDF166" s="225"/>
      <c r="LDG166" s="225"/>
      <c r="LDH166" s="225"/>
      <c r="LDI166" s="225"/>
      <c r="LDJ166" s="225"/>
      <c r="LDK166" s="225"/>
      <c r="LDL166" s="225"/>
      <c r="LDM166" s="225"/>
      <c r="LDN166" s="225"/>
      <c r="LDO166" s="225"/>
      <c r="LDP166" s="225"/>
      <c r="LDQ166" s="225"/>
      <c r="LDR166" s="225"/>
      <c r="LDS166" s="225"/>
      <c r="LDT166" s="225"/>
      <c r="LDU166" s="225"/>
      <c r="LDV166" s="225"/>
      <c r="LDW166" s="225"/>
      <c r="LDX166" s="225"/>
      <c r="LDY166" s="225"/>
      <c r="LDZ166" s="225"/>
      <c r="LEA166" s="225"/>
      <c r="LEB166" s="225"/>
      <c r="LEC166" s="225"/>
      <c r="LED166" s="225"/>
      <c r="LEE166" s="225"/>
      <c r="LEF166" s="225"/>
      <c r="LEG166" s="225"/>
      <c r="LEH166" s="225"/>
      <c r="LEI166" s="225"/>
      <c r="LEJ166" s="225"/>
      <c r="LEK166" s="225"/>
      <c r="LEL166" s="225"/>
      <c r="LEM166" s="225"/>
      <c r="LEN166" s="225"/>
      <c r="LEO166" s="225"/>
      <c r="LEP166" s="225"/>
      <c r="LEQ166" s="225"/>
      <c r="LER166" s="225"/>
      <c r="LES166" s="225"/>
      <c r="LET166" s="225"/>
      <c r="LEU166" s="225"/>
      <c r="LEV166" s="225"/>
      <c r="LEW166" s="225"/>
      <c r="LEX166" s="225"/>
      <c r="LEY166" s="225"/>
      <c r="LEZ166" s="225"/>
      <c r="LFA166" s="225"/>
      <c r="LFB166" s="225"/>
      <c r="LFC166" s="225"/>
      <c r="LFD166" s="225"/>
      <c r="LFE166" s="225"/>
      <c r="LFF166" s="225"/>
      <c r="LFG166" s="225"/>
      <c r="LFH166" s="225"/>
      <c r="LFI166" s="225"/>
      <c r="LFJ166" s="225"/>
      <c r="LFK166" s="225"/>
      <c r="LFL166" s="225"/>
      <c r="LFM166" s="225"/>
      <c r="LFN166" s="225"/>
      <c r="LFO166" s="225"/>
      <c r="LFP166" s="225"/>
      <c r="LFQ166" s="225"/>
      <c r="LFR166" s="225"/>
      <c r="LFS166" s="225"/>
      <c r="LFT166" s="225"/>
      <c r="LFU166" s="225"/>
      <c r="LFV166" s="225"/>
      <c r="LFW166" s="225"/>
      <c r="LFX166" s="225"/>
      <c r="LFY166" s="225"/>
      <c r="LFZ166" s="225"/>
      <c r="LGA166" s="225"/>
      <c r="LGB166" s="225"/>
      <c r="LGC166" s="225"/>
      <c r="LGD166" s="225"/>
      <c r="LGE166" s="225"/>
      <c r="LGF166" s="225"/>
      <c r="LGG166" s="225"/>
      <c r="LGH166" s="225"/>
      <c r="LGI166" s="225"/>
      <c r="LGJ166" s="225"/>
      <c r="LGK166" s="225"/>
      <c r="LGL166" s="225"/>
      <c r="LGM166" s="225"/>
      <c r="LGN166" s="225"/>
      <c r="LGO166" s="225"/>
      <c r="LGP166" s="225"/>
      <c r="LGQ166" s="225"/>
      <c r="LGR166" s="225"/>
      <c r="LGS166" s="225"/>
      <c r="LGT166" s="225"/>
      <c r="LGU166" s="225"/>
      <c r="LGV166" s="225"/>
      <c r="LGW166" s="225"/>
      <c r="LGX166" s="225"/>
      <c r="LGY166" s="225"/>
      <c r="LGZ166" s="225"/>
      <c r="LHA166" s="225"/>
      <c r="LHB166" s="225"/>
      <c r="LHC166" s="225"/>
      <c r="LHD166" s="225"/>
      <c r="LHE166" s="225"/>
      <c r="LHF166" s="225"/>
      <c r="LHG166" s="225"/>
      <c r="LHH166" s="225"/>
      <c r="LHI166" s="225"/>
      <c r="LHJ166" s="225"/>
      <c r="LHK166" s="225"/>
      <c r="LHL166" s="225"/>
      <c r="LHM166" s="225"/>
      <c r="LHN166" s="225"/>
      <c r="LHO166" s="225"/>
      <c r="LHP166" s="225"/>
      <c r="LHQ166" s="225"/>
      <c r="LHR166" s="225"/>
      <c r="LHS166" s="225"/>
      <c r="LHT166" s="225"/>
      <c r="LHU166" s="225"/>
      <c r="LHV166" s="225"/>
      <c r="LHW166" s="225"/>
      <c r="LHX166" s="225"/>
      <c r="LHY166" s="225"/>
      <c r="LHZ166" s="225"/>
      <c r="LIA166" s="225"/>
      <c r="LIB166" s="225"/>
      <c r="LIC166" s="225"/>
      <c r="LID166" s="225"/>
      <c r="LIE166" s="225"/>
      <c r="LIF166" s="225"/>
      <c r="LIG166" s="225"/>
      <c r="LIH166" s="225"/>
      <c r="LII166" s="225"/>
      <c r="LIJ166" s="225"/>
      <c r="LIK166" s="225"/>
      <c r="LIL166" s="225"/>
      <c r="LIM166" s="225"/>
      <c r="LIN166" s="225"/>
      <c r="LIO166" s="225"/>
      <c r="LIP166" s="225"/>
      <c r="LIQ166" s="225"/>
      <c r="LIR166" s="225"/>
      <c r="LIS166" s="225"/>
      <c r="LIT166" s="225"/>
      <c r="LIU166" s="225"/>
      <c r="LIV166" s="225"/>
      <c r="LIW166" s="225"/>
      <c r="LIX166" s="225"/>
      <c r="LIY166" s="225"/>
      <c r="LIZ166" s="225"/>
      <c r="LJA166" s="225"/>
      <c r="LJB166" s="225"/>
      <c r="LJC166" s="225"/>
      <c r="LJD166" s="225"/>
      <c r="LJE166" s="225"/>
      <c r="LJF166" s="225"/>
      <c r="LJG166" s="225"/>
      <c r="LJH166" s="225"/>
      <c r="LJI166" s="225"/>
      <c r="LJJ166" s="225"/>
      <c r="LJK166" s="225"/>
      <c r="LJL166" s="225"/>
      <c r="LJM166" s="225"/>
      <c r="LJN166" s="225"/>
      <c r="LJO166" s="225"/>
      <c r="LJP166" s="225"/>
      <c r="LJQ166" s="225"/>
      <c r="LJR166" s="225"/>
      <c r="LJS166" s="225"/>
      <c r="LJT166" s="225"/>
      <c r="LJU166" s="225"/>
      <c r="LJV166" s="225"/>
      <c r="LJW166" s="225"/>
      <c r="LJX166" s="225"/>
      <c r="LJY166" s="225"/>
      <c r="LJZ166" s="225"/>
      <c r="LKA166" s="225"/>
      <c r="LKB166" s="225"/>
      <c r="LKC166" s="225"/>
      <c r="LKD166" s="225"/>
      <c r="LKE166" s="225"/>
      <c r="LKF166" s="225"/>
      <c r="LKG166" s="225"/>
      <c r="LKH166" s="225"/>
      <c r="LKI166" s="225"/>
      <c r="LKJ166" s="225"/>
      <c r="LKK166" s="225"/>
      <c r="LKL166" s="225"/>
      <c r="LKM166" s="225"/>
      <c r="LKN166" s="225"/>
      <c r="LKO166" s="225"/>
      <c r="LKP166" s="225"/>
      <c r="LKQ166" s="225"/>
      <c r="LKR166" s="225"/>
      <c r="LKS166" s="225"/>
      <c r="LKT166" s="225"/>
      <c r="LKU166" s="225"/>
      <c r="LKV166" s="225"/>
      <c r="LKW166" s="225"/>
      <c r="LKX166" s="225"/>
      <c r="LKY166" s="225"/>
      <c r="LKZ166" s="225"/>
      <c r="LLA166" s="225"/>
      <c r="LLB166" s="225"/>
      <c r="LLC166" s="225"/>
      <c r="LLD166" s="225"/>
      <c r="LLE166" s="225"/>
      <c r="LLF166" s="225"/>
      <c r="LLG166" s="225"/>
      <c r="LLH166" s="225"/>
      <c r="LLI166" s="225"/>
      <c r="LLJ166" s="225"/>
      <c r="LLK166" s="225"/>
      <c r="LLL166" s="225"/>
      <c r="LLM166" s="225"/>
      <c r="LLN166" s="225"/>
      <c r="LLO166" s="225"/>
      <c r="LLP166" s="225"/>
      <c r="LLQ166" s="225"/>
      <c r="LLR166" s="225"/>
      <c r="LLS166" s="225"/>
      <c r="LLT166" s="225"/>
      <c r="LLU166" s="225"/>
      <c r="LLV166" s="225"/>
      <c r="LLW166" s="225"/>
      <c r="LLX166" s="225"/>
      <c r="LLY166" s="225"/>
      <c r="LLZ166" s="225"/>
      <c r="LMA166" s="225"/>
      <c r="LMB166" s="225"/>
      <c r="LMC166" s="225"/>
      <c r="LMD166" s="225"/>
      <c r="LME166" s="225"/>
      <c r="LMF166" s="225"/>
      <c r="LMG166" s="225"/>
      <c r="LMH166" s="225"/>
      <c r="LMI166" s="225"/>
      <c r="LMJ166" s="225"/>
      <c r="LMK166" s="225"/>
      <c r="LML166" s="225"/>
      <c r="LMM166" s="225"/>
      <c r="LMN166" s="225"/>
      <c r="LMO166" s="225"/>
      <c r="LMP166" s="225"/>
      <c r="LMQ166" s="225"/>
      <c r="LMR166" s="225"/>
      <c r="LMS166" s="225"/>
      <c r="LMT166" s="225"/>
      <c r="LMU166" s="225"/>
      <c r="LMV166" s="225"/>
      <c r="LMW166" s="225"/>
      <c r="LMX166" s="225"/>
      <c r="LMY166" s="225"/>
      <c r="LMZ166" s="225"/>
      <c r="LNA166" s="225"/>
      <c r="LNB166" s="225"/>
      <c r="LNC166" s="225"/>
      <c r="LND166" s="225"/>
      <c r="LNE166" s="225"/>
      <c r="LNF166" s="225"/>
      <c r="LNG166" s="225"/>
      <c r="LNH166" s="225"/>
      <c r="LNI166" s="225"/>
      <c r="LNJ166" s="225"/>
      <c r="LNK166" s="225"/>
      <c r="LNL166" s="225"/>
      <c r="LNM166" s="225"/>
      <c r="LNN166" s="225"/>
      <c r="LNO166" s="225"/>
      <c r="LNP166" s="225"/>
      <c r="LNQ166" s="225"/>
      <c r="LNR166" s="225"/>
      <c r="LNS166" s="225"/>
      <c r="LNT166" s="225"/>
      <c r="LNU166" s="225"/>
      <c r="LNV166" s="225"/>
      <c r="LNW166" s="225"/>
      <c r="LNX166" s="225"/>
      <c r="LNY166" s="225"/>
      <c r="LNZ166" s="225"/>
      <c r="LOA166" s="225"/>
      <c r="LOB166" s="225"/>
      <c r="LOC166" s="225"/>
      <c r="LOD166" s="225"/>
      <c r="LOE166" s="225"/>
      <c r="LOF166" s="225"/>
      <c r="LOG166" s="225"/>
      <c r="LOH166" s="225"/>
      <c r="LOI166" s="225"/>
      <c r="LOJ166" s="225"/>
      <c r="LOK166" s="225"/>
      <c r="LOL166" s="225"/>
      <c r="LOM166" s="225"/>
      <c r="LON166" s="225"/>
      <c r="LOO166" s="225"/>
      <c r="LOP166" s="225"/>
      <c r="LOQ166" s="225"/>
      <c r="LOR166" s="225"/>
      <c r="LOS166" s="225"/>
      <c r="LOT166" s="225"/>
      <c r="LOU166" s="225"/>
      <c r="LOV166" s="225"/>
      <c r="LOW166" s="225"/>
      <c r="LOX166" s="225"/>
      <c r="LOY166" s="225"/>
      <c r="LOZ166" s="225"/>
      <c r="LPA166" s="225"/>
      <c r="LPB166" s="225"/>
      <c r="LPC166" s="225"/>
      <c r="LPD166" s="225"/>
      <c r="LPE166" s="225"/>
      <c r="LPF166" s="225"/>
      <c r="LPG166" s="225"/>
      <c r="LPH166" s="225"/>
      <c r="LPI166" s="225"/>
      <c r="LPJ166" s="225"/>
      <c r="LPK166" s="225"/>
      <c r="LPL166" s="225"/>
      <c r="LPM166" s="225"/>
      <c r="LPN166" s="225"/>
      <c r="LPO166" s="225"/>
      <c r="LPP166" s="225"/>
      <c r="LPQ166" s="225"/>
      <c r="LPR166" s="225"/>
      <c r="LPS166" s="225"/>
      <c r="LPT166" s="225"/>
      <c r="LPU166" s="225"/>
      <c r="LPV166" s="225"/>
      <c r="LPW166" s="225"/>
      <c r="LPX166" s="225"/>
      <c r="LPY166" s="225"/>
      <c r="LPZ166" s="225"/>
      <c r="LQA166" s="225"/>
      <c r="LQB166" s="225"/>
      <c r="LQC166" s="225"/>
      <c r="LQD166" s="225"/>
      <c r="LQE166" s="225"/>
      <c r="LQF166" s="225"/>
      <c r="LQG166" s="225"/>
      <c r="LQH166" s="225"/>
      <c r="LQI166" s="225"/>
      <c r="LQJ166" s="225"/>
      <c r="LQK166" s="225"/>
      <c r="LQL166" s="225"/>
      <c r="LQM166" s="225"/>
      <c r="LQN166" s="225"/>
      <c r="LQO166" s="225"/>
      <c r="LQP166" s="225"/>
      <c r="LQQ166" s="225"/>
      <c r="LQR166" s="225"/>
      <c r="LQS166" s="225"/>
      <c r="LQT166" s="225"/>
      <c r="LQU166" s="225"/>
      <c r="LQV166" s="225"/>
      <c r="LQW166" s="225"/>
      <c r="LQX166" s="225"/>
      <c r="LQY166" s="225"/>
      <c r="LQZ166" s="225"/>
      <c r="LRA166" s="225"/>
      <c r="LRB166" s="225"/>
      <c r="LRC166" s="225"/>
      <c r="LRD166" s="225"/>
      <c r="LRE166" s="225"/>
      <c r="LRF166" s="225"/>
      <c r="LRG166" s="225"/>
      <c r="LRH166" s="225"/>
      <c r="LRI166" s="225"/>
      <c r="LRJ166" s="225"/>
      <c r="LRK166" s="225"/>
      <c r="LRL166" s="225"/>
      <c r="LRM166" s="225"/>
      <c r="LRN166" s="225"/>
      <c r="LRO166" s="225"/>
      <c r="LRP166" s="225"/>
      <c r="LRQ166" s="225"/>
      <c r="LRR166" s="225"/>
      <c r="LRS166" s="225"/>
      <c r="LRT166" s="225"/>
      <c r="LRU166" s="225"/>
      <c r="LRV166" s="225"/>
      <c r="LRW166" s="225"/>
      <c r="LRX166" s="225"/>
      <c r="LRY166" s="225"/>
      <c r="LRZ166" s="225"/>
      <c r="LSA166" s="225"/>
      <c r="LSB166" s="225"/>
      <c r="LSC166" s="225"/>
      <c r="LSD166" s="225"/>
      <c r="LSE166" s="225"/>
      <c r="LSF166" s="225"/>
      <c r="LSG166" s="225"/>
      <c r="LSH166" s="225"/>
      <c r="LSI166" s="225"/>
      <c r="LSJ166" s="225"/>
      <c r="LSK166" s="225"/>
      <c r="LSL166" s="225"/>
      <c r="LSM166" s="225"/>
      <c r="LSN166" s="225"/>
      <c r="LSO166" s="225"/>
      <c r="LSP166" s="225"/>
      <c r="LSQ166" s="225"/>
      <c r="LSR166" s="225"/>
      <c r="LSS166" s="225"/>
      <c r="LST166" s="225"/>
      <c r="LSU166" s="225"/>
      <c r="LSV166" s="225"/>
      <c r="LSW166" s="225"/>
      <c r="LSX166" s="225"/>
      <c r="LSY166" s="225"/>
      <c r="LSZ166" s="225"/>
      <c r="LTA166" s="225"/>
      <c r="LTB166" s="225"/>
      <c r="LTC166" s="225"/>
      <c r="LTD166" s="225"/>
      <c r="LTE166" s="225"/>
      <c r="LTF166" s="225"/>
      <c r="LTG166" s="225"/>
      <c r="LTH166" s="225"/>
      <c r="LTI166" s="225"/>
      <c r="LTJ166" s="225"/>
      <c r="LTK166" s="225"/>
      <c r="LTL166" s="225"/>
      <c r="LTM166" s="225"/>
      <c r="LTN166" s="225"/>
      <c r="LTO166" s="225"/>
      <c r="LTP166" s="225"/>
      <c r="LTQ166" s="225"/>
      <c r="LTR166" s="225"/>
      <c r="LTS166" s="225"/>
      <c r="LTT166" s="225"/>
      <c r="LTU166" s="225"/>
      <c r="LTV166" s="225"/>
      <c r="LTW166" s="225"/>
      <c r="LTX166" s="225"/>
      <c r="LTY166" s="225"/>
      <c r="LTZ166" s="225"/>
      <c r="LUA166" s="225"/>
      <c r="LUB166" s="225"/>
      <c r="LUC166" s="225"/>
      <c r="LUD166" s="225"/>
      <c r="LUE166" s="225"/>
      <c r="LUF166" s="225"/>
      <c r="LUG166" s="225"/>
      <c r="LUH166" s="225"/>
      <c r="LUI166" s="225"/>
      <c r="LUJ166" s="225"/>
      <c r="LUK166" s="225"/>
      <c r="LUL166" s="225"/>
      <c r="LUM166" s="225"/>
      <c r="LUN166" s="225"/>
      <c r="LUO166" s="225"/>
      <c r="LUP166" s="225"/>
      <c r="LUQ166" s="225"/>
      <c r="LUR166" s="225"/>
      <c r="LUS166" s="225"/>
      <c r="LUT166" s="225"/>
      <c r="LUU166" s="225"/>
      <c r="LUV166" s="225"/>
      <c r="LUW166" s="225"/>
      <c r="LUX166" s="225"/>
      <c r="LUY166" s="225"/>
      <c r="LUZ166" s="225"/>
      <c r="LVA166" s="225"/>
      <c r="LVB166" s="225"/>
      <c r="LVC166" s="225"/>
      <c r="LVD166" s="225"/>
      <c r="LVE166" s="225"/>
      <c r="LVF166" s="225"/>
      <c r="LVG166" s="225"/>
      <c r="LVH166" s="225"/>
      <c r="LVI166" s="225"/>
      <c r="LVJ166" s="225"/>
      <c r="LVK166" s="225"/>
      <c r="LVL166" s="225"/>
      <c r="LVM166" s="225"/>
      <c r="LVN166" s="225"/>
      <c r="LVO166" s="225"/>
      <c r="LVP166" s="225"/>
      <c r="LVQ166" s="225"/>
      <c r="LVR166" s="225"/>
      <c r="LVS166" s="225"/>
      <c r="LVT166" s="225"/>
      <c r="LVU166" s="225"/>
      <c r="LVV166" s="225"/>
      <c r="LVW166" s="225"/>
      <c r="LVX166" s="225"/>
      <c r="LVY166" s="225"/>
      <c r="LVZ166" s="225"/>
      <c r="LWA166" s="225"/>
      <c r="LWB166" s="225"/>
      <c r="LWC166" s="225"/>
      <c r="LWD166" s="225"/>
      <c r="LWE166" s="225"/>
      <c r="LWF166" s="225"/>
      <c r="LWG166" s="225"/>
      <c r="LWH166" s="225"/>
      <c r="LWI166" s="225"/>
      <c r="LWJ166" s="225"/>
      <c r="LWK166" s="225"/>
      <c r="LWL166" s="225"/>
      <c r="LWM166" s="225"/>
      <c r="LWN166" s="225"/>
      <c r="LWO166" s="225"/>
      <c r="LWP166" s="225"/>
      <c r="LWQ166" s="225"/>
      <c r="LWR166" s="225"/>
      <c r="LWS166" s="225"/>
      <c r="LWT166" s="225"/>
      <c r="LWU166" s="225"/>
      <c r="LWV166" s="225"/>
      <c r="LWW166" s="225"/>
      <c r="LWX166" s="225"/>
      <c r="LWY166" s="225"/>
      <c r="LWZ166" s="225"/>
      <c r="LXA166" s="225"/>
      <c r="LXB166" s="225"/>
      <c r="LXC166" s="225"/>
      <c r="LXD166" s="225"/>
      <c r="LXE166" s="225"/>
      <c r="LXF166" s="225"/>
      <c r="LXG166" s="225"/>
      <c r="LXH166" s="225"/>
      <c r="LXI166" s="225"/>
      <c r="LXJ166" s="225"/>
      <c r="LXK166" s="225"/>
      <c r="LXL166" s="225"/>
      <c r="LXM166" s="225"/>
      <c r="LXN166" s="225"/>
      <c r="LXO166" s="225"/>
      <c r="LXP166" s="225"/>
      <c r="LXQ166" s="225"/>
      <c r="LXR166" s="225"/>
      <c r="LXS166" s="225"/>
      <c r="LXT166" s="225"/>
      <c r="LXU166" s="225"/>
      <c r="LXV166" s="225"/>
      <c r="LXW166" s="225"/>
      <c r="LXX166" s="225"/>
      <c r="LXY166" s="225"/>
      <c r="LXZ166" s="225"/>
      <c r="LYA166" s="225"/>
      <c r="LYB166" s="225"/>
      <c r="LYC166" s="225"/>
      <c r="LYD166" s="225"/>
      <c r="LYE166" s="225"/>
      <c r="LYF166" s="225"/>
      <c r="LYG166" s="225"/>
      <c r="LYH166" s="225"/>
      <c r="LYI166" s="225"/>
      <c r="LYJ166" s="225"/>
      <c r="LYK166" s="225"/>
      <c r="LYL166" s="225"/>
      <c r="LYM166" s="225"/>
      <c r="LYN166" s="225"/>
      <c r="LYO166" s="225"/>
      <c r="LYP166" s="225"/>
      <c r="LYQ166" s="225"/>
      <c r="LYR166" s="225"/>
      <c r="LYS166" s="225"/>
      <c r="LYT166" s="225"/>
      <c r="LYU166" s="225"/>
      <c r="LYV166" s="225"/>
      <c r="LYW166" s="225"/>
      <c r="LYX166" s="225"/>
      <c r="LYY166" s="225"/>
      <c r="LYZ166" s="225"/>
      <c r="LZA166" s="225"/>
      <c r="LZB166" s="225"/>
      <c r="LZC166" s="225"/>
      <c r="LZD166" s="225"/>
      <c r="LZE166" s="225"/>
      <c r="LZF166" s="225"/>
      <c r="LZG166" s="225"/>
      <c r="LZH166" s="225"/>
      <c r="LZI166" s="225"/>
      <c r="LZJ166" s="225"/>
      <c r="LZK166" s="225"/>
      <c r="LZL166" s="225"/>
      <c r="LZM166" s="225"/>
      <c r="LZN166" s="225"/>
      <c r="LZO166" s="225"/>
      <c r="LZP166" s="225"/>
      <c r="LZQ166" s="225"/>
      <c r="LZR166" s="225"/>
      <c r="LZS166" s="225"/>
      <c r="LZT166" s="225"/>
      <c r="LZU166" s="225"/>
      <c r="LZV166" s="225"/>
      <c r="LZW166" s="225"/>
      <c r="LZX166" s="225"/>
      <c r="LZY166" s="225"/>
      <c r="LZZ166" s="225"/>
      <c r="MAA166" s="225"/>
      <c r="MAB166" s="225"/>
      <c r="MAC166" s="225"/>
      <c r="MAD166" s="225"/>
      <c r="MAE166" s="225"/>
      <c r="MAF166" s="225"/>
      <c r="MAG166" s="225"/>
      <c r="MAH166" s="225"/>
      <c r="MAI166" s="225"/>
      <c r="MAJ166" s="225"/>
      <c r="MAK166" s="225"/>
      <c r="MAL166" s="225"/>
      <c r="MAM166" s="225"/>
      <c r="MAN166" s="225"/>
      <c r="MAO166" s="225"/>
      <c r="MAP166" s="225"/>
      <c r="MAQ166" s="225"/>
      <c r="MAR166" s="225"/>
      <c r="MAS166" s="225"/>
      <c r="MAT166" s="225"/>
      <c r="MAU166" s="225"/>
      <c r="MAV166" s="225"/>
      <c r="MAW166" s="225"/>
      <c r="MAX166" s="225"/>
      <c r="MAY166" s="225"/>
      <c r="MAZ166" s="225"/>
      <c r="MBA166" s="225"/>
      <c r="MBB166" s="225"/>
      <c r="MBC166" s="225"/>
      <c r="MBD166" s="225"/>
      <c r="MBE166" s="225"/>
      <c r="MBF166" s="225"/>
      <c r="MBG166" s="225"/>
      <c r="MBH166" s="225"/>
      <c r="MBI166" s="225"/>
      <c r="MBJ166" s="225"/>
      <c r="MBK166" s="225"/>
      <c r="MBL166" s="225"/>
      <c r="MBM166" s="225"/>
      <c r="MBN166" s="225"/>
      <c r="MBO166" s="225"/>
      <c r="MBP166" s="225"/>
      <c r="MBQ166" s="225"/>
      <c r="MBR166" s="225"/>
      <c r="MBS166" s="225"/>
      <c r="MBT166" s="225"/>
      <c r="MBU166" s="225"/>
      <c r="MBV166" s="225"/>
      <c r="MBW166" s="225"/>
      <c r="MBX166" s="225"/>
      <c r="MBY166" s="225"/>
      <c r="MBZ166" s="225"/>
      <c r="MCA166" s="225"/>
      <c r="MCB166" s="225"/>
      <c r="MCC166" s="225"/>
      <c r="MCD166" s="225"/>
      <c r="MCE166" s="225"/>
      <c r="MCF166" s="225"/>
      <c r="MCG166" s="225"/>
      <c r="MCH166" s="225"/>
      <c r="MCI166" s="225"/>
      <c r="MCJ166" s="225"/>
      <c r="MCK166" s="225"/>
      <c r="MCL166" s="225"/>
      <c r="MCM166" s="225"/>
      <c r="MCN166" s="225"/>
      <c r="MCO166" s="225"/>
      <c r="MCP166" s="225"/>
      <c r="MCQ166" s="225"/>
      <c r="MCR166" s="225"/>
      <c r="MCS166" s="225"/>
      <c r="MCT166" s="225"/>
      <c r="MCU166" s="225"/>
      <c r="MCV166" s="225"/>
      <c r="MCW166" s="225"/>
      <c r="MCX166" s="225"/>
      <c r="MCY166" s="225"/>
      <c r="MCZ166" s="225"/>
      <c r="MDA166" s="225"/>
      <c r="MDB166" s="225"/>
      <c r="MDC166" s="225"/>
      <c r="MDD166" s="225"/>
      <c r="MDE166" s="225"/>
      <c r="MDF166" s="225"/>
      <c r="MDG166" s="225"/>
      <c r="MDH166" s="225"/>
      <c r="MDI166" s="225"/>
      <c r="MDJ166" s="225"/>
      <c r="MDK166" s="225"/>
      <c r="MDL166" s="225"/>
      <c r="MDM166" s="225"/>
      <c r="MDN166" s="225"/>
      <c r="MDO166" s="225"/>
      <c r="MDP166" s="225"/>
      <c r="MDQ166" s="225"/>
      <c r="MDR166" s="225"/>
      <c r="MDS166" s="225"/>
      <c r="MDT166" s="225"/>
      <c r="MDU166" s="225"/>
      <c r="MDV166" s="225"/>
      <c r="MDW166" s="225"/>
      <c r="MDX166" s="225"/>
      <c r="MDY166" s="225"/>
      <c r="MDZ166" s="225"/>
      <c r="MEA166" s="225"/>
      <c r="MEB166" s="225"/>
      <c r="MEC166" s="225"/>
      <c r="MED166" s="225"/>
      <c r="MEE166" s="225"/>
      <c r="MEF166" s="225"/>
      <c r="MEG166" s="225"/>
      <c r="MEH166" s="225"/>
      <c r="MEI166" s="225"/>
      <c r="MEJ166" s="225"/>
      <c r="MEK166" s="225"/>
      <c r="MEL166" s="225"/>
      <c r="MEM166" s="225"/>
      <c r="MEN166" s="225"/>
      <c r="MEO166" s="225"/>
      <c r="MEP166" s="225"/>
      <c r="MEQ166" s="225"/>
      <c r="MER166" s="225"/>
      <c r="MES166" s="225"/>
      <c r="MET166" s="225"/>
      <c r="MEU166" s="225"/>
      <c r="MEV166" s="225"/>
      <c r="MEW166" s="225"/>
      <c r="MEX166" s="225"/>
      <c r="MEY166" s="225"/>
      <c r="MEZ166" s="225"/>
      <c r="MFA166" s="225"/>
      <c r="MFB166" s="225"/>
      <c r="MFC166" s="225"/>
      <c r="MFD166" s="225"/>
      <c r="MFE166" s="225"/>
      <c r="MFF166" s="225"/>
      <c r="MFG166" s="225"/>
      <c r="MFH166" s="225"/>
      <c r="MFI166" s="225"/>
      <c r="MFJ166" s="225"/>
      <c r="MFK166" s="225"/>
      <c r="MFL166" s="225"/>
      <c r="MFM166" s="225"/>
      <c r="MFN166" s="225"/>
      <c r="MFO166" s="225"/>
      <c r="MFP166" s="225"/>
      <c r="MFQ166" s="225"/>
      <c r="MFR166" s="225"/>
      <c r="MFS166" s="225"/>
      <c r="MFT166" s="225"/>
      <c r="MFU166" s="225"/>
      <c r="MFV166" s="225"/>
      <c r="MFW166" s="225"/>
      <c r="MFX166" s="225"/>
      <c r="MFY166" s="225"/>
      <c r="MFZ166" s="225"/>
      <c r="MGA166" s="225"/>
      <c r="MGB166" s="225"/>
      <c r="MGC166" s="225"/>
      <c r="MGD166" s="225"/>
      <c r="MGE166" s="225"/>
      <c r="MGF166" s="225"/>
      <c r="MGG166" s="225"/>
      <c r="MGH166" s="225"/>
      <c r="MGI166" s="225"/>
      <c r="MGJ166" s="225"/>
      <c r="MGK166" s="225"/>
      <c r="MGL166" s="225"/>
      <c r="MGM166" s="225"/>
      <c r="MGN166" s="225"/>
      <c r="MGO166" s="225"/>
      <c r="MGP166" s="225"/>
      <c r="MGQ166" s="225"/>
      <c r="MGR166" s="225"/>
      <c r="MGS166" s="225"/>
      <c r="MGT166" s="225"/>
      <c r="MGU166" s="225"/>
      <c r="MGV166" s="225"/>
      <c r="MGW166" s="225"/>
      <c r="MGX166" s="225"/>
      <c r="MGY166" s="225"/>
      <c r="MGZ166" s="225"/>
      <c r="MHA166" s="225"/>
      <c r="MHB166" s="225"/>
      <c r="MHC166" s="225"/>
      <c r="MHD166" s="225"/>
      <c r="MHE166" s="225"/>
      <c r="MHF166" s="225"/>
      <c r="MHG166" s="225"/>
      <c r="MHH166" s="225"/>
      <c r="MHI166" s="225"/>
      <c r="MHJ166" s="225"/>
      <c r="MHK166" s="225"/>
      <c r="MHL166" s="225"/>
      <c r="MHM166" s="225"/>
      <c r="MHN166" s="225"/>
      <c r="MHO166" s="225"/>
      <c r="MHP166" s="225"/>
      <c r="MHQ166" s="225"/>
      <c r="MHR166" s="225"/>
      <c r="MHS166" s="225"/>
      <c r="MHT166" s="225"/>
      <c r="MHU166" s="225"/>
      <c r="MHV166" s="225"/>
      <c r="MHW166" s="225"/>
      <c r="MHX166" s="225"/>
      <c r="MHY166" s="225"/>
      <c r="MHZ166" s="225"/>
      <c r="MIA166" s="225"/>
      <c r="MIB166" s="225"/>
      <c r="MIC166" s="225"/>
      <c r="MID166" s="225"/>
      <c r="MIE166" s="225"/>
      <c r="MIF166" s="225"/>
      <c r="MIG166" s="225"/>
      <c r="MIH166" s="225"/>
      <c r="MII166" s="225"/>
      <c r="MIJ166" s="225"/>
      <c r="MIK166" s="225"/>
      <c r="MIL166" s="225"/>
      <c r="MIM166" s="225"/>
      <c r="MIN166" s="225"/>
      <c r="MIO166" s="225"/>
      <c r="MIP166" s="225"/>
      <c r="MIQ166" s="225"/>
      <c r="MIR166" s="225"/>
      <c r="MIS166" s="225"/>
      <c r="MIT166" s="225"/>
      <c r="MIU166" s="225"/>
      <c r="MIV166" s="225"/>
      <c r="MIW166" s="225"/>
      <c r="MIX166" s="225"/>
      <c r="MIY166" s="225"/>
      <c r="MIZ166" s="225"/>
      <c r="MJA166" s="225"/>
      <c r="MJB166" s="225"/>
      <c r="MJC166" s="225"/>
      <c r="MJD166" s="225"/>
      <c r="MJE166" s="225"/>
      <c r="MJF166" s="225"/>
      <c r="MJG166" s="225"/>
      <c r="MJH166" s="225"/>
      <c r="MJI166" s="225"/>
      <c r="MJJ166" s="225"/>
      <c r="MJK166" s="225"/>
      <c r="MJL166" s="225"/>
      <c r="MJM166" s="225"/>
      <c r="MJN166" s="225"/>
      <c r="MJO166" s="225"/>
      <c r="MJP166" s="225"/>
      <c r="MJQ166" s="225"/>
      <c r="MJR166" s="225"/>
      <c r="MJS166" s="225"/>
      <c r="MJT166" s="225"/>
      <c r="MJU166" s="225"/>
      <c r="MJV166" s="225"/>
      <c r="MJW166" s="225"/>
      <c r="MJX166" s="225"/>
      <c r="MJY166" s="225"/>
      <c r="MJZ166" s="225"/>
      <c r="MKA166" s="225"/>
      <c r="MKB166" s="225"/>
      <c r="MKC166" s="225"/>
      <c r="MKD166" s="225"/>
      <c r="MKE166" s="225"/>
      <c r="MKF166" s="225"/>
      <c r="MKG166" s="225"/>
      <c r="MKH166" s="225"/>
      <c r="MKI166" s="225"/>
      <c r="MKJ166" s="225"/>
      <c r="MKK166" s="225"/>
      <c r="MKL166" s="225"/>
      <c r="MKM166" s="225"/>
      <c r="MKN166" s="225"/>
      <c r="MKO166" s="225"/>
      <c r="MKP166" s="225"/>
      <c r="MKQ166" s="225"/>
      <c r="MKR166" s="225"/>
      <c r="MKS166" s="225"/>
      <c r="MKT166" s="225"/>
      <c r="MKU166" s="225"/>
      <c r="MKV166" s="225"/>
      <c r="MKW166" s="225"/>
      <c r="MKX166" s="225"/>
      <c r="MKY166" s="225"/>
      <c r="MKZ166" s="225"/>
      <c r="MLA166" s="225"/>
      <c r="MLB166" s="225"/>
      <c r="MLC166" s="225"/>
      <c r="MLD166" s="225"/>
      <c r="MLE166" s="225"/>
      <c r="MLF166" s="225"/>
      <c r="MLG166" s="225"/>
      <c r="MLH166" s="225"/>
      <c r="MLI166" s="225"/>
      <c r="MLJ166" s="225"/>
      <c r="MLK166" s="225"/>
      <c r="MLL166" s="225"/>
      <c r="MLM166" s="225"/>
      <c r="MLN166" s="225"/>
      <c r="MLO166" s="225"/>
      <c r="MLP166" s="225"/>
      <c r="MLQ166" s="225"/>
      <c r="MLR166" s="225"/>
      <c r="MLS166" s="225"/>
      <c r="MLT166" s="225"/>
      <c r="MLU166" s="225"/>
      <c r="MLV166" s="225"/>
      <c r="MLW166" s="225"/>
      <c r="MLX166" s="225"/>
      <c r="MLY166" s="225"/>
      <c r="MLZ166" s="225"/>
      <c r="MMA166" s="225"/>
      <c r="MMB166" s="225"/>
      <c r="MMC166" s="225"/>
      <c r="MMD166" s="225"/>
      <c r="MME166" s="225"/>
      <c r="MMF166" s="225"/>
      <c r="MMG166" s="225"/>
      <c r="MMH166" s="225"/>
      <c r="MMI166" s="225"/>
      <c r="MMJ166" s="225"/>
      <c r="MMK166" s="225"/>
      <c r="MML166" s="225"/>
      <c r="MMM166" s="225"/>
      <c r="MMN166" s="225"/>
      <c r="MMO166" s="225"/>
      <c r="MMP166" s="225"/>
      <c r="MMQ166" s="225"/>
      <c r="MMR166" s="225"/>
      <c r="MMS166" s="225"/>
      <c r="MMT166" s="225"/>
      <c r="MMU166" s="225"/>
      <c r="MMV166" s="225"/>
      <c r="MMW166" s="225"/>
      <c r="MMX166" s="225"/>
      <c r="MMY166" s="225"/>
      <c r="MMZ166" s="225"/>
      <c r="MNA166" s="225"/>
      <c r="MNB166" s="225"/>
      <c r="MNC166" s="225"/>
      <c r="MND166" s="225"/>
      <c r="MNE166" s="225"/>
      <c r="MNF166" s="225"/>
      <c r="MNG166" s="225"/>
      <c r="MNH166" s="225"/>
      <c r="MNI166" s="225"/>
      <c r="MNJ166" s="225"/>
      <c r="MNK166" s="225"/>
      <c r="MNL166" s="225"/>
      <c r="MNM166" s="225"/>
      <c r="MNN166" s="225"/>
      <c r="MNO166" s="225"/>
      <c r="MNP166" s="225"/>
      <c r="MNQ166" s="225"/>
      <c r="MNR166" s="225"/>
      <c r="MNS166" s="225"/>
      <c r="MNT166" s="225"/>
      <c r="MNU166" s="225"/>
      <c r="MNV166" s="225"/>
      <c r="MNW166" s="225"/>
      <c r="MNX166" s="225"/>
      <c r="MNY166" s="225"/>
      <c r="MNZ166" s="225"/>
      <c r="MOA166" s="225"/>
      <c r="MOB166" s="225"/>
      <c r="MOC166" s="225"/>
      <c r="MOD166" s="225"/>
      <c r="MOE166" s="225"/>
      <c r="MOF166" s="225"/>
      <c r="MOG166" s="225"/>
      <c r="MOH166" s="225"/>
      <c r="MOI166" s="225"/>
      <c r="MOJ166" s="225"/>
      <c r="MOK166" s="225"/>
      <c r="MOL166" s="225"/>
      <c r="MOM166" s="225"/>
      <c r="MON166" s="225"/>
      <c r="MOO166" s="225"/>
      <c r="MOP166" s="225"/>
      <c r="MOQ166" s="225"/>
      <c r="MOR166" s="225"/>
      <c r="MOS166" s="225"/>
      <c r="MOT166" s="225"/>
      <c r="MOU166" s="225"/>
      <c r="MOV166" s="225"/>
      <c r="MOW166" s="225"/>
      <c r="MOX166" s="225"/>
      <c r="MOY166" s="225"/>
      <c r="MOZ166" s="225"/>
      <c r="MPA166" s="225"/>
      <c r="MPB166" s="225"/>
      <c r="MPC166" s="225"/>
      <c r="MPD166" s="225"/>
      <c r="MPE166" s="225"/>
      <c r="MPF166" s="225"/>
      <c r="MPG166" s="225"/>
      <c r="MPH166" s="225"/>
      <c r="MPI166" s="225"/>
      <c r="MPJ166" s="225"/>
      <c r="MPK166" s="225"/>
      <c r="MPL166" s="225"/>
      <c r="MPM166" s="225"/>
      <c r="MPN166" s="225"/>
      <c r="MPO166" s="225"/>
      <c r="MPP166" s="225"/>
      <c r="MPQ166" s="225"/>
      <c r="MPR166" s="225"/>
      <c r="MPS166" s="225"/>
      <c r="MPT166" s="225"/>
      <c r="MPU166" s="225"/>
      <c r="MPV166" s="225"/>
      <c r="MPW166" s="225"/>
      <c r="MPX166" s="225"/>
      <c r="MPY166" s="225"/>
      <c r="MPZ166" s="225"/>
      <c r="MQA166" s="225"/>
      <c r="MQB166" s="225"/>
      <c r="MQC166" s="225"/>
      <c r="MQD166" s="225"/>
      <c r="MQE166" s="225"/>
      <c r="MQF166" s="225"/>
      <c r="MQG166" s="225"/>
      <c r="MQH166" s="225"/>
      <c r="MQI166" s="225"/>
      <c r="MQJ166" s="225"/>
      <c r="MQK166" s="225"/>
      <c r="MQL166" s="225"/>
      <c r="MQM166" s="225"/>
      <c r="MQN166" s="225"/>
      <c r="MQO166" s="225"/>
      <c r="MQP166" s="225"/>
      <c r="MQQ166" s="225"/>
      <c r="MQR166" s="225"/>
      <c r="MQS166" s="225"/>
      <c r="MQT166" s="225"/>
      <c r="MQU166" s="225"/>
      <c r="MQV166" s="225"/>
      <c r="MQW166" s="225"/>
      <c r="MQX166" s="225"/>
      <c r="MQY166" s="225"/>
      <c r="MQZ166" s="225"/>
      <c r="MRA166" s="225"/>
      <c r="MRB166" s="225"/>
      <c r="MRC166" s="225"/>
      <c r="MRD166" s="225"/>
      <c r="MRE166" s="225"/>
      <c r="MRF166" s="225"/>
      <c r="MRG166" s="225"/>
      <c r="MRH166" s="225"/>
      <c r="MRI166" s="225"/>
      <c r="MRJ166" s="225"/>
      <c r="MRK166" s="225"/>
      <c r="MRL166" s="225"/>
      <c r="MRM166" s="225"/>
      <c r="MRN166" s="225"/>
      <c r="MRO166" s="225"/>
      <c r="MRP166" s="225"/>
      <c r="MRQ166" s="225"/>
      <c r="MRR166" s="225"/>
      <c r="MRS166" s="225"/>
      <c r="MRT166" s="225"/>
      <c r="MRU166" s="225"/>
      <c r="MRV166" s="225"/>
      <c r="MRW166" s="225"/>
      <c r="MRX166" s="225"/>
      <c r="MRY166" s="225"/>
      <c r="MRZ166" s="225"/>
      <c r="MSA166" s="225"/>
      <c r="MSB166" s="225"/>
      <c r="MSC166" s="225"/>
      <c r="MSD166" s="225"/>
      <c r="MSE166" s="225"/>
      <c r="MSF166" s="225"/>
      <c r="MSG166" s="225"/>
      <c r="MSH166" s="225"/>
      <c r="MSI166" s="225"/>
      <c r="MSJ166" s="225"/>
      <c r="MSK166" s="225"/>
      <c r="MSL166" s="225"/>
      <c r="MSM166" s="225"/>
      <c r="MSN166" s="225"/>
      <c r="MSO166" s="225"/>
      <c r="MSP166" s="225"/>
      <c r="MSQ166" s="225"/>
      <c r="MSR166" s="225"/>
      <c r="MSS166" s="225"/>
      <c r="MST166" s="225"/>
      <c r="MSU166" s="225"/>
      <c r="MSV166" s="225"/>
      <c r="MSW166" s="225"/>
      <c r="MSX166" s="225"/>
      <c r="MSY166" s="225"/>
      <c r="MSZ166" s="225"/>
      <c r="MTA166" s="225"/>
      <c r="MTB166" s="225"/>
      <c r="MTC166" s="225"/>
      <c r="MTD166" s="225"/>
      <c r="MTE166" s="225"/>
      <c r="MTF166" s="225"/>
      <c r="MTG166" s="225"/>
      <c r="MTH166" s="225"/>
      <c r="MTI166" s="225"/>
      <c r="MTJ166" s="225"/>
      <c r="MTK166" s="225"/>
      <c r="MTL166" s="225"/>
      <c r="MTM166" s="225"/>
      <c r="MTN166" s="225"/>
      <c r="MTO166" s="225"/>
      <c r="MTP166" s="225"/>
      <c r="MTQ166" s="225"/>
      <c r="MTR166" s="225"/>
      <c r="MTS166" s="225"/>
      <c r="MTT166" s="225"/>
      <c r="MTU166" s="225"/>
      <c r="MTV166" s="225"/>
      <c r="MTW166" s="225"/>
      <c r="MTX166" s="225"/>
      <c r="MTY166" s="225"/>
      <c r="MTZ166" s="225"/>
      <c r="MUA166" s="225"/>
      <c r="MUB166" s="225"/>
      <c r="MUC166" s="225"/>
      <c r="MUD166" s="225"/>
      <c r="MUE166" s="225"/>
      <c r="MUF166" s="225"/>
      <c r="MUG166" s="225"/>
      <c r="MUH166" s="225"/>
      <c r="MUI166" s="225"/>
      <c r="MUJ166" s="225"/>
      <c r="MUK166" s="225"/>
      <c r="MUL166" s="225"/>
      <c r="MUM166" s="225"/>
      <c r="MUN166" s="225"/>
      <c r="MUO166" s="225"/>
      <c r="MUP166" s="225"/>
      <c r="MUQ166" s="225"/>
      <c r="MUR166" s="225"/>
      <c r="MUS166" s="225"/>
      <c r="MUT166" s="225"/>
      <c r="MUU166" s="225"/>
      <c r="MUV166" s="225"/>
      <c r="MUW166" s="225"/>
      <c r="MUX166" s="225"/>
      <c r="MUY166" s="225"/>
      <c r="MUZ166" s="225"/>
      <c r="MVA166" s="225"/>
      <c r="MVB166" s="225"/>
      <c r="MVC166" s="225"/>
      <c r="MVD166" s="225"/>
      <c r="MVE166" s="225"/>
      <c r="MVF166" s="225"/>
      <c r="MVG166" s="225"/>
      <c r="MVH166" s="225"/>
      <c r="MVI166" s="225"/>
      <c r="MVJ166" s="225"/>
      <c r="MVK166" s="225"/>
      <c r="MVL166" s="225"/>
      <c r="MVM166" s="225"/>
      <c r="MVN166" s="225"/>
      <c r="MVO166" s="225"/>
      <c r="MVP166" s="225"/>
      <c r="MVQ166" s="225"/>
      <c r="MVR166" s="225"/>
      <c r="MVS166" s="225"/>
      <c r="MVT166" s="225"/>
      <c r="MVU166" s="225"/>
      <c r="MVV166" s="225"/>
      <c r="MVW166" s="225"/>
      <c r="MVX166" s="225"/>
      <c r="MVY166" s="225"/>
      <c r="MVZ166" s="225"/>
      <c r="MWA166" s="225"/>
      <c r="MWB166" s="225"/>
      <c r="MWC166" s="225"/>
      <c r="MWD166" s="225"/>
      <c r="MWE166" s="225"/>
      <c r="MWF166" s="225"/>
      <c r="MWG166" s="225"/>
      <c r="MWH166" s="225"/>
      <c r="MWI166" s="225"/>
      <c r="MWJ166" s="225"/>
      <c r="MWK166" s="225"/>
      <c r="MWL166" s="225"/>
      <c r="MWM166" s="225"/>
      <c r="MWN166" s="225"/>
      <c r="MWO166" s="225"/>
      <c r="MWP166" s="225"/>
      <c r="MWQ166" s="225"/>
      <c r="MWR166" s="225"/>
      <c r="MWS166" s="225"/>
      <c r="MWT166" s="225"/>
      <c r="MWU166" s="225"/>
      <c r="MWV166" s="225"/>
      <c r="MWW166" s="225"/>
      <c r="MWX166" s="225"/>
      <c r="MWY166" s="225"/>
      <c r="MWZ166" s="225"/>
      <c r="MXA166" s="225"/>
      <c r="MXB166" s="225"/>
      <c r="MXC166" s="225"/>
      <c r="MXD166" s="225"/>
      <c r="MXE166" s="225"/>
      <c r="MXF166" s="225"/>
      <c r="MXG166" s="225"/>
      <c r="MXH166" s="225"/>
      <c r="MXI166" s="225"/>
      <c r="MXJ166" s="225"/>
      <c r="MXK166" s="225"/>
      <c r="MXL166" s="225"/>
      <c r="MXM166" s="225"/>
      <c r="MXN166" s="225"/>
      <c r="MXO166" s="225"/>
      <c r="MXP166" s="225"/>
      <c r="MXQ166" s="225"/>
      <c r="MXR166" s="225"/>
      <c r="MXS166" s="225"/>
      <c r="MXT166" s="225"/>
      <c r="MXU166" s="225"/>
      <c r="MXV166" s="225"/>
      <c r="MXW166" s="225"/>
      <c r="MXX166" s="225"/>
      <c r="MXY166" s="225"/>
      <c r="MXZ166" s="225"/>
      <c r="MYA166" s="225"/>
      <c r="MYB166" s="225"/>
      <c r="MYC166" s="225"/>
      <c r="MYD166" s="225"/>
      <c r="MYE166" s="225"/>
      <c r="MYF166" s="225"/>
      <c r="MYG166" s="225"/>
      <c r="MYH166" s="225"/>
      <c r="MYI166" s="225"/>
      <c r="MYJ166" s="225"/>
      <c r="MYK166" s="225"/>
      <c r="MYL166" s="225"/>
      <c r="MYM166" s="225"/>
      <c r="MYN166" s="225"/>
      <c r="MYO166" s="225"/>
      <c r="MYP166" s="225"/>
      <c r="MYQ166" s="225"/>
      <c r="MYR166" s="225"/>
      <c r="MYS166" s="225"/>
      <c r="MYT166" s="225"/>
      <c r="MYU166" s="225"/>
      <c r="MYV166" s="225"/>
      <c r="MYW166" s="225"/>
      <c r="MYX166" s="225"/>
      <c r="MYY166" s="225"/>
      <c r="MYZ166" s="225"/>
      <c r="MZA166" s="225"/>
      <c r="MZB166" s="225"/>
      <c r="MZC166" s="225"/>
      <c r="MZD166" s="225"/>
      <c r="MZE166" s="225"/>
      <c r="MZF166" s="225"/>
      <c r="MZG166" s="225"/>
      <c r="MZH166" s="225"/>
      <c r="MZI166" s="225"/>
      <c r="MZJ166" s="225"/>
      <c r="MZK166" s="225"/>
      <c r="MZL166" s="225"/>
      <c r="MZM166" s="225"/>
      <c r="MZN166" s="225"/>
      <c r="MZO166" s="225"/>
      <c r="MZP166" s="225"/>
      <c r="MZQ166" s="225"/>
      <c r="MZR166" s="225"/>
      <c r="MZS166" s="225"/>
      <c r="MZT166" s="225"/>
      <c r="MZU166" s="225"/>
      <c r="MZV166" s="225"/>
      <c r="MZW166" s="225"/>
      <c r="MZX166" s="225"/>
      <c r="MZY166" s="225"/>
      <c r="MZZ166" s="225"/>
      <c r="NAA166" s="225"/>
      <c r="NAB166" s="225"/>
      <c r="NAC166" s="225"/>
      <c r="NAD166" s="225"/>
      <c r="NAE166" s="225"/>
      <c r="NAF166" s="225"/>
      <c r="NAG166" s="225"/>
      <c r="NAH166" s="225"/>
      <c r="NAI166" s="225"/>
      <c r="NAJ166" s="225"/>
      <c r="NAK166" s="225"/>
      <c r="NAL166" s="225"/>
      <c r="NAM166" s="225"/>
      <c r="NAN166" s="225"/>
      <c r="NAO166" s="225"/>
      <c r="NAP166" s="225"/>
      <c r="NAQ166" s="225"/>
      <c r="NAR166" s="225"/>
      <c r="NAS166" s="225"/>
      <c r="NAT166" s="225"/>
      <c r="NAU166" s="225"/>
      <c r="NAV166" s="225"/>
      <c r="NAW166" s="225"/>
      <c r="NAX166" s="225"/>
      <c r="NAY166" s="225"/>
      <c r="NAZ166" s="225"/>
      <c r="NBA166" s="225"/>
      <c r="NBB166" s="225"/>
      <c r="NBC166" s="225"/>
      <c r="NBD166" s="225"/>
      <c r="NBE166" s="225"/>
      <c r="NBF166" s="225"/>
      <c r="NBG166" s="225"/>
      <c r="NBH166" s="225"/>
      <c r="NBI166" s="225"/>
      <c r="NBJ166" s="225"/>
      <c r="NBK166" s="225"/>
      <c r="NBL166" s="225"/>
      <c r="NBM166" s="225"/>
      <c r="NBN166" s="225"/>
      <c r="NBO166" s="225"/>
      <c r="NBP166" s="225"/>
      <c r="NBQ166" s="225"/>
      <c r="NBR166" s="225"/>
      <c r="NBS166" s="225"/>
      <c r="NBT166" s="225"/>
      <c r="NBU166" s="225"/>
      <c r="NBV166" s="225"/>
      <c r="NBW166" s="225"/>
      <c r="NBX166" s="225"/>
      <c r="NBY166" s="225"/>
      <c r="NBZ166" s="225"/>
      <c r="NCA166" s="225"/>
      <c r="NCB166" s="225"/>
      <c r="NCC166" s="225"/>
      <c r="NCD166" s="225"/>
      <c r="NCE166" s="225"/>
      <c r="NCF166" s="225"/>
      <c r="NCG166" s="225"/>
      <c r="NCH166" s="225"/>
      <c r="NCI166" s="225"/>
      <c r="NCJ166" s="225"/>
      <c r="NCK166" s="225"/>
      <c r="NCL166" s="225"/>
      <c r="NCM166" s="225"/>
      <c r="NCN166" s="225"/>
      <c r="NCO166" s="225"/>
      <c r="NCP166" s="225"/>
      <c r="NCQ166" s="225"/>
      <c r="NCR166" s="225"/>
      <c r="NCS166" s="225"/>
      <c r="NCT166" s="225"/>
      <c r="NCU166" s="225"/>
      <c r="NCV166" s="225"/>
      <c r="NCW166" s="225"/>
      <c r="NCX166" s="225"/>
      <c r="NCY166" s="225"/>
      <c r="NCZ166" s="225"/>
      <c r="NDA166" s="225"/>
      <c r="NDB166" s="225"/>
      <c r="NDC166" s="225"/>
      <c r="NDD166" s="225"/>
      <c r="NDE166" s="225"/>
      <c r="NDF166" s="225"/>
      <c r="NDG166" s="225"/>
      <c r="NDH166" s="225"/>
      <c r="NDI166" s="225"/>
      <c r="NDJ166" s="225"/>
      <c r="NDK166" s="225"/>
      <c r="NDL166" s="225"/>
      <c r="NDM166" s="225"/>
      <c r="NDN166" s="225"/>
      <c r="NDO166" s="225"/>
      <c r="NDP166" s="225"/>
      <c r="NDQ166" s="225"/>
      <c r="NDR166" s="225"/>
      <c r="NDS166" s="225"/>
      <c r="NDT166" s="225"/>
      <c r="NDU166" s="225"/>
      <c r="NDV166" s="225"/>
      <c r="NDW166" s="225"/>
      <c r="NDX166" s="225"/>
      <c r="NDY166" s="225"/>
      <c r="NDZ166" s="225"/>
      <c r="NEA166" s="225"/>
      <c r="NEB166" s="225"/>
      <c r="NEC166" s="225"/>
      <c r="NED166" s="225"/>
      <c r="NEE166" s="225"/>
      <c r="NEF166" s="225"/>
      <c r="NEG166" s="225"/>
      <c r="NEH166" s="225"/>
      <c r="NEI166" s="225"/>
      <c r="NEJ166" s="225"/>
      <c r="NEK166" s="225"/>
      <c r="NEL166" s="225"/>
      <c r="NEM166" s="225"/>
      <c r="NEN166" s="225"/>
      <c r="NEO166" s="225"/>
      <c r="NEP166" s="225"/>
      <c r="NEQ166" s="225"/>
      <c r="NER166" s="225"/>
      <c r="NES166" s="225"/>
      <c r="NET166" s="225"/>
      <c r="NEU166" s="225"/>
      <c r="NEV166" s="225"/>
      <c r="NEW166" s="225"/>
      <c r="NEX166" s="225"/>
      <c r="NEY166" s="225"/>
      <c r="NEZ166" s="225"/>
      <c r="NFA166" s="225"/>
      <c r="NFB166" s="225"/>
      <c r="NFC166" s="225"/>
      <c r="NFD166" s="225"/>
      <c r="NFE166" s="225"/>
      <c r="NFF166" s="225"/>
      <c r="NFG166" s="225"/>
      <c r="NFH166" s="225"/>
      <c r="NFI166" s="225"/>
      <c r="NFJ166" s="225"/>
      <c r="NFK166" s="225"/>
      <c r="NFL166" s="225"/>
      <c r="NFM166" s="225"/>
      <c r="NFN166" s="225"/>
      <c r="NFO166" s="225"/>
      <c r="NFP166" s="225"/>
      <c r="NFQ166" s="225"/>
      <c r="NFR166" s="225"/>
      <c r="NFS166" s="225"/>
      <c r="NFT166" s="225"/>
      <c r="NFU166" s="225"/>
      <c r="NFV166" s="225"/>
      <c r="NFW166" s="225"/>
      <c r="NFX166" s="225"/>
      <c r="NFY166" s="225"/>
      <c r="NFZ166" s="225"/>
      <c r="NGA166" s="225"/>
      <c r="NGB166" s="225"/>
      <c r="NGC166" s="225"/>
      <c r="NGD166" s="225"/>
      <c r="NGE166" s="225"/>
      <c r="NGF166" s="225"/>
      <c r="NGG166" s="225"/>
      <c r="NGH166" s="225"/>
      <c r="NGI166" s="225"/>
      <c r="NGJ166" s="225"/>
      <c r="NGK166" s="225"/>
      <c r="NGL166" s="225"/>
      <c r="NGM166" s="225"/>
      <c r="NGN166" s="225"/>
      <c r="NGO166" s="225"/>
      <c r="NGP166" s="225"/>
      <c r="NGQ166" s="225"/>
      <c r="NGR166" s="225"/>
      <c r="NGS166" s="225"/>
      <c r="NGT166" s="225"/>
      <c r="NGU166" s="225"/>
      <c r="NGV166" s="225"/>
      <c r="NGW166" s="225"/>
      <c r="NGX166" s="225"/>
      <c r="NGY166" s="225"/>
      <c r="NGZ166" s="225"/>
      <c r="NHA166" s="225"/>
      <c r="NHB166" s="225"/>
      <c r="NHC166" s="225"/>
      <c r="NHD166" s="225"/>
      <c r="NHE166" s="225"/>
      <c r="NHF166" s="225"/>
      <c r="NHG166" s="225"/>
      <c r="NHH166" s="225"/>
      <c r="NHI166" s="225"/>
      <c r="NHJ166" s="225"/>
      <c r="NHK166" s="225"/>
      <c r="NHL166" s="225"/>
      <c r="NHM166" s="225"/>
      <c r="NHN166" s="225"/>
      <c r="NHO166" s="225"/>
      <c r="NHP166" s="225"/>
      <c r="NHQ166" s="225"/>
      <c r="NHR166" s="225"/>
      <c r="NHS166" s="225"/>
      <c r="NHT166" s="225"/>
      <c r="NHU166" s="225"/>
      <c r="NHV166" s="225"/>
      <c r="NHW166" s="225"/>
      <c r="NHX166" s="225"/>
      <c r="NHY166" s="225"/>
      <c r="NHZ166" s="225"/>
      <c r="NIA166" s="225"/>
      <c r="NIB166" s="225"/>
      <c r="NIC166" s="225"/>
      <c r="NID166" s="225"/>
      <c r="NIE166" s="225"/>
      <c r="NIF166" s="225"/>
      <c r="NIG166" s="225"/>
      <c r="NIH166" s="225"/>
      <c r="NII166" s="225"/>
      <c r="NIJ166" s="225"/>
      <c r="NIK166" s="225"/>
      <c r="NIL166" s="225"/>
      <c r="NIM166" s="225"/>
      <c r="NIN166" s="225"/>
      <c r="NIO166" s="225"/>
      <c r="NIP166" s="225"/>
      <c r="NIQ166" s="225"/>
      <c r="NIR166" s="225"/>
      <c r="NIS166" s="225"/>
      <c r="NIT166" s="225"/>
      <c r="NIU166" s="225"/>
      <c r="NIV166" s="225"/>
      <c r="NIW166" s="225"/>
      <c r="NIX166" s="225"/>
      <c r="NIY166" s="225"/>
      <c r="NIZ166" s="225"/>
      <c r="NJA166" s="225"/>
      <c r="NJB166" s="225"/>
      <c r="NJC166" s="225"/>
      <c r="NJD166" s="225"/>
      <c r="NJE166" s="225"/>
      <c r="NJF166" s="225"/>
      <c r="NJG166" s="225"/>
      <c r="NJH166" s="225"/>
      <c r="NJI166" s="225"/>
      <c r="NJJ166" s="225"/>
      <c r="NJK166" s="225"/>
      <c r="NJL166" s="225"/>
      <c r="NJM166" s="225"/>
      <c r="NJN166" s="225"/>
      <c r="NJO166" s="225"/>
      <c r="NJP166" s="225"/>
      <c r="NJQ166" s="225"/>
      <c r="NJR166" s="225"/>
      <c r="NJS166" s="225"/>
      <c r="NJT166" s="225"/>
      <c r="NJU166" s="225"/>
      <c r="NJV166" s="225"/>
      <c r="NJW166" s="225"/>
      <c r="NJX166" s="225"/>
      <c r="NJY166" s="225"/>
      <c r="NJZ166" s="225"/>
      <c r="NKA166" s="225"/>
      <c r="NKB166" s="225"/>
      <c r="NKC166" s="225"/>
      <c r="NKD166" s="225"/>
      <c r="NKE166" s="225"/>
      <c r="NKF166" s="225"/>
      <c r="NKG166" s="225"/>
      <c r="NKH166" s="225"/>
      <c r="NKI166" s="225"/>
      <c r="NKJ166" s="225"/>
      <c r="NKK166" s="225"/>
      <c r="NKL166" s="225"/>
      <c r="NKM166" s="225"/>
      <c r="NKN166" s="225"/>
      <c r="NKO166" s="225"/>
      <c r="NKP166" s="225"/>
      <c r="NKQ166" s="225"/>
      <c r="NKR166" s="225"/>
      <c r="NKS166" s="225"/>
      <c r="NKT166" s="225"/>
      <c r="NKU166" s="225"/>
      <c r="NKV166" s="225"/>
      <c r="NKW166" s="225"/>
      <c r="NKX166" s="225"/>
      <c r="NKY166" s="225"/>
      <c r="NKZ166" s="225"/>
      <c r="NLA166" s="225"/>
      <c r="NLB166" s="225"/>
      <c r="NLC166" s="225"/>
      <c r="NLD166" s="225"/>
      <c r="NLE166" s="225"/>
      <c r="NLF166" s="225"/>
      <c r="NLG166" s="225"/>
      <c r="NLH166" s="225"/>
      <c r="NLI166" s="225"/>
      <c r="NLJ166" s="225"/>
      <c r="NLK166" s="225"/>
      <c r="NLL166" s="225"/>
      <c r="NLM166" s="225"/>
      <c r="NLN166" s="225"/>
      <c r="NLO166" s="225"/>
      <c r="NLP166" s="225"/>
      <c r="NLQ166" s="225"/>
      <c r="NLR166" s="225"/>
      <c r="NLS166" s="225"/>
      <c r="NLT166" s="225"/>
      <c r="NLU166" s="225"/>
      <c r="NLV166" s="225"/>
      <c r="NLW166" s="225"/>
      <c r="NLX166" s="225"/>
      <c r="NLY166" s="225"/>
      <c r="NLZ166" s="225"/>
      <c r="NMA166" s="225"/>
      <c r="NMB166" s="225"/>
      <c r="NMC166" s="225"/>
      <c r="NMD166" s="225"/>
      <c r="NME166" s="225"/>
      <c r="NMF166" s="225"/>
      <c r="NMG166" s="225"/>
      <c r="NMH166" s="225"/>
      <c r="NMI166" s="225"/>
      <c r="NMJ166" s="225"/>
      <c r="NMK166" s="225"/>
      <c r="NML166" s="225"/>
      <c r="NMM166" s="225"/>
      <c r="NMN166" s="225"/>
      <c r="NMO166" s="225"/>
      <c r="NMP166" s="225"/>
      <c r="NMQ166" s="225"/>
      <c r="NMR166" s="225"/>
      <c r="NMS166" s="225"/>
      <c r="NMT166" s="225"/>
      <c r="NMU166" s="225"/>
      <c r="NMV166" s="225"/>
      <c r="NMW166" s="225"/>
      <c r="NMX166" s="225"/>
      <c r="NMY166" s="225"/>
      <c r="NMZ166" s="225"/>
      <c r="NNA166" s="225"/>
      <c r="NNB166" s="225"/>
      <c r="NNC166" s="225"/>
      <c r="NND166" s="225"/>
      <c r="NNE166" s="225"/>
      <c r="NNF166" s="225"/>
      <c r="NNG166" s="225"/>
      <c r="NNH166" s="225"/>
      <c r="NNI166" s="225"/>
      <c r="NNJ166" s="225"/>
      <c r="NNK166" s="225"/>
      <c r="NNL166" s="225"/>
      <c r="NNM166" s="225"/>
      <c r="NNN166" s="225"/>
      <c r="NNO166" s="225"/>
      <c r="NNP166" s="225"/>
      <c r="NNQ166" s="225"/>
      <c r="NNR166" s="225"/>
      <c r="NNS166" s="225"/>
      <c r="NNT166" s="225"/>
      <c r="NNU166" s="225"/>
      <c r="NNV166" s="225"/>
      <c r="NNW166" s="225"/>
      <c r="NNX166" s="225"/>
      <c r="NNY166" s="225"/>
      <c r="NNZ166" s="225"/>
      <c r="NOA166" s="225"/>
      <c r="NOB166" s="225"/>
      <c r="NOC166" s="225"/>
      <c r="NOD166" s="225"/>
      <c r="NOE166" s="225"/>
      <c r="NOF166" s="225"/>
      <c r="NOG166" s="225"/>
      <c r="NOH166" s="225"/>
      <c r="NOI166" s="225"/>
      <c r="NOJ166" s="225"/>
      <c r="NOK166" s="225"/>
      <c r="NOL166" s="225"/>
      <c r="NOM166" s="225"/>
      <c r="NON166" s="225"/>
      <c r="NOO166" s="225"/>
      <c r="NOP166" s="225"/>
      <c r="NOQ166" s="225"/>
      <c r="NOR166" s="225"/>
      <c r="NOS166" s="225"/>
      <c r="NOT166" s="225"/>
      <c r="NOU166" s="225"/>
      <c r="NOV166" s="225"/>
      <c r="NOW166" s="225"/>
      <c r="NOX166" s="225"/>
      <c r="NOY166" s="225"/>
      <c r="NOZ166" s="225"/>
      <c r="NPA166" s="225"/>
      <c r="NPB166" s="225"/>
      <c r="NPC166" s="225"/>
      <c r="NPD166" s="225"/>
      <c r="NPE166" s="225"/>
      <c r="NPF166" s="225"/>
      <c r="NPG166" s="225"/>
      <c r="NPH166" s="225"/>
      <c r="NPI166" s="225"/>
      <c r="NPJ166" s="225"/>
      <c r="NPK166" s="225"/>
      <c r="NPL166" s="225"/>
      <c r="NPM166" s="225"/>
      <c r="NPN166" s="225"/>
      <c r="NPO166" s="225"/>
      <c r="NPP166" s="225"/>
      <c r="NPQ166" s="225"/>
      <c r="NPR166" s="225"/>
      <c r="NPS166" s="225"/>
      <c r="NPT166" s="225"/>
      <c r="NPU166" s="225"/>
      <c r="NPV166" s="225"/>
      <c r="NPW166" s="225"/>
      <c r="NPX166" s="225"/>
      <c r="NPY166" s="225"/>
      <c r="NPZ166" s="225"/>
      <c r="NQA166" s="225"/>
      <c r="NQB166" s="225"/>
      <c r="NQC166" s="225"/>
      <c r="NQD166" s="225"/>
      <c r="NQE166" s="225"/>
      <c r="NQF166" s="225"/>
      <c r="NQG166" s="225"/>
      <c r="NQH166" s="225"/>
      <c r="NQI166" s="225"/>
      <c r="NQJ166" s="225"/>
      <c r="NQK166" s="225"/>
      <c r="NQL166" s="225"/>
      <c r="NQM166" s="225"/>
      <c r="NQN166" s="225"/>
      <c r="NQO166" s="225"/>
      <c r="NQP166" s="225"/>
      <c r="NQQ166" s="225"/>
      <c r="NQR166" s="225"/>
      <c r="NQS166" s="225"/>
      <c r="NQT166" s="225"/>
      <c r="NQU166" s="225"/>
      <c r="NQV166" s="225"/>
      <c r="NQW166" s="225"/>
      <c r="NQX166" s="225"/>
      <c r="NQY166" s="225"/>
      <c r="NQZ166" s="225"/>
      <c r="NRA166" s="225"/>
      <c r="NRB166" s="225"/>
      <c r="NRC166" s="225"/>
      <c r="NRD166" s="225"/>
      <c r="NRE166" s="225"/>
      <c r="NRF166" s="225"/>
      <c r="NRG166" s="225"/>
      <c r="NRH166" s="225"/>
      <c r="NRI166" s="225"/>
      <c r="NRJ166" s="225"/>
      <c r="NRK166" s="225"/>
      <c r="NRL166" s="225"/>
      <c r="NRM166" s="225"/>
      <c r="NRN166" s="225"/>
      <c r="NRO166" s="225"/>
      <c r="NRP166" s="225"/>
      <c r="NRQ166" s="225"/>
      <c r="NRR166" s="225"/>
      <c r="NRS166" s="225"/>
      <c r="NRT166" s="225"/>
      <c r="NRU166" s="225"/>
      <c r="NRV166" s="225"/>
      <c r="NRW166" s="225"/>
      <c r="NRX166" s="225"/>
      <c r="NRY166" s="225"/>
      <c r="NRZ166" s="225"/>
      <c r="NSA166" s="225"/>
      <c r="NSB166" s="225"/>
      <c r="NSC166" s="225"/>
      <c r="NSD166" s="225"/>
      <c r="NSE166" s="225"/>
      <c r="NSF166" s="225"/>
      <c r="NSG166" s="225"/>
      <c r="NSH166" s="225"/>
      <c r="NSI166" s="225"/>
      <c r="NSJ166" s="225"/>
      <c r="NSK166" s="225"/>
      <c r="NSL166" s="225"/>
      <c r="NSM166" s="225"/>
      <c r="NSN166" s="225"/>
      <c r="NSO166" s="225"/>
      <c r="NSP166" s="225"/>
      <c r="NSQ166" s="225"/>
      <c r="NSR166" s="225"/>
      <c r="NSS166" s="225"/>
      <c r="NST166" s="225"/>
      <c r="NSU166" s="225"/>
      <c r="NSV166" s="225"/>
      <c r="NSW166" s="225"/>
      <c r="NSX166" s="225"/>
      <c r="NSY166" s="225"/>
      <c r="NSZ166" s="225"/>
      <c r="NTA166" s="225"/>
      <c r="NTB166" s="225"/>
      <c r="NTC166" s="225"/>
      <c r="NTD166" s="225"/>
      <c r="NTE166" s="225"/>
      <c r="NTF166" s="225"/>
      <c r="NTG166" s="225"/>
      <c r="NTH166" s="225"/>
      <c r="NTI166" s="225"/>
      <c r="NTJ166" s="225"/>
      <c r="NTK166" s="225"/>
      <c r="NTL166" s="225"/>
      <c r="NTM166" s="225"/>
      <c r="NTN166" s="225"/>
      <c r="NTO166" s="225"/>
      <c r="NTP166" s="225"/>
      <c r="NTQ166" s="225"/>
      <c r="NTR166" s="225"/>
      <c r="NTS166" s="225"/>
      <c r="NTT166" s="225"/>
      <c r="NTU166" s="225"/>
      <c r="NTV166" s="225"/>
      <c r="NTW166" s="225"/>
      <c r="NTX166" s="225"/>
      <c r="NTY166" s="225"/>
      <c r="NTZ166" s="225"/>
      <c r="NUA166" s="225"/>
      <c r="NUB166" s="225"/>
      <c r="NUC166" s="225"/>
      <c r="NUD166" s="225"/>
      <c r="NUE166" s="225"/>
      <c r="NUF166" s="225"/>
      <c r="NUG166" s="225"/>
      <c r="NUH166" s="225"/>
      <c r="NUI166" s="225"/>
      <c r="NUJ166" s="225"/>
      <c r="NUK166" s="225"/>
      <c r="NUL166" s="225"/>
      <c r="NUM166" s="225"/>
      <c r="NUN166" s="225"/>
      <c r="NUO166" s="225"/>
      <c r="NUP166" s="225"/>
      <c r="NUQ166" s="225"/>
      <c r="NUR166" s="225"/>
      <c r="NUS166" s="225"/>
      <c r="NUT166" s="225"/>
      <c r="NUU166" s="225"/>
      <c r="NUV166" s="225"/>
      <c r="NUW166" s="225"/>
      <c r="NUX166" s="225"/>
      <c r="NUY166" s="225"/>
      <c r="NUZ166" s="225"/>
      <c r="NVA166" s="225"/>
      <c r="NVB166" s="225"/>
      <c r="NVC166" s="225"/>
      <c r="NVD166" s="225"/>
      <c r="NVE166" s="225"/>
      <c r="NVF166" s="225"/>
      <c r="NVG166" s="225"/>
      <c r="NVH166" s="225"/>
      <c r="NVI166" s="225"/>
      <c r="NVJ166" s="225"/>
      <c r="NVK166" s="225"/>
      <c r="NVL166" s="225"/>
      <c r="NVM166" s="225"/>
      <c r="NVN166" s="225"/>
      <c r="NVO166" s="225"/>
      <c r="NVP166" s="225"/>
      <c r="NVQ166" s="225"/>
      <c r="NVR166" s="225"/>
      <c r="NVS166" s="225"/>
      <c r="NVT166" s="225"/>
      <c r="NVU166" s="225"/>
      <c r="NVV166" s="225"/>
      <c r="NVW166" s="225"/>
      <c r="NVX166" s="225"/>
      <c r="NVY166" s="225"/>
      <c r="NVZ166" s="225"/>
      <c r="NWA166" s="225"/>
      <c r="NWB166" s="225"/>
      <c r="NWC166" s="225"/>
      <c r="NWD166" s="225"/>
      <c r="NWE166" s="225"/>
      <c r="NWF166" s="225"/>
      <c r="NWG166" s="225"/>
      <c r="NWH166" s="225"/>
      <c r="NWI166" s="225"/>
      <c r="NWJ166" s="225"/>
      <c r="NWK166" s="225"/>
      <c r="NWL166" s="225"/>
      <c r="NWM166" s="225"/>
      <c r="NWN166" s="225"/>
      <c r="NWO166" s="225"/>
      <c r="NWP166" s="225"/>
      <c r="NWQ166" s="225"/>
      <c r="NWR166" s="225"/>
      <c r="NWS166" s="225"/>
      <c r="NWT166" s="225"/>
      <c r="NWU166" s="225"/>
      <c r="NWV166" s="225"/>
      <c r="NWW166" s="225"/>
      <c r="NWX166" s="225"/>
      <c r="NWY166" s="225"/>
      <c r="NWZ166" s="225"/>
      <c r="NXA166" s="225"/>
      <c r="NXB166" s="225"/>
      <c r="NXC166" s="225"/>
      <c r="NXD166" s="225"/>
      <c r="NXE166" s="225"/>
      <c r="NXF166" s="225"/>
      <c r="NXG166" s="225"/>
      <c r="NXH166" s="225"/>
      <c r="NXI166" s="225"/>
      <c r="NXJ166" s="225"/>
      <c r="NXK166" s="225"/>
      <c r="NXL166" s="225"/>
      <c r="NXM166" s="225"/>
      <c r="NXN166" s="225"/>
      <c r="NXO166" s="225"/>
      <c r="NXP166" s="225"/>
      <c r="NXQ166" s="225"/>
      <c r="NXR166" s="225"/>
      <c r="NXS166" s="225"/>
      <c r="NXT166" s="225"/>
      <c r="NXU166" s="225"/>
      <c r="NXV166" s="225"/>
      <c r="NXW166" s="225"/>
      <c r="NXX166" s="225"/>
      <c r="NXY166" s="225"/>
      <c r="NXZ166" s="225"/>
      <c r="NYA166" s="225"/>
      <c r="NYB166" s="225"/>
      <c r="NYC166" s="225"/>
      <c r="NYD166" s="225"/>
      <c r="NYE166" s="225"/>
      <c r="NYF166" s="225"/>
      <c r="NYG166" s="225"/>
      <c r="NYH166" s="225"/>
      <c r="NYI166" s="225"/>
      <c r="NYJ166" s="225"/>
      <c r="NYK166" s="225"/>
      <c r="NYL166" s="225"/>
      <c r="NYM166" s="225"/>
      <c r="NYN166" s="225"/>
      <c r="NYO166" s="225"/>
      <c r="NYP166" s="225"/>
      <c r="NYQ166" s="225"/>
      <c r="NYR166" s="225"/>
      <c r="NYS166" s="225"/>
      <c r="NYT166" s="225"/>
      <c r="NYU166" s="225"/>
      <c r="NYV166" s="225"/>
      <c r="NYW166" s="225"/>
      <c r="NYX166" s="225"/>
      <c r="NYY166" s="225"/>
      <c r="NYZ166" s="225"/>
      <c r="NZA166" s="225"/>
      <c r="NZB166" s="225"/>
      <c r="NZC166" s="225"/>
      <c r="NZD166" s="225"/>
      <c r="NZE166" s="225"/>
      <c r="NZF166" s="225"/>
      <c r="NZG166" s="225"/>
      <c r="NZH166" s="225"/>
      <c r="NZI166" s="225"/>
      <c r="NZJ166" s="225"/>
      <c r="NZK166" s="225"/>
      <c r="NZL166" s="225"/>
      <c r="NZM166" s="225"/>
      <c r="NZN166" s="225"/>
      <c r="NZO166" s="225"/>
      <c r="NZP166" s="225"/>
      <c r="NZQ166" s="225"/>
      <c r="NZR166" s="225"/>
      <c r="NZS166" s="225"/>
      <c r="NZT166" s="225"/>
      <c r="NZU166" s="225"/>
      <c r="NZV166" s="225"/>
      <c r="NZW166" s="225"/>
      <c r="NZX166" s="225"/>
      <c r="NZY166" s="225"/>
      <c r="NZZ166" s="225"/>
      <c r="OAA166" s="225"/>
      <c r="OAB166" s="225"/>
      <c r="OAC166" s="225"/>
      <c r="OAD166" s="225"/>
      <c r="OAE166" s="225"/>
      <c r="OAF166" s="225"/>
      <c r="OAG166" s="225"/>
      <c r="OAH166" s="225"/>
      <c r="OAI166" s="225"/>
      <c r="OAJ166" s="225"/>
      <c r="OAK166" s="225"/>
      <c r="OAL166" s="225"/>
      <c r="OAM166" s="225"/>
      <c r="OAN166" s="225"/>
      <c r="OAO166" s="225"/>
      <c r="OAP166" s="225"/>
      <c r="OAQ166" s="225"/>
      <c r="OAR166" s="225"/>
      <c r="OAS166" s="225"/>
      <c r="OAT166" s="225"/>
      <c r="OAU166" s="225"/>
      <c r="OAV166" s="225"/>
      <c r="OAW166" s="225"/>
      <c r="OAX166" s="225"/>
      <c r="OAY166" s="225"/>
      <c r="OAZ166" s="225"/>
      <c r="OBA166" s="225"/>
      <c r="OBB166" s="225"/>
      <c r="OBC166" s="225"/>
      <c r="OBD166" s="225"/>
      <c r="OBE166" s="225"/>
      <c r="OBF166" s="225"/>
      <c r="OBG166" s="225"/>
      <c r="OBH166" s="225"/>
      <c r="OBI166" s="225"/>
      <c r="OBJ166" s="225"/>
      <c r="OBK166" s="225"/>
      <c r="OBL166" s="225"/>
      <c r="OBM166" s="225"/>
      <c r="OBN166" s="225"/>
      <c r="OBO166" s="225"/>
      <c r="OBP166" s="225"/>
      <c r="OBQ166" s="225"/>
      <c r="OBR166" s="225"/>
      <c r="OBS166" s="225"/>
      <c r="OBT166" s="225"/>
      <c r="OBU166" s="225"/>
      <c r="OBV166" s="225"/>
      <c r="OBW166" s="225"/>
      <c r="OBX166" s="225"/>
      <c r="OBY166" s="225"/>
      <c r="OBZ166" s="225"/>
      <c r="OCA166" s="225"/>
      <c r="OCB166" s="225"/>
      <c r="OCC166" s="225"/>
      <c r="OCD166" s="225"/>
      <c r="OCE166" s="225"/>
      <c r="OCF166" s="225"/>
      <c r="OCG166" s="225"/>
      <c r="OCH166" s="225"/>
      <c r="OCI166" s="225"/>
      <c r="OCJ166" s="225"/>
      <c r="OCK166" s="225"/>
      <c r="OCL166" s="225"/>
      <c r="OCM166" s="225"/>
      <c r="OCN166" s="225"/>
      <c r="OCO166" s="225"/>
      <c r="OCP166" s="225"/>
      <c r="OCQ166" s="225"/>
      <c r="OCR166" s="225"/>
      <c r="OCS166" s="225"/>
      <c r="OCT166" s="225"/>
      <c r="OCU166" s="225"/>
      <c r="OCV166" s="225"/>
      <c r="OCW166" s="225"/>
      <c r="OCX166" s="225"/>
      <c r="OCY166" s="225"/>
      <c r="OCZ166" s="225"/>
      <c r="ODA166" s="225"/>
      <c r="ODB166" s="225"/>
      <c r="ODC166" s="225"/>
      <c r="ODD166" s="225"/>
      <c r="ODE166" s="225"/>
      <c r="ODF166" s="225"/>
      <c r="ODG166" s="225"/>
      <c r="ODH166" s="225"/>
      <c r="ODI166" s="225"/>
      <c r="ODJ166" s="225"/>
      <c r="ODK166" s="225"/>
      <c r="ODL166" s="225"/>
      <c r="ODM166" s="225"/>
      <c r="ODN166" s="225"/>
      <c r="ODO166" s="225"/>
      <c r="ODP166" s="225"/>
      <c r="ODQ166" s="225"/>
      <c r="ODR166" s="225"/>
      <c r="ODS166" s="225"/>
      <c r="ODT166" s="225"/>
      <c r="ODU166" s="225"/>
      <c r="ODV166" s="225"/>
      <c r="ODW166" s="225"/>
      <c r="ODX166" s="225"/>
      <c r="ODY166" s="225"/>
      <c r="ODZ166" s="225"/>
      <c r="OEA166" s="225"/>
      <c r="OEB166" s="225"/>
      <c r="OEC166" s="225"/>
      <c r="OED166" s="225"/>
      <c r="OEE166" s="225"/>
      <c r="OEF166" s="225"/>
      <c r="OEG166" s="225"/>
      <c r="OEH166" s="225"/>
      <c r="OEI166" s="225"/>
      <c r="OEJ166" s="225"/>
      <c r="OEK166" s="225"/>
      <c r="OEL166" s="225"/>
      <c r="OEM166" s="225"/>
      <c r="OEN166" s="225"/>
      <c r="OEO166" s="225"/>
      <c r="OEP166" s="225"/>
      <c r="OEQ166" s="225"/>
      <c r="OER166" s="225"/>
      <c r="OES166" s="225"/>
      <c r="OET166" s="225"/>
      <c r="OEU166" s="225"/>
      <c r="OEV166" s="225"/>
      <c r="OEW166" s="225"/>
      <c r="OEX166" s="225"/>
      <c r="OEY166" s="225"/>
      <c r="OEZ166" s="225"/>
      <c r="OFA166" s="225"/>
      <c r="OFB166" s="225"/>
      <c r="OFC166" s="225"/>
      <c r="OFD166" s="225"/>
      <c r="OFE166" s="225"/>
      <c r="OFF166" s="225"/>
      <c r="OFG166" s="225"/>
      <c r="OFH166" s="225"/>
      <c r="OFI166" s="225"/>
      <c r="OFJ166" s="225"/>
      <c r="OFK166" s="225"/>
      <c r="OFL166" s="225"/>
      <c r="OFM166" s="225"/>
      <c r="OFN166" s="225"/>
      <c r="OFO166" s="225"/>
      <c r="OFP166" s="225"/>
      <c r="OFQ166" s="225"/>
      <c r="OFR166" s="225"/>
      <c r="OFS166" s="225"/>
      <c r="OFT166" s="225"/>
      <c r="OFU166" s="225"/>
      <c r="OFV166" s="225"/>
      <c r="OFW166" s="225"/>
      <c r="OFX166" s="225"/>
      <c r="OFY166" s="225"/>
      <c r="OFZ166" s="225"/>
      <c r="OGA166" s="225"/>
      <c r="OGB166" s="225"/>
      <c r="OGC166" s="225"/>
      <c r="OGD166" s="225"/>
      <c r="OGE166" s="225"/>
      <c r="OGF166" s="225"/>
      <c r="OGG166" s="225"/>
      <c r="OGH166" s="225"/>
      <c r="OGI166" s="225"/>
      <c r="OGJ166" s="225"/>
      <c r="OGK166" s="225"/>
      <c r="OGL166" s="225"/>
      <c r="OGM166" s="225"/>
      <c r="OGN166" s="225"/>
      <c r="OGO166" s="225"/>
      <c r="OGP166" s="225"/>
      <c r="OGQ166" s="225"/>
      <c r="OGR166" s="225"/>
      <c r="OGS166" s="225"/>
      <c r="OGT166" s="225"/>
      <c r="OGU166" s="225"/>
      <c r="OGV166" s="225"/>
      <c r="OGW166" s="225"/>
      <c r="OGX166" s="225"/>
      <c r="OGY166" s="225"/>
      <c r="OGZ166" s="225"/>
      <c r="OHA166" s="225"/>
      <c r="OHB166" s="225"/>
      <c r="OHC166" s="225"/>
      <c r="OHD166" s="225"/>
      <c r="OHE166" s="225"/>
      <c r="OHF166" s="225"/>
      <c r="OHG166" s="225"/>
      <c r="OHH166" s="225"/>
      <c r="OHI166" s="225"/>
      <c r="OHJ166" s="225"/>
      <c r="OHK166" s="225"/>
      <c r="OHL166" s="225"/>
      <c r="OHM166" s="225"/>
      <c r="OHN166" s="225"/>
      <c r="OHO166" s="225"/>
      <c r="OHP166" s="225"/>
      <c r="OHQ166" s="225"/>
      <c r="OHR166" s="225"/>
      <c r="OHS166" s="225"/>
      <c r="OHT166" s="225"/>
      <c r="OHU166" s="225"/>
      <c r="OHV166" s="225"/>
      <c r="OHW166" s="225"/>
      <c r="OHX166" s="225"/>
      <c r="OHY166" s="225"/>
      <c r="OHZ166" s="225"/>
      <c r="OIA166" s="225"/>
      <c r="OIB166" s="225"/>
      <c r="OIC166" s="225"/>
      <c r="OID166" s="225"/>
      <c r="OIE166" s="225"/>
      <c r="OIF166" s="225"/>
      <c r="OIG166" s="225"/>
      <c r="OIH166" s="225"/>
      <c r="OII166" s="225"/>
      <c r="OIJ166" s="225"/>
      <c r="OIK166" s="225"/>
      <c r="OIL166" s="225"/>
      <c r="OIM166" s="225"/>
      <c r="OIN166" s="225"/>
      <c r="OIO166" s="225"/>
      <c r="OIP166" s="225"/>
      <c r="OIQ166" s="225"/>
      <c r="OIR166" s="225"/>
      <c r="OIS166" s="225"/>
      <c r="OIT166" s="225"/>
      <c r="OIU166" s="225"/>
      <c r="OIV166" s="225"/>
      <c r="OIW166" s="225"/>
      <c r="OIX166" s="225"/>
      <c r="OIY166" s="225"/>
      <c r="OIZ166" s="225"/>
      <c r="OJA166" s="225"/>
      <c r="OJB166" s="225"/>
      <c r="OJC166" s="225"/>
      <c r="OJD166" s="225"/>
      <c r="OJE166" s="225"/>
      <c r="OJF166" s="225"/>
      <c r="OJG166" s="225"/>
      <c r="OJH166" s="225"/>
      <c r="OJI166" s="225"/>
      <c r="OJJ166" s="225"/>
      <c r="OJK166" s="225"/>
      <c r="OJL166" s="225"/>
      <c r="OJM166" s="225"/>
      <c r="OJN166" s="225"/>
      <c r="OJO166" s="225"/>
      <c r="OJP166" s="225"/>
      <c r="OJQ166" s="225"/>
      <c r="OJR166" s="225"/>
      <c r="OJS166" s="225"/>
      <c r="OJT166" s="225"/>
      <c r="OJU166" s="225"/>
      <c r="OJV166" s="225"/>
      <c r="OJW166" s="225"/>
      <c r="OJX166" s="225"/>
      <c r="OJY166" s="225"/>
      <c r="OJZ166" s="225"/>
      <c r="OKA166" s="225"/>
      <c r="OKB166" s="225"/>
      <c r="OKC166" s="225"/>
      <c r="OKD166" s="225"/>
      <c r="OKE166" s="225"/>
      <c r="OKF166" s="225"/>
      <c r="OKG166" s="225"/>
      <c r="OKH166" s="225"/>
      <c r="OKI166" s="225"/>
      <c r="OKJ166" s="225"/>
      <c r="OKK166" s="225"/>
      <c r="OKL166" s="225"/>
      <c r="OKM166" s="225"/>
      <c r="OKN166" s="225"/>
      <c r="OKO166" s="225"/>
      <c r="OKP166" s="225"/>
      <c r="OKQ166" s="225"/>
      <c r="OKR166" s="225"/>
      <c r="OKS166" s="225"/>
      <c r="OKT166" s="225"/>
      <c r="OKU166" s="225"/>
      <c r="OKV166" s="225"/>
      <c r="OKW166" s="225"/>
      <c r="OKX166" s="225"/>
      <c r="OKY166" s="225"/>
      <c r="OKZ166" s="225"/>
      <c r="OLA166" s="225"/>
      <c r="OLB166" s="225"/>
      <c r="OLC166" s="225"/>
      <c r="OLD166" s="225"/>
      <c r="OLE166" s="225"/>
      <c r="OLF166" s="225"/>
      <c r="OLG166" s="225"/>
      <c r="OLH166" s="225"/>
      <c r="OLI166" s="225"/>
      <c r="OLJ166" s="225"/>
      <c r="OLK166" s="225"/>
      <c r="OLL166" s="225"/>
      <c r="OLM166" s="225"/>
      <c r="OLN166" s="225"/>
      <c r="OLO166" s="225"/>
      <c r="OLP166" s="225"/>
      <c r="OLQ166" s="225"/>
      <c r="OLR166" s="225"/>
      <c r="OLS166" s="225"/>
      <c r="OLT166" s="225"/>
      <c r="OLU166" s="225"/>
      <c r="OLV166" s="225"/>
      <c r="OLW166" s="225"/>
      <c r="OLX166" s="225"/>
      <c r="OLY166" s="225"/>
      <c r="OLZ166" s="225"/>
      <c r="OMA166" s="225"/>
      <c r="OMB166" s="225"/>
      <c r="OMC166" s="225"/>
      <c r="OMD166" s="225"/>
      <c r="OME166" s="225"/>
      <c r="OMF166" s="225"/>
      <c r="OMG166" s="225"/>
      <c r="OMH166" s="225"/>
      <c r="OMI166" s="225"/>
      <c r="OMJ166" s="225"/>
      <c r="OMK166" s="225"/>
      <c r="OML166" s="225"/>
      <c r="OMM166" s="225"/>
      <c r="OMN166" s="225"/>
      <c r="OMO166" s="225"/>
      <c r="OMP166" s="225"/>
      <c r="OMQ166" s="225"/>
      <c r="OMR166" s="225"/>
      <c r="OMS166" s="225"/>
      <c r="OMT166" s="225"/>
      <c r="OMU166" s="225"/>
      <c r="OMV166" s="225"/>
      <c r="OMW166" s="225"/>
      <c r="OMX166" s="225"/>
      <c r="OMY166" s="225"/>
      <c r="OMZ166" s="225"/>
      <c r="ONA166" s="225"/>
      <c r="ONB166" s="225"/>
      <c r="ONC166" s="225"/>
      <c r="OND166" s="225"/>
      <c r="ONE166" s="225"/>
      <c r="ONF166" s="225"/>
      <c r="ONG166" s="225"/>
      <c r="ONH166" s="225"/>
      <c r="ONI166" s="225"/>
      <c r="ONJ166" s="225"/>
      <c r="ONK166" s="225"/>
      <c r="ONL166" s="225"/>
      <c r="ONM166" s="225"/>
      <c r="ONN166" s="225"/>
      <c r="ONO166" s="225"/>
      <c r="ONP166" s="225"/>
      <c r="ONQ166" s="225"/>
      <c r="ONR166" s="225"/>
      <c r="ONS166" s="225"/>
      <c r="ONT166" s="225"/>
      <c r="ONU166" s="225"/>
      <c r="ONV166" s="225"/>
      <c r="ONW166" s="225"/>
      <c r="ONX166" s="225"/>
      <c r="ONY166" s="225"/>
      <c r="ONZ166" s="225"/>
      <c r="OOA166" s="225"/>
      <c r="OOB166" s="225"/>
      <c r="OOC166" s="225"/>
      <c r="OOD166" s="225"/>
      <c r="OOE166" s="225"/>
      <c r="OOF166" s="225"/>
      <c r="OOG166" s="225"/>
      <c r="OOH166" s="225"/>
      <c r="OOI166" s="225"/>
      <c r="OOJ166" s="225"/>
      <c r="OOK166" s="225"/>
      <c r="OOL166" s="225"/>
      <c r="OOM166" s="225"/>
      <c r="OON166" s="225"/>
      <c r="OOO166" s="225"/>
      <c r="OOP166" s="225"/>
      <c r="OOQ166" s="225"/>
      <c r="OOR166" s="225"/>
      <c r="OOS166" s="225"/>
      <c r="OOT166" s="225"/>
      <c r="OOU166" s="225"/>
      <c r="OOV166" s="225"/>
      <c r="OOW166" s="225"/>
      <c r="OOX166" s="225"/>
      <c r="OOY166" s="225"/>
      <c r="OOZ166" s="225"/>
      <c r="OPA166" s="225"/>
      <c r="OPB166" s="225"/>
      <c r="OPC166" s="225"/>
      <c r="OPD166" s="225"/>
      <c r="OPE166" s="225"/>
      <c r="OPF166" s="225"/>
      <c r="OPG166" s="225"/>
      <c r="OPH166" s="225"/>
      <c r="OPI166" s="225"/>
      <c r="OPJ166" s="225"/>
      <c r="OPK166" s="225"/>
      <c r="OPL166" s="225"/>
      <c r="OPM166" s="225"/>
      <c r="OPN166" s="225"/>
      <c r="OPO166" s="225"/>
      <c r="OPP166" s="225"/>
      <c r="OPQ166" s="225"/>
      <c r="OPR166" s="225"/>
      <c r="OPS166" s="225"/>
      <c r="OPT166" s="225"/>
      <c r="OPU166" s="225"/>
      <c r="OPV166" s="225"/>
      <c r="OPW166" s="225"/>
      <c r="OPX166" s="225"/>
      <c r="OPY166" s="225"/>
      <c r="OPZ166" s="225"/>
      <c r="OQA166" s="225"/>
      <c r="OQB166" s="225"/>
      <c r="OQC166" s="225"/>
      <c r="OQD166" s="225"/>
      <c r="OQE166" s="225"/>
      <c r="OQF166" s="225"/>
      <c r="OQG166" s="225"/>
      <c r="OQH166" s="225"/>
      <c r="OQI166" s="225"/>
      <c r="OQJ166" s="225"/>
      <c r="OQK166" s="225"/>
      <c r="OQL166" s="225"/>
      <c r="OQM166" s="225"/>
      <c r="OQN166" s="225"/>
      <c r="OQO166" s="225"/>
      <c r="OQP166" s="225"/>
      <c r="OQQ166" s="225"/>
      <c r="OQR166" s="225"/>
      <c r="OQS166" s="225"/>
      <c r="OQT166" s="225"/>
      <c r="OQU166" s="225"/>
      <c r="OQV166" s="225"/>
      <c r="OQW166" s="225"/>
      <c r="OQX166" s="225"/>
      <c r="OQY166" s="225"/>
      <c r="OQZ166" s="225"/>
      <c r="ORA166" s="225"/>
      <c r="ORB166" s="225"/>
      <c r="ORC166" s="225"/>
      <c r="ORD166" s="225"/>
      <c r="ORE166" s="225"/>
      <c r="ORF166" s="225"/>
      <c r="ORG166" s="225"/>
      <c r="ORH166" s="225"/>
      <c r="ORI166" s="225"/>
      <c r="ORJ166" s="225"/>
      <c r="ORK166" s="225"/>
      <c r="ORL166" s="225"/>
      <c r="ORM166" s="225"/>
      <c r="ORN166" s="225"/>
      <c r="ORO166" s="225"/>
      <c r="ORP166" s="225"/>
      <c r="ORQ166" s="225"/>
      <c r="ORR166" s="225"/>
      <c r="ORS166" s="225"/>
      <c r="ORT166" s="225"/>
      <c r="ORU166" s="225"/>
      <c r="ORV166" s="225"/>
      <c r="ORW166" s="225"/>
      <c r="ORX166" s="225"/>
      <c r="ORY166" s="225"/>
      <c r="ORZ166" s="225"/>
      <c r="OSA166" s="225"/>
      <c r="OSB166" s="225"/>
      <c r="OSC166" s="225"/>
      <c r="OSD166" s="225"/>
      <c r="OSE166" s="225"/>
      <c r="OSF166" s="225"/>
      <c r="OSG166" s="225"/>
      <c r="OSH166" s="225"/>
      <c r="OSI166" s="225"/>
      <c r="OSJ166" s="225"/>
      <c r="OSK166" s="225"/>
      <c r="OSL166" s="225"/>
      <c r="OSM166" s="225"/>
      <c r="OSN166" s="225"/>
      <c r="OSO166" s="225"/>
      <c r="OSP166" s="225"/>
      <c r="OSQ166" s="225"/>
      <c r="OSR166" s="225"/>
      <c r="OSS166" s="225"/>
      <c r="OST166" s="225"/>
      <c r="OSU166" s="225"/>
      <c r="OSV166" s="225"/>
      <c r="OSW166" s="225"/>
      <c r="OSX166" s="225"/>
      <c r="OSY166" s="225"/>
      <c r="OSZ166" s="225"/>
      <c r="OTA166" s="225"/>
      <c r="OTB166" s="225"/>
      <c r="OTC166" s="225"/>
      <c r="OTD166" s="225"/>
      <c r="OTE166" s="225"/>
      <c r="OTF166" s="225"/>
      <c r="OTG166" s="225"/>
      <c r="OTH166" s="225"/>
      <c r="OTI166" s="225"/>
      <c r="OTJ166" s="225"/>
      <c r="OTK166" s="225"/>
      <c r="OTL166" s="225"/>
      <c r="OTM166" s="225"/>
      <c r="OTN166" s="225"/>
      <c r="OTO166" s="225"/>
      <c r="OTP166" s="225"/>
      <c r="OTQ166" s="225"/>
      <c r="OTR166" s="225"/>
      <c r="OTS166" s="225"/>
      <c r="OTT166" s="225"/>
      <c r="OTU166" s="225"/>
      <c r="OTV166" s="225"/>
      <c r="OTW166" s="225"/>
      <c r="OTX166" s="225"/>
      <c r="OTY166" s="225"/>
      <c r="OTZ166" s="225"/>
      <c r="OUA166" s="225"/>
      <c r="OUB166" s="225"/>
      <c r="OUC166" s="225"/>
      <c r="OUD166" s="225"/>
      <c r="OUE166" s="225"/>
      <c r="OUF166" s="225"/>
      <c r="OUG166" s="225"/>
      <c r="OUH166" s="225"/>
      <c r="OUI166" s="225"/>
      <c r="OUJ166" s="225"/>
      <c r="OUK166" s="225"/>
      <c r="OUL166" s="225"/>
      <c r="OUM166" s="225"/>
      <c r="OUN166" s="225"/>
      <c r="OUO166" s="225"/>
      <c r="OUP166" s="225"/>
      <c r="OUQ166" s="225"/>
      <c r="OUR166" s="225"/>
      <c r="OUS166" s="225"/>
      <c r="OUT166" s="225"/>
      <c r="OUU166" s="225"/>
      <c r="OUV166" s="225"/>
      <c r="OUW166" s="225"/>
      <c r="OUX166" s="225"/>
      <c r="OUY166" s="225"/>
      <c r="OUZ166" s="225"/>
      <c r="OVA166" s="225"/>
      <c r="OVB166" s="225"/>
      <c r="OVC166" s="225"/>
      <c r="OVD166" s="225"/>
      <c r="OVE166" s="225"/>
      <c r="OVF166" s="225"/>
      <c r="OVG166" s="225"/>
      <c r="OVH166" s="225"/>
      <c r="OVI166" s="225"/>
      <c r="OVJ166" s="225"/>
      <c r="OVK166" s="225"/>
      <c r="OVL166" s="225"/>
      <c r="OVM166" s="225"/>
      <c r="OVN166" s="225"/>
      <c r="OVO166" s="225"/>
      <c r="OVP166" s="225"/>
      <c r="OVQ166" s="225"/>
      <c r="OVR166" s="225"/>
      <c r="OVS166" s="225"/>
      <c r="OVT166" s="225"/>
      <c r="OVU166" s="225"/>
      <c r="OVV166" s="225"/>
      <c r="OVW166" s="225"/>
      <c r="OVX166" s="225"/>
      <c r="OVY166" s="225"/>
      <c r="OVZ166" s="225"/>
      <c r="OWA166" s="225"/>
      <c r="OWB166" s="225"/>
      <c r="OWC166" s="225"/>
      <c r="OWD166" s="225"/>
      <c r="OWE166" s="225"/>
      <c r="OWF166" s="225"/>
      <c r="OWG166" s="225"/>
      <c r="OWH166" s="225"/>
      <c r="OWI166" s="225"/>
      <c r="OWJ166" s="225"/>
      <c r="OWK166" s="225"/>
      <c r="OWL166" s="225"/>
      <c r="OWM166" s="225"/>
      <c r="OWN166" s="225"/>
      <c r="OWO166" s="225"/>
      <c r="OWP166" s="225"/>
      <c r="OWQ166" s="225"/>
      <c r="OWR166" s="225"/>
      <c r="OWS166" s="225"/>
      <c r="OWT166" s="225"/>
      <c r="OWU166" s="225"/>
      <c r="OWV166" s="225"/>
      <c r="OWW166" s="225"/>
      <c r="OWX166" s="225"/>
      <c r="OWY166" s="225"/>
      <c r="OWZ166" s="225"/>
      <c r="OXA166" s="225"/>
      <c r="OXB166" s="225"/>
      <c r="OXC166" s="225"/>
      <c r="OXD166" s="225"/>
      <c r="OXE166" s="225"/>
      <c r="OXF166" s="225"/>
      <c r="OXG166" s="225"/>
      <c r="OXH166" s="225"/>
      <c r="OXI166" s="225"/>
      <c r="OXJ166" s="225"/>
      <c r="OXK166" s="225"/>
      <c r="OXL166" s="225"/>
      <c r="OXM166" s="225"/>
      <c r="OXN166" s="225"/>
      <c r="OXO166" s="225"/>
      <c r="OXP166" s="225"/>
      <c r="OXQ166" s="225"/>
      <c r="OXR166" s="225"/>
      <c r="OXS166" s="225"/>
      <c r="OXT166" s="225"/>
      <c r="OXU166" s="225"/>
      <c r="OXV166" s="225"/>
      <c r="OXW166" s="225"/>
      <c r="OXX166" s="225"/>
      <c r="OXY166" s="225"/>
      <c r="OXZ166" s="225"/>
      <c r="OYA166" s="225"/>
      <c r="OYB166" s="225"/>
      <c r="OYC166" s="225"/>
      <c r="OYD166" s="225"/>
      <c r="OYE166" s="225"/>
      <c r="OYF166" s="225"/>
      <c r="OYG166" s="225"/>
      <c r="OYH166" s="225"/>
      <c r="OYI166" s="225"/>
      <c r="OYJ166" s="225"/>
      <c r="OYK166" s="225"/>
      <c r="OYL166" s="225"/>
      <c r="OYM166" s="225"/>
      <c r="OYN166" s="225"/>
      <c r="OYO166" s="225"/>
      <c r="OYP166" s="225"/>
      <c r="OYQ166" s="225"/>
      <c r="OYR166" s="225"/>
      <c r="OYS166" s="225"/>
      <c r="OYT166" s="225"/>
      <c r="OYU166" s="225"/>
      <c r="OYV166" s="225"/>
      <c r="OYW166" s="225"/>
      <c r="OYX166" s="225"/>
      <c r="OYY166" s="225"/>
      <c r="OYZ166" s="225"/>
      <c r="OZA166" s="225"/>
      <c r="OZB166" s="225"/>
      <c r="OZC166" s="225"/>
      <c r="OZD166" s="225"/>
      <c r="OZE166" s="225"/>
      <c r="OZF166" s="225"/>
      <c r="OZG166" s="225"/>
      <c r="OZH166" s="225"/>
      <c r="OZI166" s="225"/>
      <c r="OZJ166" s="225"/>
      <c r="OZK166" s="225"/>
      <c r="OZL166" s="225"/>
      <c r="OZM166" s="225"/>
      <c r="OZN166" s="225"/>
      <c r="OZO166" s="225"/>
      <c r="OZP166" s="225"/>
      <c r="OZQ166" s="225"/>
      <c r="OZR166" s="225"/>
      <c r="OZS166" s="225"/>
      <c r="OZT166" s="225"/>
      <c r="OZU166" s="225"/>
      <c r="OZV166" s="225"/>
      <c r="OZW166" s="225"/>
      <c r="OZX166" s="225"/>
      <c r="OZY166" s="225"/>
      <c r="OZZ166" s="225"/>
      <c r="PAA166" s="225"/>
      <c r="PAB166" s="225"/>
      <c r="PAC166" s="225"/>
      <c r="PAD166" s="225"/>
      <c r="PAE166" s="225"/>
      <c r="PAF166" s="225"/>
      <c r="PAG166" s="225"/>
      <c r="PAH166" s="225"/>
      <c r="PAI166" s="225"/>
      <c r="PAJ166" s="225"/>
      <c r="PAK166" s="225"/>
      <c r="PAL166" s="225"/>
      <c r="PAM166" s="225"/>
      <c r="PAN166" s="225"/>
      <c r="PAO166" s="225"/>
      <c r="PAP166" s="225"/>
      <c r="PAQ166" s="225"/>
      <c r="PAR166" s="225"/>
      <c r="PAS166" s="225"/>
      <c r="PAT166" s="225"/>
      <c r="PAU166" s="225"/>
      <c r="PAV166" s="225"/>
      <c r="PAW166" s="225"/>
      <c r="PAX166" s="225"/>
      <c r="PAY166" s="225"/>
      <c r="PAZ166" s="225"/>
      <c r="PBA166" s="225"/>
      <c r="PBB166" s="225"/>
      <c r="PBC166" s="225"/>
      <c r="PBD166" s="225"/>
      <c r="PBE166" s="225"/>
      <c r="PBF166" s="225"/>
      <c r="PBG166" s="225"/>
      <c r="PBH166" s="225"/>
      <c r="PBI166" s="225"/>
      <c r="PBJ166" s="225"/>
      <c r="PBK166" s="225"/>
      <c r="PBL166" s="225"/>
      <c r="PBM166" s="225"/>
      <c r="PBN166" s="225"/>
      <c r="PBO166" s="225"/>
      <c r="PBP166" s="225"/>
      <c r="PBQ166" s="225"/>
      <c r="PBR166" s="225"/>
      <c r="PBS166" s="225"/>
      <c r="PBT166" s="225"/>
      <c r="PBU166" s="225"/>
      <c r="PBV166" s="225"/>
      <c r="PBW166" s="225"/>
      <c r="PBX166" s="225"/>
      <c r="PBY166" s="225"/>
      <c r="PBZ166" s="225"/>
      <c r="PCA166" s="225"/>
      <c r="PCB166" s="225"/>
      <c r="PCC166" s="225"/>
      <c r="PCD166" s="225"/>
      <c r="PCE166" s="225"/>
      <c r="PCF166" s="225"/>
      <c r="PCG166" s="225"/>
      <c r="PCH166" s="225"/>
      <c r="PCI166" s="225"/>
      <c r="PCJ166" s="225"/>
      <c r="PCK166" s="225"/>
      <c r="PCL166" s="225"/>
      <c r="PCM166" s="225"/>
      <c r="PCN166" s="225"/>
      <c r="PCO166" s="225"/>
      <c r="PCP166" s="225"/>
      <c r="PCQ166" s="225"/>
      <c r="PCR166" s="225"/>
      <c r="PCS166" s="225"/>
      <c r="PCT166" s="225"/>
      <c r="PCU166" s="225"/>
      <c r="PCV166" s="225"/>
      <c r="PCW166" s="225"/>
      <c r="PCX166" s="225"/>
      <c r="PCY166" s="225"/>
      <c r="PCZ166" s="225"/>
      <c r="PDA166" s="225"/>
      <c r="PDB166" s="225"/>
      <c r="PDC166" s="225"/>
      <c r="PDD166" s="225"/>
      <c r="PDE166" s="225"/>
      <c r="PDF166" s="225"/>
      <c r="PDG166" s="225"/>
      <c r="PDH166" s="225"/>
      <c r="PDI166" s="225"/>
      <c r="PDJ166" s="225"/>
      <c r="PDK166" s="225"/>
      <c r="PDL166" s="225"/>
      <c r="PDM166" s="225"/>
      <c r="PDN166" s="225"/>
      <c r="PDO166" s="225"/>
      <c r="PDP166" s="225"/>
      <c r="PDQ166" s="225"/>
      <c r="PDR166" s="225"/>
      <c r="PDS166" s="225"/>
      <c r="PDT166" s="225"/>
      <c r="PDU166" s="225"/>
      <c r="PDV166" s="225"/>
      <c r="PDW166" s="225"/>
      <c r="PDX166" s="225"/>
      <c r="PDY166" s="225"/>
      <c r="PDZ166" s="225"/>
      <c r="PEA166" s="225"/>
      <c r="PEB166" s="225"/>
      <c r="PEC166" s="225"/>
      <c r="PED166" s="225"/>
      <c r="PEE166" s="225"/>
      <c r="PEF166" s="225"/>
      <c r="PEG166" s="225"/>
      <c r="PEH166" s="225"/>
      <c r="PEI166" s="225"/>
      <c r="PEJ166" s="225"/>
      <c r="PEK166" s="225"/>
      <c r="PEL166" s="225"/>
      <c r="PEM166" s="225"/>
      <c r="PEN166" s="225"/>
      <c r="PEO166" s="225"/>
      <c r="PEP166" s="225"/>
      <c r="PEQ166" s="225"/>
      <c r="PER166" s="225"/>
      <c r="PES166" s="225"/>
      <c r="PET166" s="225"/>
      <c r="PEU166" s="225"/>
      <c r="PEV166" s="225"/>
      <c r="PEW166" s="225"/>
      <c r="PEX166" s="225"/>
      <c r="PEY166" s="225"/>
      <c r="PEZ166" s="225"/>
      <c r="PFA166" s="225"/>
      <c r="PFB166" s="225"/>
      <c r="PFC166" s="225"/>
      <c r="PFD166" s="225"/>
      <c r="PFE166" s="225"/>
      <c r="PFF166" s="225"/>
      <c r="PFG166" s="225"/>
      <c r="PFH166" s="225"/>
      <c r="PFI166" s="225"/>
      <c r="PFJ166" s="225"/>
      <c r="PFK166" s="225"/>
      <c r="PFL166" s="225"/>
      <c r="PFM166" s="225"/>
      <c r="PFN166" s="225"/>
      <c r="PFO166" s="225"/>
      <c r="PFP166" s="225"/>
      <c r="PFQ166" s="225"/>
      <c r="PFR166" s="225"/>
      <c r="PFS166" s="225"/>
      <c r="PFT166" s="225"/>
      <c r="PFU166" s="225"/>
      <c r="PFV166" s="225"/>
      <c r="PFW166" s="225"/>
      <c r="PFX166" s="225"/>
      <c r="PFY166" s="225"/>
      <c r="PFZ166" s="225"/>
      <c r="PGA166" s="225"/>
      <c r="PGB166" s="225"/>
      <c r="PGC166" s="225"/>
      <c r="PGD166" s="225"/>
      <c r="PGE166" s="225"/>
      <c r="PGF166" s="225"/>
      <c r="PGG166" s="225"/>
      <c r="PGH166" s="225"/>
      <c r="PGI166" s="225"/>
      <c r="PGJ166" s="225"/>
      <c r="PGK166" s="225"/>
      <c r="PGL166" s="225"/>
      <c r="PGM166" s="225"/>
      <c r="PGN166" s="225"/>
      <c r="PGO166" s="225"/>
      <c r="PGP166" s="225"/>
      <c r="PGQ166" s="225"/>
      <c r="PGR166" s="225"/>
      <c r="PGS166" s="225"/>
      <c r="PGT166" s="225"/>
      <c r="PGU166" s="225"/>
      <c r="PGV166" s="225"/>
      <c r="PGW166" s="225"/>
      <c r="PGX166" s="225"/>
      <c r="PGY166" s="225"/>
      <c r="PGZ166" s="225"/>
      <c r="PHA166" s="225"/>
      <c r="PHB166" s="225"/>
      <c r="PHC166" s="225"/>
      <c r="PHD166" s="225"/>
      <c r="PHE166" s="225"/>
      <c r="PHF166" s="225"/>
      <c r="PHG166" s="225"/>
      <c r="PHH166" s="225"/>
      <c r="PHI166" s="225"/>
      <c r="PHJ166" s="225"/>
      <c r="PHK166" s="225"/>
      <c r="PHL166" s="225"/>
      <c r="PHM166" s="225"/>
      <c r="PHN166" s="225"/>
      <c r="PHO166" s="225"/>
      <c r="PHP166" s="225"/>
      <c r="PHQ166" s="225"/>
      <c r="PHR166" s="225"/>
      <c r="PHS166" s="225"/>
      <c r="PHT166" s="225"/>
      <c r="PHU166" s="225"/>
      <c r="PHV166" s="225"/>
      <c r="PHW166" s="225"/>
      <c r="PHX166" s="225"/>
      <c r="PHY166" s="225"/>
      <c r="PHZ166" s="225"/>
      <c r="PIA166" s="225"/>
      <c r="PIB166" s="225"/>
      <c r="PIC166" s="225"/>
      <c r="PID166" s="225"/>
      <c r="PIE166" s="225"/>
      <c r="PIF166" s="225"/>
      <c r="PIG166" s="225"/>
      <c r="PIH166" s="225"/>
      <c r="PII166" s="225"/>
      <c r="PIJ166" s="225"/>
      <c r="PIK166" s="225"/>
      <c r="PIL166" s="225"/>
      <c r="PIM166" s="225"/>
      <c r="PIN166" s="225"/>
      <c r="PIO166" s="225"/>
      <c r="PIP166" s="225"/>
      <c r="PIQ166" s="225"/>
      <c r="PIR166" s="225"/>
      <c r="PIS166" s="225"/>
      <c r="PIT166" s="225"/>
      <c r="PIU166" s="225"/>
      <c r="PIV166" s="225"/>
      <c r="PIW166" s="225"/>
      <c r="PIX166" s="225"/>
      <c r="PIY166" s="225"/>
      <c r="PIZ166" s="225"/>
      <c r="PJA166" s="225"/>
      <c r="PJB166" s="225"/>
      <c r="PJC166" s="225"/>
      <c r="PJD166" s="225"/>
      <c r="PJE166" s="225"/>
      <c r="PJF166" s="225"/>
      <c r="PJG166" s="225"/>
      <c r="PJH166" s="225"/>
      <c r="PJI166" s="225"/>
      <c r="PJJ166" s="225"/>
      <c r="PJK166" s="225"/>
      <c r="PJL166" s="225"/>
      <c r="PJM166" s="225"/>
      <c r="PJN166" s="225"/>
      <c r="PJO166" s="225"/>
      <c r="PJP166" s="225"/>
      <c r="PJQ166" s="225"/>
      <c r="PJR166" s="225"/>
      <c r="PJS166" s="225"/>
      <c r="PJT166" s="225"/>
      <c r="PJU166" s="225"/>
      <c r="PJV166" s="225"/>
      <c r="PJW166" s="225"/>
      <c r="PJX166" s="225"/>
      <c r="PJY166" s="225"/>
      <c r="PJZ166" s="225"/>
      <c r="PKA166" s="225"/>
      <c r="PKB166" s="225"/>
      <c r="PKC166" s="225"/>
      <c r="PKD166" s="225"/>
      <c r="PKE166" s="225"/>
      <c r="PKF166" s="225"/>
      <c r="PKG166" s="225"/>
      <c r="PKH166" s="225"/>
      <c r="PKI166" s="225"/>
      <c r="PKJ166" s="225"/>
      <c r="PKK166" s="225"/>
      <c r="PKL166" s="225"/>
      <c r="PKM166" s="225"/>
      <c r="PKN166" s="225"/>
      <c r="PKO166" s="225"/>
      <c r="PKP166" s="225"/>
      <c r="PKQ166" s="225"/>
      <c r="PKR166" s="225"/>
      <c r="PKS166" s="225"/>
      <c r="PKT166" s="225"/>
      <c r="PKU166" s="225"/>
      <c r="PKV166" s="225"/>
      <c r="PKW166" s="225"/>
      <c r="PKX166" s="225"/>
      <c r="PKY166" s="225"/>
      <c r="PKZ166" s="225"/>
      <c r="PLA166" s="225"/>
      <c r="PLB166" s="225"/>
      <c r="PLC166" s="225"/>
      <c r="PLD166" s="225"/>
      <c r="PLE166" s="225"/>
      <c r="PLF166" s="225"/>
      <c r="PLG166" s="225"/>
      <c r="PLH166" s="225"/>
      <c r="PLI166" s="225"/>
      <c r="PLJ166" s="225"/>
      <c r="PLK166" s="225"/>
      <c r="PLL166" s="225"/>
      <c r="PLM166" s="225"/>
      <c r="PLN166" s="225"/>
      <c r="PLO166" s="225"/>
      <c r="PLP166" s="225"/>
      <c r="PLQ166" s="225"/>
      <c r="PLR166" s="225"/>
      <c r="PLS166" s="225"/>
      <c r="PLT166" s="225"/>
      <c r="PLU166" s="225"/>
      <c r="PLV166" s="225"/>
      <c r="PLW166" s="225"/>
      <c r="PLX166" s="225"/>
      <c r="PLY166" s="225"/>
      <c r="PLZ166" s="225"/>
      <c r="PMA166" s="225"/>
      <c r="PMB166" s="225"/>
      <c r="PMC166" s="225"/>
      <c r="PMD166" s="225"/>
      <c r="PME166" s="225"/>
      <c r="PMF166" s="225"/>
      <c r="PMG166" s="225"/>
      <c r="PMH166" s="225"/>
      <c r="PMI166" s="225"/>
      <c r="PMJ166" s="225"/>
      <c r="PMK166" s="225"/>
      <c r="PML166" s="225"/>
      <c r="PMM166" s="225"/>
      <c r="PMN166" s="225"/>
      <c r="PMO166" s="225"/>
      <c r="PMP166" s="225"/>
      <c r="PMQ166" s="225"/>
      <c r="PMR166" s="225"/>
      <c r="PMS166" s="225"/>
      <c r="PMT166" s="225"/>
      <c r="PMU166" s="225"/>
      <c r="PMV166" s="225"/>
      <c r="PMW166" s="225"/>
      <c r="PMX166" s="225"/>
      <c r="PMY166" s="225"/>
      <c r="PMZ166" s="225"/>
      <c r="PNA166" s="225"/>
      <c r="PNB166" s="225"/>
      <c r="PNC166" s="225"/>
      <c r="PND166" s="225"/>
      <c r="PNE166" s="225"/>
      <c r="PNF166" s="225"/>
      <c r="PNG166" s="225"/>
      <c r="PNH166" s="225"/>
      <c r="PNI166" s="225"/>
      <c r="PNJ166" s="225"/>
      <c r="PNK166" s="225"/>
      <c r="PNL166" s="225"/>
      <c r="PNM166" s="225"/>
      <c r="PNN166" s="225"/>
      <c r="PNO166" s="225"/>
      <c r="PNP166" s="225"/>
      <c r="PNQ166" s="225"/>
      <c r="PNR166" s="225"/>
      <c r="PNS166" s="225"/>
      <c r="PNT166" s="225"/>
      <c r="PNU166" s="225"/>
      <c r="PNV166" s="225"/>
      <c r="PNW166" s="225"/>
      <c r="PNX166" s="225"/>
      <c r="PNY166" s="225"/>
      <c r="PNZ166" s="225"/>
      <c r="POA166" s="225"/>
      <c r="POB166" s="225"/>
      <c r="POC166" s="225"/>
      <c r="POD166" s="225"/>
      <c r="POE166" s="225"/>
      <c r="POF166" s="225"/>
      <c r="POG166" s="225"/>
      <c r="POH166" s="225"/>
      <c r="POI166" s="225"/>
      <c r="POJ166" s="225"/>
      <c r="POK166" s="225"/>
      <c r="POL166" s="225"/>
      <c r="POM166" s="225"/>
      <c r="PON166" s="225"/>
      <c r="POO166" s="225"/>
      <c r="POP166" s="225"/>
      <c r="POQ166" s="225"/>
      <c r="POR166" s="225"/>
      <c r="POS166" s="225"/>
      <c r="POT166" s="225"/>
      <c r="POU166" s="225"/>
      <c r="POV166" s="225"/>
      <c r="POW166" s="225"/>
      <c r="POX166" s="225"/>
      <c r="POY166" s="225"/>
      <c r="POZ166" s="225"/>
      <c r="PPA166" s="225"/>
      <c r="PPB166" s="225"/>
      <c r="PPC166" s="225"/>
      <c r="PPD166" s="225"/>
      <c r="PPE166" s="225"/>
      <c r="PPF166" s="225"/>
      <c r="PPG166" s="225"/>
      <c r="PPH166" s="225"/>
      <c r="PPI166" s="225"/>
      <c r="PPJ166" s="225"/>
      <c r="PPK166" s="225"/>
      <c r="PPL166" s="225"/>
      <c r="PPM166" s="225"/>
      <c r="PPN166" s="225"/>
      <c r="PPO166" s="225"/>
      <c r="PPP166" s="225"/>
      <c r="PPQ166" s="225"/>
      <c r="PPR166" s="225"/>
      <c r="PPS166" s="225"/>
      <c r="PPT166" s="225"/>
      <c r="PPU166" s="225"/>
      <c r="PPV166" s="225"/>
      <c r="PPW166" s="225"/>
      <c r="PPX166" s="225"/>
      <c r="PPY166" s="225"/>
      <c r="PPZ166" s="225"/>
      <c r="PQA166" s="225"/>
      <c r="PQB166" s="225"/>
      <c r="PQC166" s="225"/>
      <c r="PQD166" s="225"/>
      <c r="PQE166" s="225"/>
      <c r="PQF166" s="225"/>
      <c r="PQG166" s="225"/>
      <c r="PQH166" s="225"/>
      <c r="PQI166" s="225"/>
      <c r="PQJ166" s="225"/>
      <c r="PQK166" s="225"/>
      <c r="PQL166" s="225"/>
      <c r="PQM166" s="225"/>
      <c r="PQN166" s="225"/>
      <c r="PQO166" s="225"/>
      <c r="PQP166" s="225"/>
      <c r="PQQ166" s="225"/>
      <c r="PQR166" s="225"/>
      <c r="PQS166" s="225"/>
      <c r="PQT166" s="225"/>
      <c r="PQU166" s="225"/>
      <c r="PQV166" s="225"/>
      <c r="PQW166" s="225"/>
      <c r="PQX166" s="225"/>
      <c r="PQY166" s="225"/>
      <c r="PQZ166" s="225"/>
      <c r="PRA166" s="225"/>
      <c r="PRB166" s="225"/>
      <c r="PRC166" s="225"/>
      <c r="PRD166" s="225"/>
      <c r="PRE166" s="225"/>
      <c r="PRF166" s="225"/>
      <c r="PRG166" s="225"/>
      <c r="PRH166" s="225"/>
      <c r="PRI166" s="225"/>
      <c r="PRJ166" s="225"/>
      <c r="PRK166" s="225"/>
      <c r="PRL166" s="225"/>
      <c r="PRM166" s="225"/>
      <c r="PRN166" s="225"/>
      <c r="PRO166" s="225"/>
      <c r="PRP166" s="225"/>
      <c r="PRQ166" s="225"/>
      <c r="PRR166" s="225"/>
      <c r="PRS166" s="225"/>
      <c r="PRT166" s="225"/>
      <c r="PRU166" s="225"/>
      <c r="PRV166" s="225"/>
      <c r="PRW166" s="225"/>
      <c r="PRX166" s="225"/>
      <c r="PRY166" s="225"/>
      <c r="PRZ166" s="225"/>
      <c r="PSA166" s="225"/>
      <c r="PSB166" s="225"/>
      <c r="PSC166" s="225"/>
      <c r="PSD166" s="225"/>
      <c r="PSE166" s="225"/>
      <c r="PSF166" s="225"/>
      <c r="PSG166" s="225"/>
      <c r="PSH166" s="225"/>
      <c r="PSI166" s="225"/>
      <c r="PSJ166" s="225"/>
      <c r="PSK166" s="225"/>
      <c r="PSL166" s="225"/>
      <c r="PSM166" s="225"/>
      <c r="PSN166" s="225"/>
      <c r="PSO166" s="225"/>
      <c r="PSP166" s="225"/>
      <c r="PSQ166" s="225"/>
      <c r="PSR166" s="225"/>
      <c r="PSS166" s="225"/>
      <c r="PST166" s="225"/>
      <c r="PSU166" s="225"/>
      <c r="PSV166" s="225"/>
      <c r="PSW166" s="225"/>
      <c r="PSX166" s="225"/>
      <c r="PSY166" s="225"/>
      <c r="PSZ166" s="225"/>
      <c r="PTA166" s="225"/>
      <c r="PTB166" s="225"/>
      <c r="PTC166" s="225"/>
      <c r="PTD166" s="225"/>
      <c r="PTE166" s="225"/>
      <c r="PTF166" s="225"/>
      <c r="PTG166" s="225"/>
      <c r="PTH166" s="225"/>
      <c r="PTI166" s="225"/>
      <c r="PTJ166" s="225"/>
      <c r="PTK166" s="225"/>
      <c r="PTL166" s="225"/>
      <c r="PTM166" s="225"/>
      <c r="PTN166" s="225"/>
      <c r="PTO166" s="225"/>
      <c r="PTP166" s="225"/>
      <c r="PTQ166" s="225"/>
      <c r="PTR166" s="225"/>
      <c r="PTS166" s="225"/>
      <c r="PTT166" s="225"/>
      <c r="PTU166" s="225"/>
      <c r="PTV166" s="225"/>
      <c r="PTW166" s="225"/>
      <c r="PTX166" s="225"/>
      <c r="PTY166" s="225"/>
      <c r="PTZ166" s="225"/>
      <c r="PUA166" s="225"/>
      <c r="PUB166" s="225"/>
      <c r="PUC166" s="225"/>
      <c r="PUD166" s="225"/>
      <c r="PUE166" s="225"/>
      <c r="PUF166" s="225"/>
      <c r="PUG166" s="225"/>
      <c r="PUH166" s="225"/>
      <c r="PUI166" s="225"/>
      <c r="PUJ166" s="225"/>
      <c r="PUK166" s="225"/>
      <c r="PUL166" s="225"/>
      <c r="PUM166" s="225"/>
      <c r="PUN166" s="225"/>
      <c r="PUO166" s="225"/>
      <c r="PUP166" s="225"/>
      <c r="PUQ166" s="225"/>
      <c r="PUR166" s="225"/>
      <c r="PUS166" s="225"/>
      <c r="PUT166" s="225"/>
      <c r="PUU166" s="225"/>
      <c r="PUV166" s="225"/>
      <c r="PUW166" s="225"/>
      <c r="PUX166" s="225"/>
      <c r="PUY166" s="225"/>
      <c r="PUZ166" s="225"/>
      <c r="PVA166" s="225"/>
      <c r="PVB166" s="225"/>
      <c r="PVC166" s="225"/>
      <c r="PVD166" s="225"/>
      <c r="PVE166" s="225"/>
      <c r="PVF166" s="225"/>
      <c r="PVG166" s="225"/>
      <c r="PVH166" s="225"/>
      <c r="PVI166" s="225"/>
      <c r="PVJ166" s="225"/>
      <c r="PVK166" s="225"/>
      <c r="PVL166" s="225"/>
      <c r="PVM166" s="225"/>
      <c r="PVN166" s="225"/>
      <c r="PVO166" s="225"/>
      <c r="PVP166" s="225"/>
      <c r="PVQ166" s="225"/>
      <c r="PVR166" s="225"/>
      <c r="PVS166" s="225"/>
      <c r="PVT166" s="225"/>
      <c r="PVU166" s="225"/>
      <c r="PVV166" s="225"/>
      <c r="PVW166" s="225"/>
      <c r="PVX166" s="225"/>
      <c r="PVY166" s="225"/>
      <c r="PVZ166" s="225"/>
      <c r="PWA166" s="225"/>
      <c r="PWB166" s="225"/>
      <c r="PWC166" s="225"/>
      <c r="PWD166" s="225"/>
      <c r="PWE166" s="225"/>
      <c r="PWF166" s="225"/>
      <c r="PWG166" s="225"/>
      <c r="PWH166" s="225"/>
      <c r="PWI166" s="225"/>
      <c r="PWJ166" s="225"/>
      <c r="PWK166" s="225"/>
      <c r="PWL166" s="225"/>
      <c r="PWM166" s="225"/>
      <c r="PWN166" s="225"/>
      <c r="PWO166" s="225"/>
      <c r="PWP166" s="225"/>
      <c r="PWQ166" s="225"/>
      <c r="PWR166" s="225"/>
      <c r="PWS166" s="225"/>
      <c r="PWT166" s="225"/>
      <c r="PWU166" s="225"/>
      <c r="PWV166" s="225"/>
      <c r="PWW166" s="225"/>
      <c r="PWX166" s="225"/>
      <c r="PWY166" s="225"/>
      <c r="PWZ166" s="225"/>
      <c r="PXA166" s="225"/>
      <c r="PXB166" s="225"/>
      <c r="PXC166" s="225"/>
      <c r="PXD166" s="225"/>
      <c r="PXE166" s="225"/>
      <c r="PXF166" s="225"/>
      <c r="PXG166" s="225"/>
      <c r="PXH166" s="225"/>
      <c r="PXI166" s="225"/>
      <c r="PXJ166" s="225"/>
      <c r="PXK166" s="225"/>
      <c r="PXL166" s="225"/>
      <c r="PXM166" s="225"/>
      <c r="PXN166" s="225"/>
      <c r="PXO166" s="225"/>
      <c r="PXP166" s="225"/>
      <c r="PXQ166" s="225"/>
      <c r="PXR166" s="225"/>
      <c r="PXS166" s="225"/>
      <c r="PXT166" s="225"/>
      <c r="PXU166" s="225"/>
      <c r="PXV166" s="225"/>
      <c r="PXW166" s="225"/>
      <c r="PXX166" s="225"/>
      <c r="PXY166" s="225"/>
      <c r="PXZ166" s="225"/>
      <c r="PYA166" s="225"/>
      <c r="PYB166" s="225"/>
      <c r="PYC166" s="225"/>
      <c r="PYD166" s="225"/>
      <c r="PYE166" s="225"/>
      <c r="PYF166" s="225"/>
      <c r="PYG166" s="225"/>
      <c r="PYH166" s="225"/>
      <c r="PYI166" s="225"/>
      <c r="PYJ166" s="225"/>
      <c r="PYK166" s="225"/>
      <c r="PYL166" s="225"/>
      <c r="PYM166" s="225"/>
      <c r="PYN166" s="225"/>
      <c r="PYO166" s="225"/>
      <c r="PYP166" s="225"/>
      <c r="PYQ166" s="225"/>
      <c r="PYR166" s="225"/>
      <c r="PYS166" s="225"/>
      <c r="PYT166" s="225"/>
      <c r="PYU166" s="225"/>
      <c r="PYV166" s="225"/>
      <c r="PYW166" s="225"/>
      <c r="PYX166" s="225"/>
      <c r="PYY166" s="225"/>
      <c r="PYZ166" s="225"/>
      <c r="PZA166" s="225"/>
      <c r="PZB166" s="225"/>
      <c r="PZC166" s="225"/>
      <c r="PZD166" s="225"/>
      <c r="PZE166" s="225"/>
      <c r="PZF166" s="225"/>
      <c r="PZG166" s="225"/>
      <c r="PZH166" s="225"/>
      <c r="PZI166" s="225"/>
      <c r="PZJ166" s="225"/>
      <c r="PZK166" s="225"/>
      <c r="PZL166" s="225"/>
      <c r="PZM166" s="225"/>
      <c r="PZN166" s="225"/>
      <c r="PZO166" s="225"/>
      <c r="PZP166" s="225"/>
      <c r="PZQ166" s="225"/>
      <c r="PZR166" s="225"/>
      <c r="PZS166" s="225"/>
      <c r="PZT166" s="225"/>
      <c r="PZU166" s="225"/>
      <c r="PZV166" s="225"/>
      <c r="PZW166" s="225"/>
      <c r="PZX166" s="225"/>
      <c r="PZY166" s="225"/>
      <c r="PZZ166" s="225"/>
      <c r="QAA166" s="225"/>
      <c r="QAB166" s="225"/>
      <c r="QAC166" s="225"/>
      <c r="QAD166" s="225"/>
      <c r="QAE166" s="225"/>
      <c r="QAF166" s="225"/>
      <c r="QAG166" s="225"/>
      <c r="QAH166" s="225"/>
      <c r="QAI166" s="225"/>
      <c r="QAJ166" s="225"/>
      <c r="QAK166" s="225"/>
      <c r="QAL166" s="225"/>
      <c r="QAM166" s="225"/>
      <c r="QAN166" s="225"/>
      <c r="QAO166" s="225"/>
      <c r="QAP166" s="225"/>
      <c r="QAQ166" s="225"/>
      <c r="QAR166" s="225"/>
      <c r="QAS166" s="225"/>
      <c r="QAT166" s="225"/>
      <c r="QAU166" s="225"/>
      <c r="QAV166" s="225"/>
      <c r="QAW166" s="225"/>
      <c r="QAX166" s="225"/>
      <c r="QAY166" s="225"/>
      <c r="QAZ166" s="225"/>
      <c r="QBA166" s="225"/>
      <c r="QBB166" s="225"/>
      <c r="QBC166" s="225"/>
      <c r="QBD166" s="225"/>
      <c r="QBE166" s="225"/>
      <c r="QBF166" s="225"/>
      <c r="QBG166" s="225"/>
      <c r="QBH166" s="225"/>
      <c r="QBI166" s="225"/>
      <c r="QBJ166" s="225"/>
      <c r="QBK166" s="225"/>
      <c r="QBL166" s="225"/>
      <c r="QBM166" s="225"/>
      <c r="QBN166" s="225"/>
      <c r="QBO166" s="225"/>
      <c r="QBP166" s="225"/>
      <c r="QBQ166" s="225"/>
      <c r="QBR166" s="225"/>
      <c r="QBS166" s="225"/>
      <c r="QBT166" s="225"/>
      <c r="QBU166" s="225"/>
      <c r="QBV166" s="225"/>
      <c r="QBW166" s="225"/>
      <c r="QBX166" s="225"/>
      <c r="QBY166" s="225"/>
      <c r="QBZ166" s="225"/>
      <c r="QCA166" s="225"/>
      <c r="QCB166" s="225"/>
      <c r="QCC166" s="225"/>
      <c r="QCD166" s="225"/>
      <c r="QCE166" s="225"/>
      <c r="QCF166" s="225"/>
      <c r="QCG166" s="225"/>
      <c r="QCH166" s="225"/>
      <c r="QCI166" s="225"/>
      <c r="QCJ166" s="225"/>
      <c r="QCK166" s="225"/>
      <c r="QCL166" s="225"/>
      <c r="QCM166" s="225"/>
      <c r="QCN166" s="225"/>
      <c r="QCO166" s="225"/>
      <c r="QCP166" s="225"/>
      <c r="QCQ166" s="225"/>
      <c r="QCR166" s="225"/>
      <c r="QCS166" s="225"/>
      <c r="QCT166" s="225"/>
      <c r="QCU166" s="225"/>
      <c r="QCV166" s="225"/>
      <c r="QCW166" s="225"/>
      <c r="QCX166" s="225"/>
      <c r="QCY166" s="225"/>
      <c r="QCZ166" s="225"/>
      <c r="QDA166" s="225"/>
      <c r="QDB166" s="225"/>
      <c r="QDC166" s="225"/>
      <c r="QDD166" s="225"/>
      <c r="QDE166" s="225"/>
      <c r="QDF166" s="225"/>
      <c r="QDG166" s="225"/>
      <c r="QDH166" s="225"/>
      <c r="QDI166" s="225"/>
      <c r="QDJ166" s="225"/>
      <c r="QDK166" s="225"/>
      <c r="QDL166" s="225"/>
      <c r="QDM166" s="225"/>
      <c r="QDN166" s="225"/>
      <c r="QDO166" s="225"/>
      <c r="QDP166" s="225"/>
      <c r="QDQ166" s="225"/>
      <c r="QDR166" s="225"/>
      <c r="QDS166" s="225"/>
      <c r="QDT166" s="225"/>
      <c r="QDU166" s="225"/>
      <c r="QDV166" s="225"/>
      <c r="QDW166" s="225"/>
      <c r="QDX166" s="225"/>
      <c r="QDY166" s="225"/>
      <c r="QDZ166" s="225"/>
      <c r="QEA166" s="225"/>
      <c r="QEB166" s="225"/>
      <c r="QEC166" s="225"/>
      <c r="QED166" s="225"/>
      <c r="QEE166" s="225"/>
      <c r="QEF166" s="225"/>
      <c r="QEG166" s="225"/>
      <c r="QEH166" s="225"/>
      <c r="QEI166" s="225"/>
      <c r="QEJ166" s="225"/>
      <c r="QEK166" s="225"/>
      <c r="QEL166" s="225"/>
      <c r="QEM166" s="225"/>
      <c r="QEN166" s="225"/>
      <c r="QEO166" s="225"/>
      <c r="QEP166" s="225"/>
      <c r="QEQ166" s="225"/>
      <c r="QER166" s="225"/>
      <c r="QES166" s="225"/>
      <c r="QET166" s="225"/>
      <c r="QEU166" s="225"/>
      <c r="QEV166" s="225"/>
      <c r="QEW166" s="225"/>
      <c r="QEX166" s="225"/>
      <c r="QEY166" s="225"/>
      <c r="QEZ166" s="225"/>
      <c r="QFA166" s="225"/>
      <c r="QFB166" s="225"/>
      <c r="QFC166" s="225"/>
      <c r="QFD166" s="225"/>
      <c r="QFE166" s="225"/>
      <c r="QFF166" s="225"/>
      <c r="QFG166" s="225"/>
      <c r="QFH166" s="225"/>
      <c r="QFI166" s="225"/>
      <c r="QFJ166" s="225"/>
      <c r="QFK166" s="225"/>
      <c r="QFL166" s="225"/>
      <c r="QFM166" s="225"/>
      <c r="QFN166" s="225"/>
      <c r="QFO166" s="225"/>
      <c r="QFP166" s="225"/>
      <c r="QFQ166" s="225"/>
      <c r="QFR166" s="225"/>
      <c r="QFS166" s="225"/>
      <c r="QFT166" s="225"/>
      <c r="QFU166" s="225"/>
      <c r="QFV166" s="225"/>
      <c r="QFW166" s="225"/>
      <c r="QFX166" s="225"/>
      <c r="QFY166" s="225"/>
      <c r="QFZ166" s="225"/>
      <c r="QGA166" s="225"/>
      <c r="QGB166" s="225"/>
      <c r="QGC166" s="225"/>
      <c r="QGD166" s="225"/>
      <c r="QGE166" s="225"/>
      <c r="QGF166" s="225"/>
      <c r="QGG166" s="225"/>
      <c r="QGH166" s="225"/>
      <c r="QGI166" s="225"/>
      <c r="QGJ166" s="225"/>
      <c r="QGK166" s="225"/>
      <c r="QGL166" s="225"/>
      <c r="QGM166" s="225"/>
      <c r="QGN166" s="225"/>
      <c r="QGO166" s="225"/>
      <c r="QGP166" s="225"/>
      <c r="QGQ166" s="225"/>
      <c r="QGR166" s="225"/>
      <c r="QGS166" s="225"/>
      <c r="QGT166" s="225"/>
      <c r="QGU166" s="225"/>
      <c r="QGV166" s="225"/>
      <c r="QGW166" s="225"/>
      <c r="QGX166" s="225"/>
      <c r="QGY166" s="225"/>
      <c r="QGZ166" s="225"/>
      <c r="QHA166" s="225"/>
      <c r="QHB166" s="225"/>
      <c r="QHC166" s="225"/>
      <c r="QHD166" s="225"/>
      <c r="QHE166" s="225"/>
      <c r="QHF166" s="225"/>
      <c r="QHG166" s="225"/>
      <c r="QHH166" s="225"/>
      <c r="QHI166" s="225"/>
      <c r="QHJ166" s="225"/>
      <c r="QHK166" s="225"/>
      <c r="QHL166" s="225"/>
      <c r="QHM166" s="225"/>
      <c r="QHN166" s="225"/>
      <c r="QHO166" s="225"/>
      <c r="QHP166" s="225"/>
      <c r="QHQ166" s="225"/>
      <c r="QHR166" s="225"/>
      <c r="QHS166" s="225"/>
      <c r="QHT166" s="225"/>
      <c r="QHU166" s="225"/>
      <c r="QHV166" s="225"/>
      <c r="QHW166" s="225"/>
      <c r="QHX166" s="225"/>
      <c r="QHY166" s="225"/>
      <c r="QHZ166" s="225"/>
      <c r="QIA166" s="225"/>
      <c r="QIB166" s="225"/>
      <c r="QIC166" s="225"/>
      <c r="QID166" s="225"/>
      <c r="QIE166" s="225"/>
      <c r="QIF166" s="225"/>
      <c r="QIG166" s="225"/>
      <c r="QIH166" s="225"/>
      <c r="QII166" s="225"/>
      <c r="QIJ166" s="225"/>
      <c r="QIK166" s="225"/>
      <c r="QIL166" s="225"/>
      <c r="QIM166" s="225"/>
      <c r="QIN166" s="225"/>
      <c r="QIO166" s="225"/>
      <c r="QIP166" s="225"/>
      <c r="QIQ166" s="225"/>
      <c r="QIR166" s="225"/>
      <c r="QIS166" s="225"/>
      <c r="QIT166" s="225"/>
      <c r="QIU166" s="225"/>
      <c r="QIV166" s="225"/>
      <c r="QIW166" s="225"/>
      <c r="QIX166" s="225"/>
      <c r="QIY166" s="225"/>
      <c r="QIZ166" s="225"/>
      <c r="QJA166" s="225"/>
      <c r="QJB166" s="225"/>
      <c r="QJC166" s="225"/>
      <c r="QJD166" s="225"/>
      <c r="QJE166" s="225"/>
      <c r="QJF166" s="225"/>
      <c r="QJG166" s="225"/>
      <c r="QJH166" s="225"/>
      <c r="QJI166" s="225"/>
      <c r="QJJ166" s="225"/>
      <c r="QJK166" s="225"/>
      <c r="QJL166" s="225"/>
      <c r="QJM166" s="225"/>
      <c r="QJN166" s="225"/>
      <c r="QJO166" s="225"/>
      <c r="QJP166" s="225"/>
      <c r="QJQ166" s="225"/>
      <c r="QJR166" s="225"/>
      <c r="QJS166" s="225"/>
      <c r="QJT166" s="225"/>
      <c r="QJU166" s="225"/>
      <c r="QJV166" s="225"/>
      <c r="QJW166" s="225"/>
      <c r="QJX166" s="225"/>
      <c r="QJY166" s="225"/>
      <c r="QJZ166" s="225"/>
      <c r="QKA166" s="225"/>
      <c r="QKB166" s="225"/>
      <c r="QKC166" s="225"/>
      <c r="QKD166" s="225"/>
      <c r="QKE166" s="225"/>
      <c r="QKF166" s="225"/>
      <c r="QKG166" s="225"/>
      <c r="QKH166" s="225"/>
      <c r="QKI166" s="225"/>
      <c r="QKJ166" s="225"/>
      <c r="QKK166" s="225"/>
      <c r="QKL166" s="225"/>
      <c r="QKM166" s="225"/>
      <c r="QKN166" s="225"/>
      <c r="QKO166" s="225"/>
      <c r="QKP166" s="225"/>
      <c r="QKQ166" s="225"/>
      <c r="QKR166" s="225"/>
      <c r="QKS166" s="225"/>
      <c r="QKT166" s="225"/>
      <c r="QKU166" s="225"/>
      <c r="QKV166" s="225"/>
      <c r="QKW166" s="225"/>
      <c r="QKX166" s="225"/>
      <c r="QKY166" s="225"/>
      <c r="QKZ166" s="225"/>
      <c r="QLA166" s="225"/>
      <c r="QLB166" s="225"/>
      <c r="QLC166" s="225"/>
      <c r="QLD166" s="225"/>
      <c r="QLE166" s="225"/>
      <c r="QLF166" s="225"/>
      <c r="QLG166" s="225"/>
      <c r="QLH166" s="225"/>
      <c r="QLI166" s="225"/>
      <c r="QLJ166" s="225"/>
      <c r="QLK166" s="225"/>
      <c r="QLL166" s="225"/>
      <c r="QLM166" s="225"/>
      <c r="QLN166" s="225"/>
      <c r="QLO166" s="225"/>
      <c r="QLP166" s="225"/>
      <c r="QLQ166" s="225"/>
      <c r="QLR166" s="225"/>
      <c r="QLS166" s="225"/>
      <c r="QLT166" s="225"/>
      <c r="QLU166" s="225"/>
      <c r="QLV166" s="225"/>
      <c r="QLW166" s="225"/>
      <c r="QLX166" s="225"/>
      <c r="QLY166" s="225"/>
      <c r="QLZ166" s="225"/>
      <c r="QMA166" s="225"/>
      <c r="QMB166" s="225"/>
      <c r="QMC166" s="225"/>
      <c r="QMD166" s="225"/>
      <c r="QME166" s="225"/>
      <c r="QMF166" s="225"/>
      <c r="QMG166" s="225"/>
      <c r="QMH166" s="225"/>
      <c r="QMI166" s="225"/>
      <c r="QMJ166" s="225"/>
      <c r="QMK166" s="225"/>
      <c r="QML166" s="225"/>
      <c r="QMM166" s="225"/>
      <c r="QMN166" s="225"/>
      <c r="QMO166" s="225"/>
      <c r="QMP166" s="225"/>
      <c r="QMQ166" s="225"/>
      <c r="QMR166" s="225"/>
      <c r="QMS166" s="225"/>
      <c r="QMT166" s="225"/>
      <c r="QMU166" s="225"/>
      <c r="QMV166" s="225"/>
      <c r="QMW166" s="225"/>
      <c r="QMX166" s="225"/>
      <c r="QMY166" s="225"/>
      <c r="QMZ166" s="225"/>
      <c r="QNA166" s="225"/>
      <c r="QNB166" s="225"/>
      <c r="QNC166" s="225"/>
      <c r="QND166" s="225"/>
      <c r="QNE166" s="225"/>
      <c r="QNF166" s="225"/>
      <c r="QNG166" s="225"/>
      <c r="QNH166" s="225"/>
      <c r="QNI166" s="225"/>
      <c r="QNJ166" s="225"/>
      <c r="QNK166" s="225"/>
      <c r="QNL166" s="225"/>
      <c r="QNM166" s="225"/>
      <c r="QNN166" s="225"/>
      <c r="QNO166" s="225"/>
      <c r="QNP166" s="225"/>
      <c r="QNQ166" s="225"/>
      <c r="QNR166" s="225"/>
      <c r="QNS166" s="225"/>
      <c r="QNT166" s="225"/>
      <c r="QNU166" s="225"/>
      <c r="QNV166" s="225"/>
      <c r="QNW166" s="225"/>
      <c r="QNX166" s="225"/>
      <c r="QNY166" s="225"/>
      <c r="QNZ166" s="225"/>
      <c r="QOA166" s="225"/>
      <c r="QOB166" s="225"/>
      <c r="QOC166" s="225"/>
      <c r="QOD166" s="225"/>
      <c r="QOE166" s="225"/>
      <c r="QOF166" s="225"/>
      <c r="QOG166" s="225"/>
      <c r="QOH166" s="225"/>
      <c r="QOI166" s="225"/>
      <c r="QOJ166" s="225"/>
      <c r="QOK166" s="225"/>
      <c r="QOL166" s="225"/>
      <c r="QOM166" s="225"/>
      <c r="QON166" s="225"/>
      <c r="QOO166" s="225"/>
      <c r="QOP166" s="225"/>
      <c r="QOQ166" s="225"/>
      <c r="QOR166" s="225"/>
      <c r="QOS166" s="225"/>
      <c r="QOT166" s="225"/>
      <c r="QOU166" s="225"/>
      <c r="QOV166" s="225"/>
      <c r="QOW166" s="225"/>
      <c r="QOX166" s="225"/>
      <c r="QOY166" s="225"/>
      <c r="QOZ166" s="225"/>
      <c r="QPA166" s="225"/>
      <c r="QPB166" s="225"/>
      <c r="QPC166" s="225"/>
      <c r="QPD166" s="225"/>
      <c r="QPE166" s="225"/>
      <c r="QPF166" s="225"/>
      <c r="QPG166" s="225"/>
      <c r="QPH166" s="225"/>
      <c r="QPI166" s="225"/>
      <c r="QPJ166" s="225"/>
      <c r="QPK166" s="225"/>
      <c r="QPL166" s="225"/>
      <c r="QPM166" s="225"/>
      <c r="QPN166" s="225"/>
      <c r="QPO166" s="225"/>
      <c r="QPP166" s="225"/>
      <c r="QPQ166" s="225"/>
      <c r="QPR166" s="225"/>
      <c r="QPS166" s="225"/>
      <c r="QPT166" s="225"/>
      <c r="QPU166" s="225"/>
      <c r="QPV166" s="225"/>
      <c r="QPW166" s="225"/>
      <c r="QPX166" s="225"/>
      <c r="QPY166" s="225"/>
      <c r="QPZ166" s="225"/>
      <c r="QQA166" s="225"/>
      <c r="QQB166" s="225"/>
      <c r="QQC166" s="225"/>
      <c r="QQD166" s="225"/>
      <c r="QQE166" s="225"/>
      <c r="QQF166" s="225"/>
      <c r="QQG166" s="225"/>
      <c r="QQH166" s="225"/>
      <c r="QQI166" s="225"/>
      <c r="QQJ166" s="225"/>
      <c r="QQK166" s="225"/>
      <c r="QQL166" s="225"/>
      <c r="QQM166" s="225"/>
      <c r="QQN166" s="225"/>
      <c r="QQO166" s="225"/>
      <c r="QQP166" s="225"/>
      <c r="QQQ166" s="225"/>
      <c r="QQR166" s="225"/>
      <c r="QQS166" s="225"/>
      <c r="QQT166" s="225"/>
      <c r="QQU166" s="225"/>
      <c r="QQV166" s="225"/>
      <c r="QQW166" s="225"/>
      <c r="QQX166" s="225"/>
      <c r="QQY166" s="225"/>
      <c r="QQZ166" s="225"/>
      <c r="QRA166" s="225"/>
      <c r="QRB166" s="225"/>
      <c r="QRC166" s="225"/>
      <c r="QRD166" s="225"/>
      <c r="QRE166" s="225"/>
      <c r="QRF166" s="225"/>
      <c r="QRG166" s="225"/>
      <c r="QRH166" s="225"/>
      <c r="QRI166" s="225"/>
      <c r="QRJ166" s="225"/>
      <c r="QRK166" s="225"/>
      <c r="QRL166" s="225"/>
      <c r="QRM166" s="225"/>
      <c r="QRN166" s="225"/>
      <c r="QRO166" s="225"/>
      <c r="QRP166" s="225"/>
      <c r="QRQ166" s="225"/>
      <c r="QRR166" s="225"/>
      <c r="QRS166" s="225"/>
      <c r="QRT166" s="225"/>
      <c r="QRU166" s="225"/>
      <c r="QRV166" s="225"/>
      <c r="QRW166" s="225"/>
      <c r="QRX166" s="225"/>
      <c r="QRY166" s="225"/>
      <c r="QRZ166" s="225"/>
      <c r="QSA166" s="225"/>
      <c r="QSB166" s="225"/>
      <c r="QSC166" s="225"/>
      <c r="QSD166" s="225"/>
      <c r="QSE166" s="225"/>
      <c r="QSF166" s="225"/>
      <c r="QSG166" s="225"/>
      <c r="QSH166" s="225"/>
      <c r="QSI166" s="225"/>
      <c r="QSJ166" s="225"/>
      <c r="QSK166" s="225"/>
      <c r="QSL166" s="225"/>
      <c r="QSM166" s="225"/>
      <c r="QSN166" s="225"/>
      <c r="QSO166" s="225"/>
      <c r="QSP166" s="225"/>
      <c r="QSQ166" s="225"/>
      <c r="QSR166" s="225"/>
      <c r="QSS166" s="225"/>
      <c r="QST166" s="225"/>
      <c r="QSU166" s="225"/>
      <c r="QSV166" s="225"/>
      <c r="QSW166" s="225"/>
      <c r="QSX166" s="225"/>
      <c r="QSY166" s="225"/>
      <c r="QSZ166" s="225"/>
      <c r="QTA166" s="225"/>
      <c r="QTB166" s="225"/>
      <c r="QTC166" s="225"/>
      <c r="QTD166" s="225"/>
      <c r="QTE166" s="225"/>
      <c r="QTF166" s="225"/>
      <c r="QTG166" s="225"/>
      <c r="QTH166" s="225"/>
      <c r="QTI166" s="225"/>
      <c r="QTJ166" s="225"/>
      <c r="QTK166" s="225"/>
      <c r="QTL166" s="225"/>
      <c r="QTM166" s="225"/>
      <c r="QTN166" s="225"/>
      <c r="QTO166" s="225"/>
      <c r="QTP166" s="225"/>
      <c r="QTQ166" s="225"/>
      <c r="QTR166" s="225"/>
      <c r="QTS166" s="225"/>
      <c r="QTT166" s="225"/>
      <c r="QTU166" s="225"/>
      <c r="QTV166" s="225"/>
      <c r="QTW166" s="225"/>
      <c r="QTX166" s="225"/>
      <c r="QTY166" s="225"/>
      <c r="QTZ166" s="225"/>
      <c r="QUA166" s="225"/>
      <c r="QUB166" s="225"/>
      <c r="QUC166" s="225"/>
      <c r="QUD166" s="225"/>
      <c r="QUE166" s="225"/>
      <c r="QUF166" s="225"/>
      <c r="QUG166" s="225"/>
      <c r="QUH166" s="225"/>
      <c r="QUI166" s="225"/>
      <c r="QUJ166" s="225"/>
      <c r="QUK166" s="225"/>
      <c r="QUL166" s="225"/>
      <c r="QUM166" s="225"/>
      <c r="QUN166" s="225"/>
      <c r="QUO166" s="225"/>
      <c r="QUP166" s="225"/>
      <c r="QUQ166" s="225"/>
      <c r="QUR166" s="225"/>
      <c r="QUS166" s="225"/>
      <c r="QUT166" s="225"/>
      <c r="QUU166" s="225"/>
      <c r="QUV166" s="225"/>
      <c r="QUW166" s="225"/>
      <c r="QUX166" s="225"/>
      <c r="QUY166" s="225"/>
      <c r="QUZ166" s="225"/>
      <c r="QVA166" s="225"/>
      <c r="QVB166" s="225"/>
      <c r="QVC166" s="225"/>
      <c r="QVD166" s="225"/>
      <c r="QVE166" s="225"/>
      <c r="QVF166" s="225"/>
      <c r="QVG166" s="225"/>
      <c r="QVH166" s="225"/>
      <c r="QVI166" s="225"/>
      <c r="QVJ166" s="225"/>
      <c r="QVK166" s="225"/>
      <c r="QVL166" s="225"/>
      <c r="QVM166" s="225"/>
      <c r="QVN166" s="225"/>
      <c r="QVO166" s="225"/>
      <c r="QVP166" s="225"/>
      <c r="QVQ166" s="225"/>
      <c r="QVR166" s="225"/>
      <c r="QVS166" s="225"/>
      <c r="QVT166" s="225"/>
      <c r="QVU166" s="225"/>
      <c r="QVV166" s="225"/>
      <c r="QVW166" s="225"/>
      <c r="QVX166" s="225"/>
      <c r="QVY166" s="225"/>
      <c r="QVZ166" s="225"/>
      <c r="QWA166" s="225"/>
      <c r="QWB166" s="225"/>
      <c r="QWC166" s="225"/>
      <c r="QWD166" s="225"/>
      <c r="QWE166" s="225"/>
      <c r="QWF166" s="225"/>
      <c r="QWG166" s="225"/>
      <c r="QWH166" s="225"/>
      <c r="QWI166" s="225"/>
      <c r="QWJ166" s="225"/>
      <c r="QWK166" s="225"/>
      <c r="QWL166" s="225"/>
      <c r="QWM166" s="225"/>
      <c r="QWN166" s="225"/>
      <c r="QWO166" s="225"/>
      <c r="QWP166" s="225"/>
      <c r="QWQ166" s="225"/>
      <c r="QWR166" s="225"/>
      <c r="QWS166" s="225"/>
      <c r="QWT166" s="225"/>
      <c r="QWU166" s="225"/>
      <c r="QWV166" s="225"/>
      <c r="QWW166" s="225"/>
      <c r="QWX166" s="225"/>
      <c r="QWY166" s="225"/>
      <c r="QWZ166" s="225"/>
      <c r="QXA166" s="225"/>
      <c r="QXB166" s="225"/>
      <c r="QXC166" s="225"/>
      <c r="QXD166" s="225"/>
      <c r="QXE166" s="225"/>
      <c r="QXF166" s="225"/>
      <c r="QXG166" s="225"/>
      <c r="QXH166" s="225"/>
      <c r="QXI166" s="225"/>
      <c r="QXJ166" s="225"/>
      <c r="QXK166" s="225"/>
      <c r="QXL166" s="225"/>
      <c r="QXM166" s="225"/>
      <c r="QXN166" s="225"/>
      <c r="QXO166" s="225"/>
      <c r="QXP166" s="225"/>
      <c r="QXQ166" s="225"/>
      <c r="QXR166" s="225"/>
      <c r="QXS166" s="225"/>
      <c r="QXT166" s="225"/>
      <c r="QXU166" s="225"/>
      <c r="QXV166" s="225"/>
      <c r="QXW166" s="225"/>
      <c r="QXX166" s="225"/>
      <c r="QXY166" s="225"/>
      <c r="QXZ166" s="225"/>
      <c r="QYA166" s="225"/>
      <c r="QYB166" s="225"/>
      <c r="QYC166" s="225"/>
      <c r="QYD166" s="225"/>
      <c r="QYE166" s="225"/>
      <c r="QYF166" s="225"/>
      <c r="QYG166" s="225"/>
      <c r="QYH166" s="225"/>
      <c r="QYI166" s="225"/>
      <c r="QYJ166" s="225"/>
      <c r="QYK166" s="225"/>
      <c r="QYL166" s="225"/>
      <c r="QYM166" s="225"/>
      <c r="QYN166" s="225"/>
      <c r="QYO166" s="225"/>
      <c r="QYP166" s="225"/>
      <c r="QYQ166" s="225"/>
      <c r="QYR166" s="225"/>
      <c r="QYS166" s="225"/>
      <c r="QYT166" s="225"/>
      <c r="QYU166" s="225"/>
      <c r="QYV166" s="225"/>
      <c r="QYW166" s="225"/>
      <c r="QYX166" s="225"/>
      <c r="QYY166" s="225"/>
      <c r="QYZ166" s="225"/>
      <c r="QZA166" s="225"/>
      <c r="QZB166" s="225"/>
      <c r="QZC166" s="225"/>
      <c r="QZD166" s="225"/>
      <c r="QZE166" s="225"/>
      <c r="QZF166" s="225"/>
      <c r="QZG166" s="225"/>
      <c r="QZH166" s="225"/>
      <c r="QZI166" s="225"/>
      <c r="QZJ166" s="225"/>
      <c r="QZK166" s="225"/>
      <c r="QZL166" s="225"/>
      <c r="QZM166" s="225"/>
      <c r="QZN166" s="225"/>
      <c r="QZO166" s="225"/>
      <c r="QZP166" s="225"/>
      <c r="QZQ166" s="225"/>
      <c r="QZR166" s="225"/>
      <c r="QZS166" s="225"/>
      <c r="QZT166" s="225"/>
      <c r="QZU166" s="225"/>
      <c r="QZV166" s="225"/>
      <c r="QZW166" s="225"/>
      <c r="QZX166" s="225"/>
      <c r="QZY166" s="225"/>
      <c r="QZZ166" s="225"/>
      <c r="RAA166" s="225"/>
      <c r="RAB166" s="225"/>
      <c r="RAC166" s="225"/>
      <c r="RAD166" s="225"/>
      <c r="RAE166" s="225"/>
      <c r="RAF166" s="225"/>
      <c r="RAG166" s="225"/>
      <c r="RAH166" s="225"/>
      <c r="RAI166" s="225"/>
      <c r="RAJ166" s="225"/>
      <c r="RAK166" s="225"/>
      <c r="RAL166" s="225"/>
      <c r="RAM166" s="225"/>
      <c r="RAN166" s="225"/>
      <c r="RAO166" s="225"/>
      <c r="RAP166" s="225"/>
      <c r="RAQ166" s="225"/>
      <c r="RAR166" s="225"/>
      <c r="RAS166" s="225"/>
      <c r="RAT166" s="225"/>
      <c r="RAU166" s="225"/>
      <c r="RAV166" s="225"/>
      <c r="RAW166" s="225"/>
      <c r="RAX166" s="225"/>
      <c r="RAY166" s="225"/>
      <c r="RAZ166" s="225"/>
      <c r="RBA166" s="225"/>
      <c r="RBB166" s="225"/>
      <c r="RBC166" s="225"/>
      <c r="RBD166" s="225"/>
      <c r="RBE166" s="225"/>
      <c r="RBF166" s="225"/>
      <c r="RBG166" s="225"/>
      <c r="RBH166" s="225"/>
      <c r="RBI166" s="225"/>
      <c r="RBJ166" s="225"/>
      <c r="RBK166" s="225"/>
      <c r="RBL166" s="225"/>
      <c r="RBM166" s="225"/>
      <c r="RBN166" s="225"/>
      <c r="RBO166" s="225"/>
      <c r="RBP166" s="225"/>
      <c r="RBQ166" s="225"/>
      <c r="RBR166" s="225"/>
      <c r="RBS166" s="225"/>
      <c r="RBT166" s="225"/>
      <c r="RBU166" s="225"/>
      <c r="RBV166" s="225"/>
      <c r="RBW166" s="225"/>
      <c r="RBX166" s="225"/>
      <c r="RBY166" s="225"/>
      <c r="RBZ166" s="225"/>
      <c r="RCA166" s="225"/>
      <c r="RCB166" s="225"/>
      <c r="RCC166" s="225"/>
      <c r="RCD166" s="225"/>
      <c r="RCE166" s="225"/>
      <c r="RCF166" s="225"/>
      <c r="RCG166" s="225"/>
      <c r="RCH166" s="225"/>
      <c r="RCI166" s="225"/>
      <c r="RCJ166" s="225"/>
      <c r="RCK166" s="225"/>
      <c r="RCL166" s="225"/>
      <c r="RCM166" s="225"/>
      <c r="RCN166" s="225"/>
      <c r="RCO166" s="225"/>
      <c r="RCP166" s="225"/>
      <c r="RCQ166" s="225"/>
      <c r="RCR166" s="225"/>
      <c r="RCS166" s="225"/>
      <c r="RCT166" s="225"/>
      <c r="RCU166" s="225"/>
      <c r="RCV166" s="225"/>
      <c r="RCW166" s="225"/>
      <c r="RCX166" s="225"/>
      <c r="RCY166" s="225"/>
      <c r="RCZ166" s="225"/>
      <c r="RDA166" s="225"/>
      <c r="RDB166" s="225"/>
      <c r="RDC166" s="225"/>
      <c r="RDD166" s="225"/>
      <c r="RDE166" s="225"/>
      <c r="RDF166" s="225"/>
      <c r="RDG166" s="225"/>
      <c r="RDH166" s="225"/>
      <c r="RDI166" s="225"/>
      <c r="RDJ166" s="225"/>
      <c r="RDK166" s="225"/>
      <c r="RDL166" s="225"/>
      <c r="RDM166" s="225"/>
      <c r="RDN166" s="225"/>
      <c r="RDO166" s="225"/>
      <c r="RDP166" s="225"/>
      <c r="RDQ166" s="225"/>
      <c r="RDR166" s="225"/>
      <c r="RDS166" s="225"/>
      <c r="RDT166" s="225"/>
      <c r="RDU166" s="225"/>
      <c r="RDV166" s="225"/>
      <c r="RDW166" s="225"/>
      <c r="RDX166" s="225"/>
      <c r="RDY166" s="225"/>
      <c r="RDZ166" s="225"/>
      <c r="REA166" s="225"/>
      <c r="REB166" s="225"/>
      <c r="REC166" s="225"/>
      <c r="RED166" s="225"/>
      <c r="REE166" s="225"/>
      <c r="REF166" s="225"/>
      <c r="REG166" s="225"/>
      <c r="REH166" s="225"/>
      <c r="REI166" s="225"/>
      <c r="REJ166" s="225"/>
      <c r="REK166" s="225"/>
      <c r="REL166" s="225"/>
      <c r="REM166" s="225"/>
      <c r="REN166" s="225"/>
      <c r="REO166" s="225"/>
      <c r="REP166" s="225"/>
      <c r="REQ166" s="225"/>
      <c r="RER166" s="225"/>
      <c r="RES166" s="225"/>
      <c r="RET166" s="225"/>
      <c r="REU166" s="225"/>
      <c r="REV166" s="225"/>
      <c r="REW166" s="225"/>
      <c r="REX166" s="225"/>
      <c r="REY166" s="225"/>
      <c r="REZ166" s="225"/>
      <c r="RFA166" s="225"/>
      <c r="RFB166" s="225"/>
      <c r="RFC166" s="225"/>
      <c r="RFD166" s="225"/>
      <c r="RFE166" s="225"/>
      <c r="RFF166" s="225"/>
      <c r="RFG166" s="225"/>
      <c r="RFH166" s="225"/>
      <c r="RFI166" s="225"/>
      <c r="RFJ166" s="225"/>
      <c r="RFK166" s="225"/>
      <c r="RFL166" s="225"/>
      <c r="RFM166" s="225"/>
      <c r="RFN166" s="225"/>
      <c r="RFO166" s="225"/>
      <c r="RFP166" s="225"/>
      <c r="RFQ166" s="225"/>
      <c r="RFR166" s="225"/>
      <c r="RFS166" s="225"/>
      <c r="RFT166" s="225"/>
      <c r="RFU166" s="225"/>
      <c r="RFV166" s="225"/>
      <c r="RFW166" s="225"/>
      <c r="RFX166" s="225"/>
      <c r="RFY166" s="225"/>
      <c r="RFZ166" s="225"/>
      <c r="RGA166" s="225"/>
      <c r="RGB166" s="225"/>
      <c r="RGC166" s="225"/>
      <c r="RGD166" s="225"/>
      <c r="RGE166" s="225"/>
      <c r="RGF166" s="225"/>
      <c r="RGG166" s="225"/>
      <c r="RGH166" s="225"/>
      <c r="RGI166" s="225"/>
      <c r="RGJ166" s="225"/>
      <c r="RGK166" s="225"/>
      <c r="RGL166" s="225"/>
      <c r="RGM166" s="225"/>
      <c r="RGN166" s="225"/>
      <c r="RGO166" s="225"/>
      <c r="RGP166" s="225"/>
      <c r="RGQ166" s="225"/>
      <c r="RGR166" s="225"/>
      <c r="RGS166" s="225"/>
      <c r="RGT166" s="225"/>
      <c r="RGU166" s="225"/>
      <c r="RGV166" s="225"/>
      <c r="RGW166" s="225"/>
      <c r="RGX166" s="225"/>
      <c r="RGY166" s="225"/>
      <c r="RGZ166" s="225"/>
      <c r="RHA166" s="225"/>
      <c r="RHB166" s="225"/>
      <c r="RHC166" s="225"/>
      <c r="RHD166" s="225"/>
      <c r="RHE166" s="225"/>
      <c r="RHF166" s="225"/>
      <c r="RHG166" s="225"/>
      <c r="RHH166" s="225"/>
      <c r="RHI166" s="225"/>
      <c r="RHJ166" s="225"/>
      <c r="RHK166" s="225"/>
      <c r="RHL166" s="225"/>
      <c r="RHM166" s="225"/>
      <c r="RHN166" s="225"/>
      <c r="RHO166" s="225"/>
      <c r="RHP166" s="225"/>
      <c r="RHQ166" s="225"/>
      <c r="RHR166" s="225"/>
      <c r="RHS166" s="225"/>
      <c r="RHT166" s="225"/>
      <c r="RHU166" s="225"/>
      <c r="RHV166" s="225"/>
      <c r="RHW166" s="225"/>
      <c r="RHX166" s="225"/>
      <c r="RHY166" s="225"/>
      <c r="RHZ166" s="225"/>
      <c r="RIA166" s="225"/>
      <c r="RIB166" s="225"/>
      <c r="RIC166" s="225"/>
      <c r="RID166" s="225"/>
      <c r="RIE166" s="225"/>
      <c r="RIF166" s="225"/>
      <c r="RIG166" s="225"/>
      <c r="RIH166" s="225"/>
      <c r="RII166" s="225"/>
      <c r="RIJ166" s="225"/>
      <c r="RIK166" s="225"/>
      <c r="RIL166" s="225"/>
      <c r="RIM166" s="225"/>
      <c r="RIN166" s="225"/>
      <c r="RIO166" s="225"/>
      <c r="RIP166" s="225"/>
      <c r="RIQ166" s="225"/>
      <c r="RIR166" s="225"/>
      <c r="RIS166" s="225"/>
      <c r="RIT166" s="225"/>
      <c r="RIU166" s="225"/>
      <c r="RIV166" s="225"/>
      <c r="RIW166" s="225"/>
      <c r="RIX166" s="225"/>
      <c r="RIY166" s="225"/>
      <c r="RIZ166" s="225"/>
      <c r="RJA166" s="225"/>
      <c r="RJB166" s="225"/>
      <c r="RJC166" s="225"/>
      <c r="RJD166" s="225"/>
      <c r="RJE166" s="225"/>
      <c r="RJF166" s="225"/>
      <c r="RJG166" s="225"/>
      <c r="RJH166" s="225"/>
      <c r="RJI166" s="225"/>
      <c r="RJJ166" s="225"/>
      <c r="RJK166" s="225"/>
      <c r="RJL166" s="225"/>
      <c r="RJM166" s="225"/>
      <c r="RJN166" s="225"/>
      <c r="RJO166" s="225"/>
      <c r="RJP166" s="225"/>
      <c r="RJQ166" s="225"/>
      <c r="RJR166" s="225"/>
      <c r="RJS166" s="225"/>
      <c r="RJT166" s="225"/>
      <c r="RJU166" s="225"/>
      <c r="RJV166" s="225"/>
      <c r="RJW166" s="225"/>
      <c r="RJX166" s="225"/>
      <c r="RJY166" s="225"/>
      <c r="RJZ166" s="225"/>
      <c r="RKA166" s="225"/>
      <c r="RKB166" s="225"/>
      <c r="RKC166" s="225"/>
      <c r="RKD166" s="225"/>
      <c r="RKE166" s="225"/>
      <c r="RKF166" s="225"/>
      <c r="RKG166" s="225"/>
      <c r="RKH166" s="225"/>
      <c r="RKI166" s="225"/>
      <c r="RKJ166" s="225"/>
      <c r="RKK166" s="225"/>
      <c r="RKL166" s="225"/>
      <c r="RKM166" s="225"/>
      <c r="RKN166" s="225"/>
      <c r="RKO166" s="225"/>
      <c r="RKP166" s="225"/>
      <c r="RKQ166" s="225"/>
      <c r="RKR166" s="225"/>
      <c r="RKS166" s="225"/>
      <c r="RKT166" s="225"/>
      <c r="RKU166" s="225"/>
      <c r="RKV166" s="225"/>
      <c r="RKW166" s="225"/>
      <c r="RKX166" s="225"/>
      <c r="RKY166" s="225"/>
      <c r="RKZ166" s="225"/>
      <c r="RLA166" s="225"/>
      <c r="RLB166" s="225"/>
      <c r="RLC166" s="225"/>
      <c r="RLD166" s="225"/>
      <c r="RLE166" s="225"/>
      <c r="RLF166" s="225"/>
      <c r="RLG166" s="225"/>
      <c r="RLH166" s="225"/>
      <c r="RLI166" s="225"/>
      <c r="RLJ166" s="225"/>
      <c r="RLK166" s="225"/>
      <c r="RLL166" s="225"/>
      <c r="RLM166" s="225"/>
      <c r="RLN166" s="225"/>
      <c r="RLO166" s="225"/>
      <c r="RLP166" s="225"/>
      <c r="RLQ166" s="225"/>
      <c r="RLR166" s="225"/>
      <c r="RLS166" s="225"/>
      <c r="RLT166" s="225"/>
      <c r="RLU166" s="225"/>
      <c r="RLV166" s="225"/>
      <c r="RLW166" s="225"/>
      <c r="RLX166" s="225"/>
      <c r="RLY166" s="225"/>
      <c r="RLZ166" s="225"/>
      <c r="RMA166" s="225"/>
      <c r="RMB166" s="225"/>
      <c r="RMC166" s="225"/>
      <c r="RMD166" s="225"/>
      <c r="RME166" s="225"/>
      <c r="RMF166" s="225"/>
      <c r="RMG166" s="225"/>
      <c r="RMH166" s="225"/>
      <c r="RMI166" s="225"/>
      <c r="RMJ166" s="225"/>
      <c r="RMK166" s="225"/>
      <c r="RML166" s="225"/>
      <c r="RMM166" s="225"/>
      <c r="RMN166" s="225"/>
      <c r="RMO166" s="225"/>
      <c r="RMP166" s="225"/>
      <c r="RMQ166" s="225"/>
      <c r="RMR166" s="225"/>
      <c r="RMS166" s="225"/>
      <c r="RMT166" s="225"/>
      <c r="RMU166" s="225"/>
      <c r="RMV166" s="225"/>
      <c r="RMW166" s="225"/>
      <c r="RMX166" s="225"/>
      <c r="RMY166" s="225"/>
      <c r="RMZ166" s="225"/>
      <c r="RNA166" s="225"/>
      <c r="RNB166" s="225"/>
      <c r="RNC166" s="225"/>
      <c r="RND166" s="225"/>
      <c r="RNE166" s="225"/>
      <c r="RNF166" s="225"/>
      <c r="RNG166" s="225"/>
      <c r="RNH166" s="225"/>
      <c r="RNI166" s="225"/>
      <c r="RNJ166" s="225"/>
      <c r="RNK166" s="225"/>
      <c r="RNL166" s="225"/>
      <c r="RNM166" s="225"/>
      <c r="RNN166" s="225"/>
      <c r="RNO166" s="225"/>
      <c r="RNP166" s="225"/>
      <c r="RNQ166" s="225"/>
      <c r="RNR166" s="225"/>
      <c r="RNS166" s="225"/>
      <c r="RNT166" s="225"/>
      <c r="RNU166" s="225"/>
      <c r="RNV166" s="225"/>
      <c r="RNW166" s="225"/>
      <c r="RNX166" s="225"/>
      <c r="RNY166" s="225"/>
      <c r="RNZ166" s="225"/>
      <c r="ROA166" s="225"/>
      <c r="ROB166" s="225"/>
      <c r="ROC166" s="225"/>
      <c r="ROD166" s="225"/>
      <c r="ROE166" s="225"/>
      <c r="ROF166" s="225"/>
      <c r="ROG166" s="225"/>
      <c r="ROH166" s="225"/>
      <c r="ROI166" s="225"/>
      <c r="ROJ166" s="225"/>
      <c r="ROK166" s="225"/>
      <c r="ROL166" s="225"/>
      <c r="ROM166" s="225"/>
      <c r="RON166" s="225"/>
      <c r="ROO166" s="225"/>
      <c r="ROP166" s="225"/>
      <c r="ROQ166" s="225"/>
      <c r="ROR166" s="225"/>
      <c r="ROS166" s="225"/>
      <c r="ROT166" s="225"/>
      <c r="ROU166" s="225"/>
      <c r="ROV166" s="225"/>
      <c r="ROW166" s="225"/>
      <c r="ROX166" s="225"/>
      <c r="ROY166" s="225"/>
      <c r="ROZ166" s="225"/>
      <c r="RPA166" s="225"/>
      <c r="RPB166" s="225"/>
      <c r="RPC166" s="225"/>
      <c r="RPD166" s="225"/>
      <c r="RPE166" s="225"/>
      <c r="RPF166" s="225"/>
      <c r="RPG166" s="225"/>
      <c r="RPH166" s="225"/>
      <c r="RPI166" s="225"/>
      <c r="RPJ166" s="225"/>
      <c r="RPK166" s="225"/>
      <c r="RPL166" s="225"/>
      <c r="RPM166" s="225"/>
      <c r="RPN166" s="225"/>
      <c r="RPO166" s="225"/>
      <c r="RPP166" s="225"/>
      <c r="RPQ166" s="225"/>
      <c r="RPR166" s="225"/>
      <c r="RPS166" s="225"/>
      <c r="RPT166" s="225"/>
      <c r="RPU166" s="225"/>
      <c r="RPV166" s="225"/>
      <c r="RPW166" s="225"/>
      <c r="RPX166" s="225"/>
      <c r="RPY166" s="225"/>
      <c r="RPZ166" s="225"/>
      <c r="RQA166" s="225"/>
      <c r="RQB166" s="225"/>
      <c r="RQC166" s="225"/>
      <c r="RQD166" s="225"/>
      <c r="RQE166" s="225"/>
      <c r="RQF166" s="225"/>
      <c r="RQG166" s="225"/>
      <c r="RQH166" s="225"/>
      <c r="RQI166" s="225"/>
      <c r="RQJ166" s="225"/>
      <c r="RQK166" s="225"/>
      <c r="RQL166" s="225"/>
      <c r="RQM166" s="225"/>
      <c r="RQN166" s="225"/>
      <c r="RQO166" s="225"/>
      <c r="RQP166" s="225"/>
      <c r="RQQ166" s="225"/>
      <c r="RQR166" s="225"/>
      <c r="RQS166" s="225"/>
      <c r="RQT166" s="225"/>
      <c r="RQU166" s="225"/>
      <c r="RQV166" s="225"/>
      <c r="RQW166" s="225"/>
      <c r="RQX166" s="225"/>
      <c r="RQY166" s="225"/>
      <c r="RQZ166" s="225"/>
      <c r="RRA166" s="225"/>
      <c r="RRB166" s="225"/>
      <c r="RRC166" s="225"/>
      <c r="RRD166" s="225"/>
      <c r="RRE166" s="225"/>
      <c r="RRF166" s="225"/>
      <c r="RRG166" s="225"/>
      <c r="RRH166" s="225"/>
      <c r="RRI166" s="225"/>
      <c r="RRJ166" s="225"/>
      <c r="RRK166" s="225"/>
      <c r="RRL166" s="225"/>
      <c r="RRM166" s="225"/>
      <c r="RRN166" s="225"/>
      <c r="RRO166" s="225"/>
      <c r="RRP166" s="225"/>
      <c r="RRQ166" s="225"/>
      <c r="RRR166" s="225"/>
      <c r="RRS166" s="225"/>
      <c r="RRT166" s="225"/>
      <c r="RRU166" s="225"/>
      <c r="RRV166" s="225"/>
      <c r="RRW166" s="225"/>
      <c r="RRX166" s="225"/>
      <c r="RRY166" s="225"/>
      <c r="RRZ166" s="225"/>
      <c r="RSA166" s="225"/>
      <c r="RSB166" s="225"/>
      <c r="RSC166" s="225"/>
      <c r="RSD166" s="225"/>
      <c r="RSE166" s="225"/>
      <c r="RSF166" s="225"/>
      <c r="RSG166" s="225"/>
      <c r="RSH166" s="225"/>
      <c r="RSI166" s="225"/>
      <c r="RSJ166" s="225"/>
      <c r="RSK166" s="225"/>
      <c r="RSL166" s="225"/>
      <c r="RSM166" s="225"/>
      <c r="RSN166" s="225"/>
      <c r="RSO166" s="225"/>
      <c r="RSP166" s="225"/>
      <c r="RSQ166" s="225"/>
      <c r="RSR166" s="225"/>
      <c r="RSS166" s="225"/>
      <c r="RST166" s="225"/>
      <c r="RSU166" s="225"/>
      <c r="RSV166" s="225"/>
      <c r="RSW166" s="225"/>
      <c r="RSX166" s="225"/>
      <c r="RSY166" s="225"/>
      <c r="RSZ166" s="225"/>
      <c r="RTA166" s="225"/>
      <c r="RTB166" s="225"/>
      <c r="RTC166" s="225"/>
      <c r="RTD166" s="225"/>
      <c r="RTE166" s="225"/>
      <c r="RTF166" s="225"/>
      <c r="RTG166" s="225"/>
      <c r="RTH166" s="225"/>
      <c r="RTI166" s="225"/>
      <c r="RTJ166" s="225"/>
      <c r="RTK166" s="225"/>
      <c r="RTL166" s="225"/>
      <c r="RTM166" s="225"/>
      <c r="RTN166" s="225"/>
      <c r="RTO166" s="225"/>
      <c r="RTP166" s="225"/>
      <c r="RTQ166" s="225"/>
      <c r="RTR166" s="225"/>
      <c r="RTS166" s="225"/>
      <c r="RTT166" s="225"/>
      <c r="RTU166" s="225"/>
      <c r="RTV166" s="225"/>
      <c r="RTW166" s="225"/>
      <c r="RTX166" s="225"/>
      <c r="RTY166" s="225"/>
      <c r="RTZ166" s="225"/>
      <c r="RUA166" s="225"/>
      <c r="RUB166" s="225"/>
      <c r="RUC166" s="225"/>
      <c r="RUD166" s="225"/>
      <c r="RUE166" s="225"/>
      <c r="RUF166" s="225"/>
      <c r="RUG166" s="225"/>
      <c r="RUH166" s="225"/>
      <c r="RUI166" s="225"/>
      <c r="RUJ166" s="225"/>
      <c r="RUK166" s="225"/>
      <c r="RUL166" s="225"/>
      <c r="RUM166" s="225"/>
      <c r="RUN166" s="225"/>
      <c r="RUO166" s="225"/>
      <c r="RUP166" s="225"/>
      <c r="RUQ166" s="225"/>
      <c r="RUR166" s="225"/>
      <c r="RUS166" s="225"/>
      <c r="RUT166" s="225"/>
      <c r="RUU166" s="225"/>
      <c r="RUV166" s="225"/>
      <c r="RUW166" s="225"/>
      <c r="RUX166" s="225"/>
      <c r="RUY166" s="225"/>
      <c r="RUZ166" s="225"/>
      <c r="RVA166" s="225"/>
      <c r="RVB166" s="225"/>
      <c r="RVC166" s="225"/>
      <c r="RVD166" s="225"/>
      <c r="RVE166" s="225"/>
      <c r="RVF166" s="225"/>
      <c r="RVG166" s="225"/>
      <c r="RVH166" s="225"/>
      <c r="RVI166" s="225"/>
      <c r="RVJ166" s="225"/>
      <c r="RVK166" s="225"/>
      <c r="RVL166" s="225"/>
      <c r="RVM166" s="225"/>
      <c r="RVN166" s="225"/>
      <c r="RVO166" s="225"/>
      <c r="RVP166" s="225"/>
      <c r="RVQ166" s="225"/>
      <c r="RVR166" s="225"/>
      <c r="RVS166" s="225"/>
      <c r="RVT166" s="225"/>
      <c r="RVU166" s="225"/>
      <c r="RVV166" s="225"/>
      <c r="RVW166" s="225"/>
      <c r="RVX166" s="225"/>
      <c r="RVY166" s="225"/>
      <c r="RVZ166" s="225"/>
      <c r="RWA166" s="225"/>
      <c r="RWB166" s="225"/>
      <c r="RWC166" s="225"/>
      <c r="RWD166" s="225"/>
      <c r="RWE166" s="225"/>
      <c r="RWF166" s="225"/>
      <c r="RWG166" s="225"/>
      <c r="RWH166" s="225"/>
      <c r="RWI166" s="225"/>
      <c r="RWJ166" s="225"/>
      <c r="RWK166" s="225"/>
      <c r="RWL166" s="225"/>
      <c r="RWM166" s="225"/>
      <c r="RWN166" s="225"/>
      <c r="RWO166" s="225"/>
      <c r="RWP166" s="225"/>
      <c r="RWQ166" s="225"/>
      <c r="RWR166" s="225"/>
      <c r="RWS166" s="225"/>
      <c r="RWT166" s="225"/>
      <c r="RWU166" s="225"/>
      <c r="RWV166" s="225"/>
      <c r="RWW166" s="225"/>
      <c r="RWX166" s="225"/>
      <c r="RWY166" s="225"/>
      <c r="RWZ166" s="225"/>
      <c r="RXA166" s="225"/>
      <c r="RXB166" s="225"/>
      <c r="RXC166" s="225"/>
      <c r="RXD166" s="225"/>
      <c r="RXE166" s="225"/>
      <c r="RXF166" s="225"/>
      <c r="RXG166" s="225"/>
      <c r="RXH166" s="225"/>
      <c r="RXI166" s="225"/>
      <c r="RXJ166" s="225"/>
      <c r="RXK166" s="225"/>
      <c r="RXL166" s="225"/>
      <c r="RXM166" s="225"/>
      <c r="RXN166" s="225"/>
      <c r="RXO166" s="225"/>
      <c r="RXP166" s="225"/>
      <c r="RXQ166" s="225"/>
      <c r="RXR166" s="225"/>
      <c r="RXS166" s="225"/>
      <c r="RXT166" s="225"/>
      <c r="RXU166" s="225"/>
      <c r="RXV166" s="225"/>
      <c r="RXW166" s="225"/>
      <c r="RXX166" s="225"/>
      <c r="RXY166" s="225"/>
      <c r="RXZ166" s="225"/>
      <c r="RYA166" s="225"/>
      <c r="RYB166" s="225"/>
      <c r="RYC166" s="225"/>
      <c r="RYD166" s="225"/>
      <c r="RYE166" s="225"/>
      <c r="RYF166" s="225"/>
      <c r="RYG166" s="225"/>
      <c r="RYH166" s="225"/>
      <c r="RYI166" s="225"/>
      <c r="RYJ166" s="225"/>
      <c r="RYK166" s="225"/>
      <c r="RYL166" s="225"/>
      <c r="RYM166" s="225"/>
      <c r="RYN166" s="225"/>
      <c r="RYO166" s="225"/>
      <c r="RYP166" s="225"/>
      <c r="RYQ166" s="225"/>
      <c r="RYR166" s="225"/>
      <c r="RYS166" s="225"/>
      <c r="RYT166" s="225"/>
      <c r="RYU166" s="225"/>
      <c r="RYV166" s="225"/>
      <c r="RYW166" s="225"/>
      <c r="RYX166" s="225"/>
      <c r="RYY166" s="225"/>
      <c r="RYZ166" s="225"/>
      <c r="RZA166" s="225"/>
      <c r="RZB166" s="225"/>
      <c r="RZC166" s="225"/>
      <c r="RZD166" s="225"/>
      <c r="RZE166" s="225"/>
      <c r="RZF166" s="225"/>
      <c r="RZG166" s="225"/>
      <c r="RZH166" s="225"/>
      <c r="RZI166" s="225"/>
      <c r="RZJ166" s="225"/>
      <c r="RZK166" s="225"/>
      <c r="RZL166" s="225"/>
      <c r="RZM166" s="225"/>
      <c r="RZN166" s="225"/>
      <c r="RZO166" s="225"/>
      <c r="RZP166" s="225"/>
      <c r="RZQ166" s="225"/>
      <c r="RZR166" s="225"/>
      <c r="RZS166" s="225"/>
      <c r="RZT166" s="225"/>
      <c r="RZU166" s="225"/>
      <c r="RZV166" s="225"/>
      <c r="RZW166" s="225"/>
      <c r="RZX166" s="225"/>
      <c r="RZY166" s="225"/>
      <c r="RZZ166" s="225"/>
      <c r="SAA166" s="225"/>
      <c r="SAB166" s="225"/>
      <c r="SAC166" s="225"/>
      <c r="SAD166" s="225"/>
      <c r="SAE166" s="225"/>
      <c r="SAF166" s="225"/>
      <c r="SAG166" s="225"/>
      <c r="SAH166" s="225"/>
      <c r="SAI166" s="225"/>
      <c r="SAJ166" s="225"/>
      <c r="SAK166" s="225"/>
      <c r="SAL166" s="225"/>
      <c r="SAM166" s="225"/>
      <c r="SAN166" s="225"/>
      <c r="SAO166" s="225"/>
      <c r="SAP166" s="225"/>
      <c r="SAQ166" s="225"/>
      <c r="SAR166" s="225"/>
      <c r="SAS166" s="225"/>
      <c r="SAT166" s="225"/>
      <c r="SAU166" s="225"/>
      <c r="SAV166" s="225"/>
      <c r="SAW166" s="225"/>
      <c r="SAX166" s="225"/>
      <c r="SAY166" s="225"/>
      <c r="SAZ166" s="225"/>
      <c r="SBA166" s="225"/>
      <c r="SBB166" s="225"/>
      <c r="SBC166" s="225"/>
      <c r="SBD166" s="225"/>
      <c r="SBE166" s="225"/>
      <c r="SBF166" s="225"/>
      <c r="SBG166" s="225"/>
      <c r="SBH166" s="225"/>
      <c r="SBI166" s="225"/>
      <c r="SBJ166" s="225"/>
      <c r="SBK166" s="225"/>
      <c r="SBL166" s="225"/>
      <c r="SBM166" s="225"/>
      <c r="SBN166" s="225"/>
      <c r="SBO166" s="225"/>
      <c r="SBP166" s="225"/>
      <c r="SBQ166" s="225"/>
      <c r="SBR166" s="225"/>
      <c r="SBS166" s="225"/>
      <c r="SBT166" s="225"/>
      <c r="SBU166" s="225"/>
      <c r="SBV166" s="225"/>
      <c r="SBW166" s="225"/>
      <c r="SBX166" s="225"/>
      <c r="SBY166" s="225"/>
      <c r="SBZ166" s="225"/>
      <c r="SCA166" s="225"/>
      <c r="SCB166" s="225"/>
      <c r="SCC166" s="225"/>
      <c r="SCD166" s="225"/>
      <c r="SCE166" s="225"/>
      <c r="SCF166" s="225"/>
      <c r="SCG166" s="225"/>
      <c r="SCH166" s="225"/>
      <c r="SCI166" s="225"/>
      <c r="SCJ166" s="225"/>
      <c r="SCK166" s="225"/>
      <c r="SCL166" s="225"/>
      <c r="SCM166" s="225"/>
      <c r="SCN166" s="225"/>
      <c r="SCO166" s="225"/>
      <c r="SCP166" s="225"/>
      <c r="SCQ166" s="225"/>
      <c r="SCR166" s="225"/>
      <c r="SCS166" s="225"/>
      <c r="SCT166" s="225"/>
      <c r="SCU166" s="225"/>
      <c r="SCV166" s="225"/>
      <c r="SCW166" s="225"/>
      <c r="SCX166" s="225"/>
      <c r="SCY166" s="225"/>
      <c r="SCZ166" s="225"/>
      <c r="SDA166" s="225"/>
      <c r="SDB166" s="225"/>
      <c r="SDC166" s="225"/>
      <c r="SDD166" s="225"/>
      <c r="SDE166" s="225"/>
      <c r="SDF166" s="225"/>
      <c r="SDG166" s="225"/>
      <c r="SDH166" s="225"/>
      <c r="SDI166" s="225"/>
      <c r="SDJ166" s="225"/>
      <c r="SDK166" s="225"/>
      <c r="SDL166" s="225"/>
      <c r="SDM166" s="225"/>
      <c r="SDN166" s="225"/>
      <c r="SDO166" s="225"/>
      <c r="SDP166" s="225"/>
      <c r="SDQ166" s="225"/>
      <c r="SDR166" s="225"/>
      <c r="SDS166" s="225"/>
      <c r="SDT166" s="225"/>
      <c r="SDU166" s="225"/>
      <c r="SDV166" s="225"/>
      <c r="SDW166" s="225"/>
      <c r="SDX166" s="225"/>
      <c r="SDY166" s="225"/>
      <c r="SDZ166" s="225"/>
      <c r="SEA166" s="225"/>
      <c r="SEB166" s="225"/>
      <c r="SEC166" s="225"/>
      <c r="SED166" s="225"/>
      <c r="SEE166" s="225"/>
      <c r="SEF166" s="225"/>
      <c r="SEG166" s="225"/>
      <c r="SEH166" s="225"/>
      <c r="SEI166" s="225"/>
      <c r="SEJ166" s="225"/>
      <c r="SEK166" s="225"/>
      <c r="SEL166" s="225"/>
      <c r="SEM166" s="225"/>
      <c r="SEN166" s="225"/>
      <c r="SEO166" s="225"/>
      <c r="SEP166" s="225"/>
      <c r="SEQ166" s="225"/>
      <c r="SER166" s="225"/>
      <c r="SES166" s="225"/>
      <c r="SET166" s="225"/>
      <c r="SEU166" s="225"/>
      <c r="SEV166" s="225"/>
      <c r="SEW166" s="225"/>
      <c r="SEX166" s="225"/>
      <c r="SEY166" s="225"/>
      <c r="SEZ166" s="225"/>
      <c r="SFA166" s="225"/>
      <c r="SFB166" s="225"/>
      <c r="SFC166" s="225"/>
      <c r="SFD166" s="225"/>
      <c r="SFE166" s="225"/>
      <c r="SFF166" s="225"/>
      <c r="SFG166" s="225"/>
      <c r="SFH166" s="225"/>
      <c r="SFI166" s="225"/>
      <c r="SFJ166" s="225"/>
      <c r="SFK166" s="225"/>
      <c r="SFL166" s="225"/>
      <c r="SFM166" s="225"/>
      <c r="SFN166" s="225"/>
      <c r="SFO166" s="225"/>
      <c r="SFP166" s="225"/>
      <c r="SFQ166" s="225"/>
      <c r="SFR166" s="225"/>
      <c r="SFS166" s="225"/>
      <c r="SFT166" s="225"/>
      <c r="SFU166" s="225"/>
      <c r="SFV166" s="225"/>
      <c r="SFW166" s="225"/>
      <c r="SFX166" s="225"/>
      <c r="SFY166" s="225"/>
      <c r="SFZ166" s="225"/>
      <c r="SGA166" s="225"/>
      <c r="SGB166" s="225"/>
      <c r="SGC166" s="225"/>
      <c r="SGD166" s="225"/>
      <c r="SGE166" s="225"/>
      <c r="SGF166" s="225"/>
      <c r="SGG166" s="225"/>
      <c r="SGH166" s="225"/>
      <c r="SGI166" s="225"/>
      <c r="SGJ166" s="225"/>
      <c r="SGK166" s="225"/>
      <c r="SGL166" s="225"/>
      <c r="SGM166" s="225"/>
      <c r="SGN166" s="225"/>
      <c r="SGO166" s="225"/>
      <c r="SGP166" s="225"/>
      <c r="SGQ166" s="225"/>
      <c r="SGR166" s="225"/>
      <c r="SGS166" s="225"/>
      <c r="SGT166" s="225"/>
      <c r="SGU166" s="225"/>
      <c r="SGV166" s="225"/>
      <c r="SGW166" s="225"/>
      <c r="SGX166" s="225"/>
      <c r="SGY166" s="225"/>
      <c r="SGZ166" s="225"/>
      <c r="SHA166" s="225"/>
      <c r="SHB166" s="225"/>
      <c r="SHC166" s="225"/>
      <c r="SHD166" s="225"/>
      <c r="SHE166" s="225"/>
      <c r="SHF166" s="225"/>
      <c r="SHG166" s="225"/>
      <c r="SHH166" s="225"/>
      <c r="SHI166" s="225"/>
      <c r="SHJ166" s="225"/>
      <c r="SHK166" s="225"/>
      <c r="SHL166" s="225"/>
      <c r="SHM166" s="225"/>
      <c r="SHN166" s="225"/>
      <c r="SHO166" s="225"/>
      <c r="SHP166" s="225"/>
      <c r="SHQ166" s="225"/>
      <c r="SHR166" s="225"/>
      <c r="SHS166" s="225"/>
      <c r="SHT166" s="225"/>
      <c r="SHU166" s="225"/>
      <c r="SHV166" s="225"/>
      <c r="SHW166" s="225"/>
      <c r="SHX166" s="225"/>
      <c r="SHY166" s="225"/>
      <c r="SHZ166" s="225"/>
      <c r="SIA166" s="225"/>
      <c r="SIB166" s="225"/>
      <c r="SIC166" s="225"/>
      <c r="SID166" s="225"/>
      <c r="SIE166" s="225"/>
      <c r="SIF166" s="225"/>
      <c r="SIG166" s="225"/>
      <c r="SIH166" s="225"/>
      <c r="SII166" s="225"/>
      <c r="SIJ166" s="225"/>
      <c r="SIK166" s="225"/>
      <c r="SIL166" s="225"/>
      <c r="SIM166" s="225"/>
      <c r="SIN166" s="225"/>
      <c r="SIO166" s="225"/>
      <c r="SIP166" s="225"/>
      <c r="SIQ166" s="225"/>
      <c r="SIR166" s="225"/>
      <c r="SIS166" s="225"/>
      <c r="SIT166" s="225"/>
      <c r="SIU166" s="225"/>
      <c r="SIV166" s="225"/>
      <c r="SIW166" s="225"/>
      <c r="SIX166" s="225"/>
      <c r="SIY166" s="225"/>
      <c r="SIZ166" s="225"/>
      <c r="SJA166" s="225"/>
      <c r="SJB166" s="225"/>
      <c r="SJC166" s="225"/>
      <c r="SJD166" s="225"/>
      <c r="SJE166" s="225"/>
      <c r="SJF166" s="225"/>
      <c r="SJG166" s="225"/>
      <c r="SJH166" s="225"/>
      <c r="SJI166" s="225"/>
      <c r="SJJ166" s="225"/>
      <c r="SJK166" s="225"/>
      <c r="SJL166" s="225"/>
      <c r="SJM166" s="225"/>
      <c r="SJN166" s="225"/>
      <c r="SJO166" s="225"/>
      <c r="SJP166" s="225"/>
      <c r="SJQ166" s="225"/>
      <c r="SJR166" s="225"/>
      <c r="SJS166" s="225"/>
      <c r="SJT166" s="225"/>
      <c r="SJU166" s="225"/>
      <c r="SJV166" s="225"/>
      <c r="SJW166" s="225"/>
      <c r="SJX166" s="225"/>
      <c r="SJY166" s="225"/>
      <c r="SJZ166" s="225"/>
      <c r="SKA166" s="225"/>
      <c r="SKB166" s="225"/>
      <c r="SKC166" s="225"/>
      <c r="SKD166" s="225"/>
      <c r="SKE166" s="225"/>
      <c r="SKF166" s="225"/>
      <c r="SKG166" s="225"/>
      <c r="SKH166" s="225"/>
      <c r="SKI166" s="225"/>
      <c r="SKJ166" s="225"/>
      <c r="SKK166" s="225"/>
      <c r="SKL166" s="225"/>
      <c r="SKM166" s="225"/>
      <c r="SKN166" s="225"/>
      <c r="SKO166" s="225"/>
      <c r="SKP166" s="225"/>
      <c r="SKQ166" s="225"/>
      <c r="SKR166" s="225"/>
      <c r="SKS166" s="225"/>
      <c r="SKT166" s="225"/>
      <c r="SKU166" s="225"/>
      <c r="SKV166" s="225"/>
      <c r="SKW166" s="225"/>
      <c r="SKX166" s="225"/>
      <c r="SKY166" s="225"/>
      <c r="SKZ166" s="225"/>
      <c r="SLA166" s="225"/>
      <c r="SLB166" s="225"/>
      <c r="SLC166" s="225"/>
      <c r="SLD166" s="225"/>
      <c r="SLE166" s="225"/>
      <c r="SLF166" s="225"/>
      <c r="SLG166" s="225"/>
      <c r="SLH166" s="225"/>
      <c r="SLI166" s="225"/>
      <c r="SLJ166" s="225"/>
      <c r="SLK166" s="225"/>
      <c r="SLL166" s="225"/>
      <c r="SLM166" s="225"/>
      <c r="SLN166" s="225"/>
      <c r="SLO166" s="225"/>
      <c r="SLP166" s="225"/>
      <c r="SLQ166" s="225"/>
      <c r="SLR166" s="225"/>
      <c r="SLS166" s="225"/>
      <c r="SLT166" s="225"/>
      <c r="SLU166" s="225"/>
      <c r="SLV166" s="225"/>
      <c r="SLW166" s="225"/>
      <c r="SLX166" s="225"/>
      <c r="SLY166" s="225"/>
      <c r="SLZ166" s="225"/>
      <c r="SMA166" s="225"/>
      <c r="SMB166" s="225"/>
      <c r="SMC166" s="225"/>
      <c r="SMD166" s="225"/>
      <c r="SME166" s="225"/>
      <c r="SMF166" s="225"/>
      <c r="SMG166" s="225"/>
      <c r="SMH166" s="225"/>
      <c r="SMI166" s="225"/>
      <c r="SMJ166" s="225"/>
      <c r="SMK166" s="225"/>
      <c r="SML166" s="225"/>
      <c r="SMM166" s="225"/>
      <c r="SMN166" s="225"/>
      <c r="SMO166" s="225"/>
      <c r="SMP166" s="225"/>
      <c r="SMQ166" s="225"/>
      <c r="SMR166" s="225"/>
      <c r="SMS166" s="225"/>
      <c r="SMT166" s="225"/>
      <c r="SMU166" s="225"/>
      <c r="SMV166" s="225"/>
      <c r="SMW166" s="225"/>
      <c r="SMX166" s="225"/>
      <c r="SMY166" s="225"/>
      <c r="SMZ166" s="225"/>
      <c r="SNA166" s="225"/>
      <c r="SNB166" s="225"/>
      <c r="SNC166" s="225"/>
      <c r="SND166" s="225"/>
      <c r="SNE166" s="225"/>
      <c r="SNF166" s="225"/>
      <c r="SNG166" s="225"/>
      <c r="SNH166" s="225"/>
      <c r="SNI166" s="225"/>
      <c r="SNJ166" s="225"/>
      <c r="SNK166" s="225"/>
      <c r="SNL166" s="225"/>
      <c r="SNM166" s="225"/>
      <c r="SNN166" s="225"/>
      <c r="SNO166" s="225"/>
      <c r="SNP166" s="225"/>
      <c r="SNQ166" s="225"/>
      <c r="SNR166" s="225"/>
      <c r="SNS166" s="225"/>
      <c r="SNT166" s="225"/>
      <c r="SNU166" s="225"/>
      <c r="SNV166" s="225"/>
      <c r="SNW166" s="225"/>
      <c r="SNX166" s="225"/>
      <c r="SNY166" s="225"/>
      <c r="SNZ166" s="225"/>
      <c r="SOA166" s="225"/>
      <c r="SOB166" s="225"/>
      <c r="SOC166" s="225"/>
      <c r="SOD166" s="225"/>
      <c r="SOE166" s="225"/>
      <c r="SOF166" s="225"/>
      <c r="SOG166" s="225"/>
      <c r="SOH166" s="225"/>
      <c r="SOI166" s="225"/>
      <c r="SOJ166" s="225"/>
      <c r="SOK166" s="225"/>
      <c r="SOL166" s="225"/>
      <c r="SOM166" s="225"/>
      <c r="SON166" s="225"/>
      <c r="SOO166" s="225"/>
      <c r="SOP166" s="225"/>
      <c r="SOQ166" s="225"/>
      <c r="SOR166" s="225"/>
      <c r="SOS166" s="225"/>
      <c r="SOT166" s="225"/>
      <c r="SOU166" s="225"/>
      <c r="SOV166" s="225"/>
      <c r="SOW166" s="225"/>
      <c r="SOX166" s="225"/>
      <c r="SOY166" s="225"/>
      <c r="SOZ166" s="225"/>
      <c r="SPA166" s="225"/>
      <c r="SPB166" s="225"/>
      <c r="SPC166" s="225"/>
      <c r="SPD166" s="225"/>
      <c r="SPE166" s="225"/>
      <c r="SPF166" s="225"/>
      <c r="SPG166" s="225"/>
      <c r="SPH166" s="225"/>
      <c r="SPI166" s="225"/>
      <c r="SPJ166" s="225"/>
      <c r="SPK166" s="225"/>
      <c r="SPL166" s="225"/>
      <c r="SPM166" s="225"/>
      <c r="SPN166" s="225"/>
      <c r="SPO166" s="225"/>
      <c r="SPP166" s="225"/>
      <c r="SPQ166" s="225"/>
      <c r="SPR166" s="225"/>
      <c r="SPS166" s="225"/>
      <c r="SPT166" s="225"/>
      <c r="SPU166" s="225"/>
      <c r="SPV166" s="225"/>
      <c r="SPW166" s="225"/>
      <c r="SPX166" s="225"/>
      <c r="SPY166" s="225"/>
      <c r="SPZ166" s="225"/>
      <c r="SQA166" s="225"/>
      <c r="SQB166" s="225"/>
      <c r="SQC166" s="225"/>
      <c r="SQD166" s="225"/>
      <c r="SQE166" s="225"/>
      <c r="SQF166" s="225"/>
      <c r="SQG166" s="225"/>
      <c r="SQH166" s="225"/>
      <c r="SQI166" s="225"/>
      <c r="SQJ166" s="225"/>
      <c r="SQK166" s="225"/>
      <c r="SQL166" s="225"/>
      <c r="SQM166" s="225"/>
      <c r="SQN166" s="225"/>
      <c r="SQO166" s="225"/>
      <c r="SQP166" s="225"/>
      <c r="SQQ166" s="225"/>
      <c r="SQR166" s="225"/>
      <c r="SQS166" s="225"/>
      <c r="SQT166" s="225"/>
      <c r="SQU166" s="225"/>
      <c r="SQV166" s="225"/>
      <c r="SQW166" s="225"/>
      <c r="SQX166" s="225"/>
      <c r="SQY166" s="225"/>
      <c r="SQZ166" s="225"/>
      <c r="SRA166" s="225"/>
      <c r="SRB166" s="225"/>
      <c r="SRC166" s="225"/>
      <c r="SRD166" s="225"/>
      <c r="SRE166" s="225"/>
      <c r="SRF166" s="225"/>
      <c r="SRG166" s="225"/>
      <c r="SRH166" s="225"/>
      <c r="SRI166" s="225"/>
      <c r="SRJ166" s="225"/>
      <c r="SRK166" s="225"/>
      <c r="SRL166" s="225"/>
      <c r="SRM166" s="225"/>
      <c r="SRN166" s="225"/>
      <c r="SRO166" s="225"/>
      <c r="SRP166" s="225"/>
      <c r="SRQ166" s="225"/>
      <c r="SRR166" s="225"/>
      <c r="SRS166" s="225"/>
      <c r="SRT166" s="225"/>
      <c r="SRU166" s="225"/>
      <c r="SRV166" s="225"/>
      <c r="SRW166" s="225"/>
      <c r="SRX166" s="225"/>
      <c r="SRY166" s="225"/>
      <c r="SRZ166" s="225"/>
      <c r="SSA166" s="225"/>
      <c r="SSB166" s="225"/>
      <c r="SSC166" s="225"/>
      <c r="SSD166" s="225"/>
      <c r="SSE166" s="225"/>
      <c r="SSF166" s="225"/>
      <c r="SSG166" s="225"/>
      <c r="SSH166" s="225"/>
      <c r="SSI166" s="225"/>
      <c r="SSJ166" s="225"/>
      <c r="SSK166" s="225"/>
      <c r="SSL166" s="225"/>
      <c r="SSM166" s="225"/>
      <c r="SSN166" s="225"/>
      <c r="SSO166" s="225"/>
      <c r="SSP166" s="225"/>
      <c r="SSQ166" s="225"/>
      <c r="SSR166" s="225"/>
      <c r="SSS166" s="225"/>
      <c r="SST166" s="225"/>
      <c r="SSU166" s="225"/>
      <c r="SSV166" s="225"/>
      <c r="SSW166" s="225"/>
      <c r="SSX166" s="225"/>
      <c r="SSY166" s="225"/>
      <c r="SSZ166" s="225"/>
      <c r="STA166" s="225"/>
      <c r="STB166" s="225"/>
      <c r="STC166" s="225"/>
      <c r="STD166" s="225"/>
      <c r="STE166" s="225"/>
      <c r="STF166" s="225"/>
      <c r="STG166" s="225"/>
      <c r="STH166" s="225"/>
      <c r="STI166" s="225"/>
      <c r="STJ166" s="225"/>
      <c r="STK166" s="225"/>
      <c r="STL166" s="225"/>
      <c r="STM166" s="225"/>
      <c r="STN166" s="225"/>
      <c r="STO166" s="225"/>
      <c r="STP166" s="225"/>
      <c r="STQ166" s="225"/>
      <c r="STR166" s="225"/>
      <c r="STS166" s="225"/>
      <c r="STT166" s="225"/>
      <c r="STU166" s="225"/>
      <c r="STV166" s="225"/>
      <c r="STW166" s="225"/>
      <c r="STX166" s="225"/>
      <c r="STY166" s="225"/>
      <c r="STZ166" s="225"/>
      <c r="SUA166" s="225"/>
      <c r="SUB166" s="225"/>
      <c r="SUC166" s="225"/>
      <c r="SUD166" s="225"/>
      <c r="SUE166" s="225"/>
      <c r="SUF166" s="225"/>
      <c r="SUG166" s="225"/>
      <c r="SUH166" s="225"/>
      <c r="SUI166" s="225"/>
      <c r="SUJ166" s="225"/>
      <c r="SUK166" s="225"/>
      <c r="SUL166" s="225"/>
      <c r="SUM166" s="225"/>
      <c r="SUN166" s="225"/>
      <c r="SUO166" s="225"/>
      <c r="SUP166" s="225"/>
      <c r="SUQ166" s="225"/>
      <c r="SUR166" s="225"/>
      <c r="SUS166" s="225"/>
      <c r="SUT166" s="225"/>
      <c r="SUU166" s="225"/>
      <c r="SUV166" s="225"/>
      <c r="SUW166" s="225"/>
      <c r="SUX166" s="225"/>
      <c r="SUY166" s="225"/>
      <c r="SUZ166" s="225"/>
      <c r="SVA166" s="225"/>
      <c r="SVB166" s="225"/>
      <c r="SVC166" s="225"/>
      <c r="SVD166" s="225"/>
      <c r="SVE166" s="225"/>
      <c r="SVF166" s="225"/>
      <c r="SVG166" s="225"/>
      <c r="SVH166" s="225"/>
      <c r="SVI166" s="225"/>
      <c r="SVJ166" s="225"/>
      <c r="SVK166" s="225"/>
      <c r="SVL166" s="225"/>
      <c r="SVM166" s="225"/>
      <c r="SVN166" s="225"/>
      <c r="SVO166" s="225"/>
      <c r="SVP166" s="225"/>
      <c r="SVQ166" s="225"/>
      <c r="SVR166" s="225"/>
      <c r="SVS166" s="225"/>
      <c r="SVT166" s="225"/>
      <c r="SVU166" s="225"/>
      <c r="SVV166" s="225"/>
      <c r="SVW166" s="225"/>
      <c r="SVX166" s="225"/>
      <c r="SVY166" s="225"/>
      <c r="SVZ166" s="225"/>
      <c r="SWA166" s="225"/>
      <c r="SWB166" s="225"/>
      <c r="SWC166" s="225"/>
      <c r="SWD166" s="225"/>
      <c r="SWE166" s="225"/>
      <c r="SWF166" s="225"/>
      <c r="SWG166" s="225"/>
      <c r="SWH166" s="225"/>
      <c r="SWI166" s="225"/>
      <c r="SWJ166" s="225"/>
      <c r="SWK166" s="225"/>
      <c r="SWL166" s="225"/>
      <c r="SWM166" s="225"/>
      <c r="SWN166" s="225"/>
      <c r="SWO166" s="225"/>
      <c r="SWP166" s="225"/>
      <c r="SWQ166" s="225"/>
      <c r="SWR166" s="225"/>
      <c r="SWS166" s="225"/>
      <c r="SWT166" s="225"/>
      <c r="SWU166" s="225"/>
      <c r="SWV166" s="225"/>
      <c r="SWW166" s="225"/>
      <c r="SWX166" s="225"/>
      <c r="SWY166" s="225"/>
      <c r="SWZ166" s="225"/>
      <c r="SXA166" s="225"/>
      <c r="SXB166" s="225"/>
      <c r="SXC166" s="225"/>
      <c r="SXD166" s="225"/>
      <c r="SXE166" s="225"/>
      <c r="SXF166" s="225"/>
      <c r="SXG166" s="225"/>
      <c r="SXH166" s="225"/>
      <c r="SXI166" s="225"/>
      <c r="SXJ166" s="225"/>
      <c r="SXK166" s="225"/>
      <c r="SXL166" s="225"/>
      <c r="SXM166" s="225"/>
      <c r="SXN166" s="225"/>
      <c r="SXO166" s="225"/>
      <c r="SXP166" s="225"/>
      <c r="SXQ166" s="225"/>
      <c r="SXR166" s="225"/>
      <c r="SXS166" s="225"/>
      <c r="SXT166" s="225"/>
      <c r="SXU166" s="225"/>
      <c r="SXV166" s="225"/>
      <c r="SXW166" s="225"/>
      <c r="SXX166" s="225"/>
      <c r="SXY166" s="225"/>
      <c r="SXZ166" s="225"/>
      <c r="SYA166" s="225"/>
      <c r="SYB166" s="225"/>
      <c r="SYC166" s="225"/>
      <c r="SYD166" s="225"/>
      <c r="SYE166" s="225"/>
      <c r="SYF166" s="225"/>
      <c r="SYG166" s="225"/>
      <c r="SYH166" s="225"/>
      <c r="SYI166" s="225"/>
      <c r="SYJ166" s="225"/>
      <c r="SYK166" s="225"/>
      <c r="SYL166" s="225"/>
      <c r="SYM166" s="225"/>
      <c r="SYN166" s="225"/>
      <c r="SYO166" s="225"/>
      <c r="SYP166" s="225"/>
      <c r="SYQ166" s="225"/>
      <c r="SYR166" s="225"/>
      <c r="SYS166" s="225"/>
      <c r="SYT166" s="225"/>
      <c r="SYU166" s="225"/>
      <c r="SYV166" s="225"/>
      <c r="SYW166" s="225"/>
      <c r="SYX166" s="225"/>
      <c r="SYY166" s="225"/>
      <c r="SYZ166" s="225"/>
      <c r="SZA166" s="225"/>
      <c r="SZB166" s="225"/>
      <c r="SZC166" s="225"/>
      <c r="SZD166" s="225"/>
      <c r="SZE166" s="225"/>
      <c r="SZF166" s="225"/>
      <c r="SZG166" s="225"/>
      <c r="SZH166" s="225"/>
      <c r="SZI166" s="225"/>
      <c r="SZJ166" s="225"/>
      <c r="SZK166" s="225"/>
      <c r="SZL166" s="225"/>
      <c r="SZM166" s="225"/>
      <c r="SZN166" s="225"/>
      <c r="SZO166" s="225"/>
      <c r="SZP166" s="225"/>
      <c r="SZQ166" s="225"/>
      <c r="SZR166" s="225"/>
      <c r="SZS166" s="225"/>
      <c r="SZT166" s="225"/>
      <c r="SZU166" s="225"/>
      <c r="SZV166" s="225"/>
      <c r="SZW166" s="225"/>
      <c r="SZX166" s="225"/>
      <c r="SZY166" s="225"/>
      <c r="SZZ166" s="225"/>
      <c r="TAA166" s="225"/>
      <c r="TAB166" s="225"/>
      <c r="TAC166" s="225"/>
      <c r="TAD166" s="225"/>
      <c r="TAE166" s="225"/>
      <c r="TAF166" s="225"/>
      <c r="TAG166" s="225"/>
      <c r="TAH166" s="225"/>
      <c r="TAI166" s="225"/>
      <c r="TAJ166" s="225"/>
      <c r="TAK166" s="225"/>
      <c r="TAL166" s="225"/>
      <c r="TAM166" s="225"/>
      <c r="TAN166" s="225"/>
      <c r="TAO166" s="225"/>
      <c r="TAP166" s="225"/>
      <c r="TAQ166" s="225"/>
      <c r="TAR166" s="225"/>
      <c r="TAS166" s="225"/>
      <c r="TAT166" s="225"/>
      <c r="TAU166" s="225"/>
      <c r="TAV166" s="225"/>
      <c r="TAW166" s="225"/>
      <c r="TAX166" s="225"/>
      <c r="TAY166" s="225"/>
      <c r="TAZ166" s="225"/>
      <c r="TBA166" s="225"/>
      <c r="TBB166" s="225"/>
      <c r="TBC166" s="225"/>
      <c r="TBD166" s="225"/>
      <c r="TBE166" s="225"/>
      <c r="TBF166" s="225"/>
      <c r="TBG166" s="225"/>
      <c r="TBH166" s="225"/>
      <c r="TBI166" s="225"/>
      <c r="TBJ166" s="225"/>
      <c r="TBK166" s="225"/>
      <c r="TBL166" s="225"/>
      <c r="TBM166" s="225"/>
      <c r="TBN166" s="225"/>
      <c r="TBO166" s="225"/>
      <c r="TBP166" s="225"/>
      <c r="TBQ166" s="225"/>
      <c r="TBR166" s="225"/>
      <c r="TBS166" s="225"/>
      <c r="TBT166" s="225"/>
      <c r="TBU166" s="225"/>
      <c r="TBV166" s="225"/>
      <c r="TBW166" s="225"/>
      <c r="TBX166" s="225"/>
      <c r="TBY166" s="225"/>
      <c r="TBZ166" s="225"/>
      <c r="TCA166" s="225"/>
      <c r="TCB166" s="225"/>
      <c r="TCC166" s="225"/>
      <c r="TCD166" s="225"/>
      <c r="TCE166" s="225"/>
      <c r="TCF166" s="225"/>
      <c r="TCG166" s="225"/>
      <c r="TCH166" s="225"/>
      <c r="TCI166" s="225"/>
      <c r="TCJ166" s="225"/>
      <c r="TCK166" s="225"/>
      <c r="TCL166" s="225"/>
      <c r="TCM166" s="225"/>
      <c r="TCN166" s="225"/>
      <c r="TCO166" s="225"/>
      <c r="TCP166" s="225"/>
      <c r="TCQ166" s="225"/>
      <c r="TCR166" s="225"/>
      <c r="TCS166" s="225"/>
      <c r="TCT166" s="225"/>
      <c r="TCU166" s="225"/>
      <c r="TCV166" s="225"/>
      <c r="TCW166" s="225"/>
      <c r="TCX166" s="225"/>
      <c r="TCY166" s="225"/>
      <c r="TCZ166" s="225"/>
      <c r="TDA166" s="225"/>
      <c r="TDB166" s="225"/>
      <c r="TDC166" s="225"/>
      <c r="TDD166" s="225"/>
      <c r="TDE166" s="225"/>
      <c r="TDF166" s="225"/>
      <c r="TDG166" s="225"/>
      <c r="TDH166" s="225"/>
      <c r="TDI166" s="225"/>
      <c r="TDJ166" s="225"/>
      <c r="TDK166" s="225"/>
      <c r="TDL166" s="225"/>
      <c r="TDM166" s="225"/>
      <c r="TDN166" s="225"/>
      <c r="TDO166" s="225"/>
      <c r="TDP166" s="225"/>
      <c r="TDQ166" s="225"/>
      <c r="TDR166" s="225"/>
      <c r="TDS166" s="225"/>
      <c r="TDT166" s="225"/>
      <c r="TDU166" s="225"/>
      <c r="TDV166" s="225"/>
      <c r="TDW166" s="225"/>
      <c r="TDX166" s="225"/>
      <c r="TDY166" s="225"/>
      <c r="TDZ166" s="225"/>
      <c r="TEA166" s="225"/>
      <c r="TEB166" s="225"/>
      <c r="TEC166" s="225"/>
      <c r="TED166" s="225"/>
      <c r="TEE166" s="225"/>
      <c r="TEF166" s="225"/>
      <c r="TEG166" s="225"/>
      <c r="TEH166" s="225"/>
      <c r="TEI166" s="225"/>
      <c r="TEJ166" s="225"/>
      <c r="TEK166" s="225"/>
      <c r="TEL166" s="225"/>
      <c r="TEM166" s="225"/>
      <c r="TEN166" s="225"/>
      <c r="TEO166" s="225"/>
      <c r="TEP166" s="225"/>
      <c r="TEQ166" s="225"/>
      <c r="TER166" s="225"/>
      <c r="TES166" s="225"/>
      <c r="TET166" s="225"/>
      <c r="TEU166" s="225"/>
      <c r="TEV166" s="225"/>
      <c r="TEW166" s="225"/>
      <c r="TEX166" s="225"/>
      <c r="TEY166" s="225"/>
      <c r="TEZ166" s="225"/>
      <c r="TFA166" s="225"/>
      <c r="TFB166" s="225"/>
      <c r="TFC166" s="225"/>
      <c r="TFD166" s="225"/>
      <c r="TFE166" s="225"/>
      <c r="TFF166" s="225"/>
      <c r="TFG166" s="225"/>
      <c r="TFH166" s="225"/>
      <c r="TFI166" s="225"/>
      <c r="TFJ166" s="225"/>
      <c r="TFK166" s="225"/>
      <c r="TFL166" s="225"/>
      <c r="TFM166" s="225"/>
      <c r="TFN166" s="225"/>
      <c r="TFO166" s="225"/>
      <c r="TFP166" s="225"/>
      <c r="TFQ166" s="225"/>
      <c r="TFR166" s="225"/>
      <c r="TFS166" s="225"/>
      <c r="TFT166" s="225"/>
      <c r="TFU166" s="225"/>
      <c r="TFV166" s="225"/>
      <c r="TFW166" s="225"/>
      <c r="TFX166" s="225"/>
      <c r="TFY166" s="225"/>
      <c r="TFZ166" s="225"/>
      <c r="TGA166" s="225"/>
      <c r="TGB166" s="225"/>
      <c r="TGC166" s="225"/>
      <c r="TGD166" s="225"/>
      <c r="TGE166" s="225"/>
      <c r="TGF166" s="225"/>
      <c r="TGG166" s="225"/>
      <c r="TGH166" s="225"/>
      <c r="TGI166" s="225"/>
      <c r="TGJ166" s="225"/>
      <c r="TGK166" s="225"/>
      <c r="TGL166" s="225"/>
      <c r="TGM166" s="225"/>
      <c r="TGN166" s="225"/>
      <c r="TGO166" s="225"/>
      <c r="TGP166" s="225"/>
      <c r="TGQ166" s="225"/>
      <c r="TGR166" s="225"/>
      <c r="TGS166" s="225"/>
      <c r="TGT166" s="225"/>
      <c r="TGU166" s="225"/>
      <c r="TGV166" s="225"/>
      <c r="TGW166" s="225"/>
      <c r="TGX166" s="225"/>
      <c r="TGY166" s="225"/>
      <c r="TGZ166" s="225"/>
      <c r="THA166" s="225"/>
      <c r="THB166" s="225"/>
      <c r="THC166" s="225"/>
      <c r="THD166" s="225"/>
      <c r="THE166" s="225"/>
      <c r="THF166" s="225"/>
      <c r="THG166" s="225"/>
      <c r="THH166" s="225"/>
      <c r="THI166" s="225"/>
      <c r="THJ166" s="225"/>
      <c r="THK166" s="225"/>
      <c r="THL166" s="225"/>
      <c r="THM166" s="225"/>
      <c r="THN166" s="225"/>
      <c r="THO166" s="225"/>
      <c r="THP166" s="225"/>
      <c r="THQ166" s="225"/>
      <c r="THR166" s="225"/>
      <c r="THS166" s="225"/>
      <c r="THT166" s="225"/>
      <c r="THU166" s="225"/>
      <c r="THV166" s="225"/>
      <c r="THW166" s="225"/>
      <c r="THX166" s="225"/>
      <c r="THY166" s="225"/>
      <c r="THZ166" s="225"/>
      <c r="TIA166" s="225"/>
      <c r="TIB166" s="225"/>
      <c r="TIC166" s="225"/>
      <c r="TID166" s="225"/>
      <c r="TIE166" s="225"/>
      <c r="TIF166" s="225"/>
      <c r="TIG166" s="225"/>
      <c r="TIH166" s="225"/>
      <c r="TII166" s="225"/>
      <c r="TIJ166" s="225"/>
      <c r="TIK166" s="225"/>
      <c r="TIL166" s="225"/>
      <c r="TIM166" s="225"/>
      <c r="TIN166" s="225"/>
      <c r="TIO166" s="225"/>
      <c r="TIP166" s="225"/>
      <c r="TIQ166" s="225"/>
      <c r="TIR166" s="225"/>
      <c r="TIS166" s="225"/>
      <c r="TIT166" s="225"/>
      <c r="TIU166" s="225"/>
      <c r="TIV166" s="225"/>
      <c r="TIW166" s="225"/>
      <c r="TIX166" s="225"/>
      <c r="TIY166" s="225"/>
      <c r="TIZ166" s="225"/>
      <c r="TJA166" s="225"/>
      <c r="TJB166" s="225"/>
      <c r="TJC166" s="225"/>
      <c r="TJD166" s="225"/>
      <c r="TJE166" s="225"/>
      <c r="TJF166" s="225"/>
      <c r="TJG166" s="225"/>
      <c r="TJH166" s="225"/>
      <c r="TJI166" s="225"/>
      <c r="TJJ166" s="225"/>
      <c r="TJK166" s="225"/>
      <c r="TJL166" s="225"/>
      <c r="TJM166" s="225"/>
      <c r="TJN166" s="225"/>
      <c r="TJO166" s="225"/>
      <c r="TJP166" s="225"/>
      <c r="TJQ166" s="225"/>
      <c r="TJR166" s="225"/>
      <c r="TJS166" s="225"/>
      <c r="TJT166" s="225"/>
      <c r="TJU166" s="225"/>
      <c r="TJV166" s="225"/>
      <c r="TJW166" s="225"/>
      <c r="TJX166" s="225"/>
      <c r="TJY166" s="225"/>
      <c r="TJZ166" s="225"/>
      <c r="TKA166" s="225"/>
      <c r="TKB166" s="225"/>
      <c r="TKC166" s="225"/>
      <c r="TKD166" s="225"/>
      <c r="TKE166" s="225"/>
      <c r="TKF166" s="225"/>
      <c r="TKG166" s="225"/>
      <c r="TKH166" s="225"/>
      <c r="TKI166" s="225"/>
      <c r="TKJ166" s="225"/>
      <c r="TKK166" s="225"/>
      <c r="TKL166" s="225"/>
      <c r="TKM166" s="225"/>
      <c r="TKN166" s="225"/>
      <c r="TKO166" s="225"/>
      <c r="TKP166" s="225"/>
      <c r="TKQ166" s="225"/>
      <c r="TKR166" s="225"/>
      <c r="TKS166" s="225"/>
      <c r="TKT166" s="225"/>
      <c r="TKU166" s="225"/>
      <c r="TKV166" s="225"/>
      <c r="TKW166" s="225"/>
      <c r="TKX166" s="225"/>
      <c r="TKY166" s="225"/>
      <c r="TKZ166" s="225"/>
      <c r="TLA166" s="225"/>
      <c r="TLB166" s="225"/>
      <c r="TLC166" s="225"/>
      <c r="TLD166" s="225"/>
      <c r="TLE166" s="225"/>
      <c r="TLF166" s="225"/>
      <c r="TLG166" s="225"/>
      <c r="TLH166" s="225"/>
      <c r="TLI166" s="225"/>
      <c r="TLJ166" s="225"/>
      <c r="TLK166" s="225"/>
      <c r="TLL166" s="225"/>
      <c r="TLM166" s="225"/>
      <c r="TLN166" s="225"/>
      <c r="TLO166" s="225"/>
      <c r="TLP166" s="225"/>
      <c r="TLQ166" s="225"/>
      <c r="TLR166" s="225"/>
      <c r="TLS166" s="225"/>
      <c r="TLT166" s="225"/>
      <c r="TLU166" s="225"/>
      <c r="TLV166" s="225"/>
      <c r="TLW166" s="225"/>
      <c r="TLX166" s="225"/>
      <c r="TLY166" s="225"/>
      <c r="TLZ166" s="225"/>
      <c r="TMA166" s="225"/>
      <c r="TMB166" s="225"/>
      <c r="TMC166" s="225"/>
      <c r="TMD166" s="225"/>
      <c r="TME166" s="225"/>
      <c r="TMF166" s="225"/>
      <c r="TMG166" s="225"/>
      <c r="TMH166" s="225"/>
      <c r="TMI166" s="225"/>
      <c r="TMJ166" s="225"/>
      <c r="TMK166" s="225"/>
      <c r="TML166" s="225"/>
      <c r="TMM166" s="225"/>
      <c r="TMN166" s="225"/>
      <c r="TMO166" s="225"/>
      <c r="TMP166" s="225"/>
      <c r="TMQ166" s="225"/>
      <c r="TMR166" s="225"/>
      <c r="TMS166" s="225"/>
      <c r="TMT166" s="225"/>
      <c r="TMU166" s="225"/>
      <c r="TMV166" s="225"/>
      <c r="TMW166" s="225"/>
      <c r="TMX166" s="225"/>
      <c r="TMY166" s="225"/>
      <c r="TMZ166" s="225"/>
      <c r="TNA166" s="225"/>
      <c r="TNB166" s="225"/>
      <c r="TNC166" s="225"/>
      <c r="TND166" s="225"/>
      <c r="TNE166" s="225"/>
      <c r="TNF166" s="225"/>
      <c r="TNG166" s="225"/>
      <c r="TNH166" s="225"/>
      <c r="TNI166" s="225"/>
      <c r="TNJ166" s="225"/>
      <c r="TNK166" s="225"/>
      <c r="TNL166" s="225"/>
      <c r="TNM166" s="225"/>
      <c r="TNN166" s="225"/>
      <c r="TNO166" s="225"/>
      <c r="TNP166" s="225"/>
      <c r="TNQ166" s="225"/>
      <c r="TNR166" s="225"/>
      <c r="TNS166" s="225"/>
      <c r="TNT166" s="225"/>
      <c r="TNU166" s="225"/>
      <c r="TNV166" s="225"/>
      <c r="TNW166" s="225"/>
      <c r="TNX166" s="225"/>
      <c r="TNY166" s="225"/>
      <c r="TNZ166" s="225"/>
      <c r="TOA166" s="225"/>
      <c r="TOB166" s="225"/>
      <c r="TOC166" s="225"/>
      <c r="TOD166" s="225"/>
      <c r="TOE166" s="225"/>
      <c r="TOF166" s="225"/>
      <c r="TOG166" s="225"/>
      <c r="TOH166" s="225"/>
      <c r="TOI166" s="225"/>
      <c r="TOJ166" s="225"/>
      <c r="TOK166" s="225"/>
      <c r="TOL166" s="225"/>
      <c r="TOM166" s="225"/>
      <c r="TON166" s="225"/>
      <c r="TOO166" s="225"/>
      <c r="TOP166" s="225"/>
      <c r="TOQ166" s="225"/>
      <c r="TOR166" s="225"/>
      <c r="TOS166" s="225"/>
      <c r="TOT166" s="225"/>
      <c r="TOU166" s="225"/>
      <c r="TOV166" s="225"/>
      <c r="TOW166" s="225"/>
      <c r="TOX166" s="225"/>
      <c r="TOY166" s="225"/>
      <c r="TOZ166" s="225"/>
      <c r="TPA166" s="225"/>
      <c r="TPB166" s="225"/>
      <c r="TPC166" s="225"/>
      <c r="TPD166" s="225"/>
      <c r="TPE166" s="225"/>
      <c r="TPF166" s="225"/>
      <c r="TPG166" s="225"/>
      <c r="TPH166" s="225"/>
      <c r="TPI166" s="225"/>
      <c r="TPJ166" s="225"/>
      <c r="TPK166" s="225"/>
      <c r="TPL166" s="225"/>
      <c r="TPM166" s="225"/>
      <c r="TPN166" s="225"/>
      <c r="TPO166" s="225"/>
      <c r="TPP166" s="225"/>
      <c r="TPQ166" s="225"/>
      <c r="TPR166" s="225"/>
      <c r="TPS166" s="225"/>
      <c r="TPT166" s="225"/>
      <c r="TPU166" s="225"/>
      <c r="TPV166" s="225"/>
      <c r="TPW166" s="225"/>
      <c r="TPX166" s="225"/>
      <c r="TPY166" s="225"/>
      <c r="TPZ166" s="225"/>
      <c r="TQA166" s="225"/>
      <c r="TQB166" s="225"/>
      <c r="TQC166" s="225"/>
      <c r="TQD166" s="225"/>
      <c r="TQE166" s="225"/>
      <c r="TQF166" s="225"/>
      <c r="TQG166" s="225"/>
      <c r="TQH166" s="225"/>
      <c r="TQI166" s="225"/>
      <c r="TQJ166" s="225"/>
      <c r="TQK166" s="225"/>
      <c r="TQL166" s="225"/>
      <c r="TQM166" s="225"/>
      <c r="TQN166" s="225"/>
      <c r="TQO166" s="225"/>
      <c r="TQP166" s="225"/>
      <c r="TQQ166" s="225"/>
      <c r="TQR166" s="225"/>
      <c r="TQS166" s="225"/>
      <c r="TQT166" s="225"/>
      <c r="TQU166" s="225"/>
      <c r="TQV166" s="225"/>
      <c r="TQW166" s="225"/>
      <c r="TQX166" s="225"/>
      <c r="TQY166" s="225"/>
      <c r="TQZ166" s="225"/>
      <c r="TRA166" s="225"/>
      <c r="TRB166" s="225"/>
      <c r="TRC166" s="225"/>
      <c r="TRD166" s="225"/>
      <c r="TRE166" s="225"/>
      <c r="TRF166" s="225"/>
      <c r="TRG166" s="225"/>
      <c r="TRH166" s="225"/>
      <c r="TRI166" s="225"/>
      <c r="TRJ166" s="225"/>
      <c r="TRK166" s="225"/>
      <c r="TRL166" s="225"/>
      <c r="TRM166" s="225"/>
      <c r="TRN166" s="225"/>
      <c r="TRO166" s="225"/>
      <c r="TRP166" s="225"/>
      <c r="TRQ166" s="225"/>
      <c r="TRR166" s="225"/>
      <c r="TRS166" s="225"/>
      <c r="TRT166" s="225"/>
      <c r="TRU166" s="225"/>
      <c r="TRV166" s="225"/>
      <c r="TRW166" s="225"/>
      <c r="TRX166" s="225"/>
      <c r="TRY166" s="225"/>
      <c r="TRZ166" s="225"/>
      <c r="TSA166" s="225"/>
      <c r="TSB166" s="225"/>
      <c r="TSC166" s="225"/>
      <c r="TSD166" s="225"/>
      <c r="TSE166" s="225"/>
      <c r="TSF166" s="225"/>
      <c r="TSG166" s="225"/>
      <c r="TSH166" s="225"/>
      <c r="TSI166" s="225"/>
      <c r="TSJ166" s="225"/>
      <c r="TSK166" s="225"/>
      <c r="TSL166" s="225"/>
      <c r="TSM166" s="225"/>
      <c r="TSN166" s="225"/>
      <c r="TSO166" s="225"/>
      <c r="TSP166" s="225"/>
      <c r="TSQ166" s="225"/>
      <c r="TSR166" s="225"/>
      <c r="TSS166" s="225"/>
      <c r="TST166" s="225"/>
      <c r="TSU166" s="225"/>
      <c r="TSV166" s="225"/>
      <c r="TSW166" s="225"/>
      <c r="TSX166" s="225"/>
      <c r="TSY166" s="225"/>
      <c r="TSZ166" s="225"/>
      <c r="TTA166" s="225"/>
      <c r="TTB166" s="225"/>
      <c r="TTC166" s="225"/>
      <c r="TTD166" s="225"/>
      <c r="TTE166" s="225"/>
      <c r="TTF166" s="225"/>
      <c r="TTG166" s="225"/>
      <c r="TTH166" s="225"/>
      <c r="TTI166" s="225"/>
      <c r="TTJ166" s="225"/>
      <c r="TTK166" s="225"/>
      <c r="TTL166" s="225"/>
      <c r="TTM166" s="225"/>
      <c r="TTN166" s="225"/>
      <c r="TTO166" s="225"/>
      <c r="TTP166" s="225"/>
      <c r="TTQ166" s="225"/>
      <c r="TTR166" s="225"/>
      <c r="TTS166" s="225"/>
      <c r="TTT166" s="225"/>
      <c r="TTU166" s="225"/>
      <c r="TTV166" s="225"/>
      <c r="TTW166" s="225"/>
      <c r="TTX166" s="225"/>
      <c r="TTY166" s="225"/>
      <c r="TTZ166" s="225"/>
      <c r="TUA166" s="225"/>
      <c r="TUB166" s="225"/>
      <c r="TUC166" s="225"/>
      <c r="TUD166" s="225"/>
      <c r="TUE166" s="225"/>
      <c r="TUF166" s="225"/>
      <c r="TUG166" s="225"/>
      <c r="TUH166" s="225"/>
      <c r="TUI166" s="225"/>
      <c r="TUJ166" s="225"/>
      <c r="TUK166" s="225"/>
      <c r="TUL166" s="225"/>
      <c r="TUM166" s="225"/>
      <c r="TUN166" s="225"/>
      <c r="TUO166" s="225"/>
      <c r="TUP166" s="225"/>
      <c r="TUQ166" s="225"/>
      <c r="TUR166" s="225"/>
      <c r="TUS166" s="225"/>
      <c r="TUT166" s="225"/>
      <c r="TUU166" s="225"/>
      <c r="TUV166" s="225"/>
      <c r="TUW166" s="225"/>
      <c r="TUX166" s="225"/>
      <c r="TUY166" s="225"/>
      <c r="TUZ166" s="225"/>
      <c r="TVA166" s="225"/>
      <c r="TVB166" s="225"/>
      <c r="TVC166" s="225"/>
      <c r="TVD166" s="225"/>
      <c r="TVE166" s="225"/>
      <c r="TVF166" s="225"/>
      <c r="TVG166" s="225"/>
      <c r="TVH166" s="225"/>
      <c r="TVI166" s="225"/>
      <c r="TVJ166" s="225"/>
      <c r="TVK166" s="225"/>
      <c r="TVL166" s="225"/>
      <c r="TVM166" s="225"/>
      <c r="TVN166" s="225"/>
      <c r="TVO166" s="225"/>
      <c r="TVP166" s="225"/>
      <c r="TVQ166" s="225"/>
      <c r="TVR166" s="225"/>
      <c r="TVS166" s="225"/>
      <c r="TVT166" s="225"/>
      <c r="TVU166" s="225"/>
      <c r="TVV166" s="225"/>
      <c r="TVW166" s="225"/>
      <c r="TVX166" s="225"/>
      <c r="TVY166" s="225"/>
      <c r="TVZ166" s="225"/>
      <c r="TWA166" s="225"/>
      <c r="TWB166" s="225"/>
      <c r="TWC166" s="225"/>
      <c r="TWD166" s="225"/>
      <c r="TWE166" s="225"/>
      <c r="TWF166" s="225"/>
      <c r="TWG166" s="225"/>
      <c r="TWH166" s="225"/>
      <c r="TWI166" s="225"/>
      <c r="TWJ166" s="225"/>
      <c r="TWK166" s="225"/>
      <c r="TWL166" s="225"/>
      <c r="TWM166" s="225"/>
      <c r="TWN166" s="225"/>
      <c r="TWO166" s="225"/>
      <c r="TWP166" s="225"/>
      <c r="TWQ166" s="225"/>
      <c r="TWR166" s="225"/>
      <c r="TWS166" s="225"/>
      <c r="TWT166" s="225"/>
      <c r="TWU166" s="225"/>
      <c r="TWV166" s="225"/>
      <c r="TWW166" s="225"/>
      <c r="TWX166" s="225"/>
      <c r="TWY166" s="225"/>
      <c r="TWZ166" s="225"/>
      <c r="TXA166" s="225"/>
      <c r="TXB166" s="225"/>
      <c r="TXC166" s="225"/>
      <c r="TXD166" s="225"/>
      <c r="TXE166" s="225"/>
      <c r="TXF166" s="225"/>
      <c r="TXG166" s="225"/>
      <c r="TXH166" s="225"/>
      <c r="TXI166" s="225"/>
      <c r="TXJ166" s="225"/>
      <c r="TXK166" s="225"/>
      <c r="TXL166" s="225"/>
      <c r="TXM166" s="225"/>
      <c r="TXN166" s="225"/>
      <c r="TXO166" s="225"/>
      <c r="TXP166" s="225"/>
      <c r="TXQ166" s="225"/>
      <c r="TXR166" s="225"/>
      <c r="TXS166" s="225"/>
      <c r="TXT166" s="225"/>
      <c r="TXU166" s="225"/>
      <c r="TXV166" s="225"/>
      <c r="TXW166" s="225"/>
      <c r="TXX166" s="225"/>
      <c r="TXY166" s="225"/>
      <c r="TXZ166" s="225"/>
      <c r="TYA166" s="225"/>
      <c r="TYB166" s="225"/>
      <c r="TYC166" s="225"/>
      <c r="TYD166" s="225"/>
      <c r="TYE166" s="225"/>
      <c r="TYF166" s="225"/>
      <c r="TYG166" s="225"/>
      <c r="TYH166" s="225"/>
      <c r="TYI166" s="225"/>
      <c r="TYJ166" s="225"/>
      <c r="TYK166" s="225"/>
      <c r="TYL166" s="225"/>
      <c r="TYM166" s="225"/>
      <c r="TYN166" s="225"/>
      <c r="TYO166" s="225"/>
      <c r="TYP166" s="225"/>
      <c r="TYQ166" s="225"/>
      <c r="TYR166" s="225"/>
      <c r="TYS166" s="225"/>
      <c r="TYT166" s="225"/>
      <c r="TYU166" s="225"/>
      <c r="TYV166" s="225"/>
      <c r="TYW166" s="225"/>
      <c r="TYX166" s="225"/>
      <c r="TYY166" s="225"/>
      <c r="TYZ166" s="225"/>
      <c r="TZA166" s="225"/>
      <c r="TZB166" s="225"/>
      <c r="TZC166" s="225"/>
      <c r="TZD166" s="225"/>
      <c r="TZE166" s="225"/>
      <c r="TZF166" s="225"/>
      <c r="TZG166" s="225"/>
      <c r="TZH166" s="225"/>
      <c r="TZI166" s="225"/>
      <c r="TZJ166" s="225"/>
      <c r="TZK166" s="225"/>
      <c r="TZL166" s="225"/>
      <c r="TZM166" s="225"/>
      <c r="TZN166" s="225"/>
      <c r="TZO166" s="225"/>
      <c r="TZP166" s="225"/>
      <c r="TZQ166" s="225"/>
      <c r="TZR166" s="225"/>
      <c r="TZS166" s="225"/>
      <c r="TZT166" s="225"/>
      <c r="TZU166" s="225"/>
      <c r="TZV166" s="225"/>
      <c r="TZW166" s="225"/>
      <c r="TZX166" s="225"/>
      <c r="TZY166" s="225"/>
      <c r="TZZ166" s="225"/>
      <c r="UAA166" s="225"/>
      <c r="UAB166" s="225"/>
      <c r="UAC166" s="225"/>
      <c r="UAD166" s="225"/>
      <c r="UAE166" s="225"/>
      <c r="UAF166" s="225"/>
      <c r="UAG166" s="225"/>
      <c r="UAH166" s="225"/>
      <c r="UAI166" s="225"/>
      <c r="UAJ166" s="225"/>
      <c r="UAK166" s="225"/>
      <c r="UAL166" s="225"/>
      <c r="UAM166" s="225"/>
      <c r="UAN166" s="225"/>
      <c r="UAO166" s="225"/>
      <c r="UAP166" s="225"/>
      <c r="UAQ166" s="225"/>
      <c r="UAR166" s="225"/>
      <c r="UAS166" s="225"/>
      <c r="UAT166" s="225"/>
      <c r="UAU166" s="225"/>
      <c r="UAV166" s="225"/>
      <c r="UAW166" s="225"/>
      <c r="UAX166" s="225"/>
      <c r="UAY166" s="225"/>
      <c r="UAZ166" s="225"/>
      <c r="UBA166" s="225"/>
      <c r="UBB166" s="225"/>
      <c r="UBC166" s="225"/>
      <c r="UBD166" s="225"/>
      <c r="UBE166" s="225"/>
      <c r="UBF166" s="225"/>
      <c r="UBG166" s="225"/>
      <c r="UBH166" s="225"/>
      <c r="UBI166" s="225"/>
      <c r="UBJ166" s="225"/>
      <c r="UBK166" s="225"/>
      <c r="UBL166" s="225"/>
      <c r="UBM166" s="225"/>
      <c r="UBN166" s="225"/>
      <c r="UBO166" s="225"/>
      <c r="UBP166" s="225"/>
      <c r="UBQ166" s="225"/>
      <c r="UBR166" s="225"/>
      <c r="UBS166" s="225"/>
      <c r="UBT166" s="225"/>
      <c r="UBU166" s="225"/>
      <c r="UBV166" s="225"/>
      <c r="UBW166" s="225"/>
      <c r="UBX166" s="225"/>
      <c r="UBY166" s="225"/>
      <c r="UBZ166" s="225"/>
      <c r="UCA166" s="225"/>
      <c r="UCB166" s="225"/>
      <c r="UCC166" s="225"/>
      <c r="UCD166" s="225"/>
      <c r="UCE166" s="225"/>
      <c r="UCF166" s="225"/>
      <c r="UCG166" s="225"/>
      <c r="UCH166" s="225"/>
      <c r="UCI166" s="225"/>
      <c r="UCJ166" s="225"/>
      <c r="UCK166" s="225"/>
      <c r="UCL166" s="225"/>
      <c r="UCM166" s="225"/>
      <c r="UCN166" s="225"/>
      <c r="UCO166" s="225"/>
      <c r="UCP166" s="225"/>
      <c r="UCQ166" s="225"/>
      <c r="UCR166" s="225"/>
      <c r="UCS166" s="225"/>
      <c r="UCT166" s="225"/>
      <c r="UCU166" s="225"/>
      <c r="UCV166" s="225"/>
      <c r="UCW166" s="225"/>
      <c r="UCX166" s="225"/>
      <c r="UCY166" s="225"/>
      <c r="UCZ166" s="225"/>
      <c r="UDA166" s="225"/>
      <c r="UDB166" s="225"/>
      <c r="UDC166" s="225"/>
      <c r="UDD166" s="225"/>
      <c r="UDE166" s="225"/>
      <c r="UDF166" s="225"/>
      <c r="UDG166" s="225"/>
      <c r="UDH166" s="225"/>
      <c r="UDI166" s="225"/>
      <c r="UDJ166" s="225"/>
      <c r="UDK166" s="225"/>
      <c r="UDL166" s="225"/>
      <c r="UDM166" s="225"/>
      <c r="UDN166" s="225"/>
      <c r="UDO166" s="225"/>
      <c r="UDP166" s="225"/>
      <c r="UDQ166" s="225"/>
      <c r="UDR166" s="225"/>
      <c r="UDS166" s="225"/>
      <c r="UDT166" s="225"/>
      <c r="UDU166" s="225"/>
      <c r="UDV166" s="225"/>
      <c r="UDW166" s="225"/>
      <c r="UDX166" s="225"/>
      <c r="UDY166" s="225"/>
      <c r="UDZ166" s="225"/>
      <c r="UEA166" s="225"/>
      <c r="UEB166" s="225"/>
      <c r="UEC166" s="225"/>
      <c r="UED166" s="225"/>
      <c r="UEE166" s="225"/>
      <c r="UEF166" s="225"/>
      <c r="UEG166" s="225"/>
      <c r="UEH166" s="225"/>
      <c r="UEI166" s="225"/>
      <c r="UEJ166" s="225"/>
      <c r="UEK166" s="225"/>
      <c r="UEL166" s="225"/>
      <c r="UEM166" s="225"/>
      <c r="UEN166" s="225"/>
      <c r="UEO166" s="225"/>
      <c r="UEP166" s="225"/>
      <c r="UEQ166" s="225"/>
      <c r="UER166" s="225"/>
      <c r="UES166" s="225"/>
      <c r="UET166" s="225"/>
      <c r="UEU166" s="225"/>
      <c r="UEV166" s="225"/>
      <c r="UEW166" s="225"/>
      <c r="UEX166" s="225"/>
      <c r="UEY166" s="225"/>
      <c r="UEZ166" s="225"/>
      <c r="UFA166" s="225"/>
      <c r="UFB166" s="225"/>
      <c r="UFC166" s="225"/>
      <c r="UFD166" s="225"/>
      <c r="UFE166" s="225"/>
      <c r="UFF166" s="225"/>
      <c r="UFG166" s="225"/>
      <c r="UFH166" s="225"/>
      <c r="UFI166" s="225"/>
      <c r="UFJ166" s="225"/>
      <c r="UFK166" s="225"/>
      <c r="UFL166" s="225"/>
      <c r="UFM166" s="225"/>
      <c r="UFN166" s="225"/>
      <c r="UFO166" s="225"/>
      <c r="UFP166" s="225"/>
      <c r="UFQ166" s="225"/>
      <c r="UFR166" s="225"/>
      <c r="UFS166" s="225"/>
      <c r="UFT166" s="225"/>
      <c r="UFU166" s="225"/>
      <c r="UFV166" s="225"/>
      <c r="UFW166" s="225"/>
      <c r="UFX166" s="225"/>
      <c r="UFY166" s="225"/>
      <c r="UFZ166" s="225"/>
      <c r="UGA166" s="225"/>
      <c r="UGB166" s="225"/>
      <c r="UGC166" s="225"/>
      <c r="UGD166" s="225"/>
      <c r="UGE166" s="225"/>
      <c r="UGF166" s="225"/>
      <c r="UGG166" s="225"/>
      <c r="UGH166" s="225"/>
      <c r="UGI166" s="225"/>
      <c r="UGJ166" s="225"/>
      <c r="UGK166" s="225"/>
      <c r="UGL166" s="225"/>
      <c r="UGM166" s="225"/>
      <c r="UGN166" s="225"/>
      <c r="UGO166" s="225"/>
      <c r="UGP166" s="225"/>
      <c r="UGQ166" s="225"/>
      <c r="UGR166" s="225"/>
      <c r="UGS166" s="225"/>
      <c r="UGT166" s="225"/>
      <c r="UGU166" s="225"/>
      <c r="UGV166" s="225"/>
      <c r="UGW166" s="225"/>
      <c r="UGX166" s="225"/>
      <c r="UGY166" s="225"/>
      <c r="UGZ166" s="225"/>
      <c r="UHA166" s="225"/>
      <c r="UHB166" s="225"/>
      <c r="UHC166" s="225"/>
      <c r="UHD166" s="225"/>
      <c r="UHE166" s="225"/>
      <c r="UHF166" s="225"/>
      <c r="UHG166" s="225"/>
      <c r="UHH166" s="225"/>
      <c r="UHI166" s="225"/>
      <c r="UHJ166" s="225"/>
      <c r="UHK166" s="225"/>
      <c r="UHL166" s="225"/>
      <c r="UHM166" s="225"/>
      <c r="UHN166" s="225"/>
      <c r="UHO166" s="225"/>
      <c r="UHP166" s="225"/>
      <c r="UHQ166" s="225"/>
      <c r="UHR166" s="225"/>
      <c r="UHS166" s="225"/>
      <c r="UHT166" s="225"/>
      <c r="UHU166" s="225"/>
      <c r="UHV166" s="225"/>
      <c r="UHW166" s="225"/>
      <c r="UHX166" s="225"/>
      <c r="UHY166" s="225"/>
      <c r="UHZ166" s="225"/>
      <c r="UIA166" s="225"/>
      <c r="UIB166" s="225"/>
      <c r="UIC166" s="225"/>
      <c r="UID166" s="225"/>
      <c r="UIE166" s="225"/>
      <c r="UIF166" s="225"/>
      <c r="UIG166" s="225"/>
      <c r="UIH166" s="225"/>
      <c r="UII166" s="225"/>
      <c r="UIJ166" s="225"/>
      <c r="UIK166" s="225"/>
      <c r="UIL166" s="225"/>
      <c r="UIM166" s="225"/>
      <c r="UIN166" s="225"/>
      <c r="UIO166" s="225"/>
      <c r="UIP166" s="225"/>
      <c r="UIQ166" s="225"/>
      <c r="UIR166" s="225"/>
      <c r="UIS166" s="225"/>
      <c r="UIT166" s="225"/>
      <c r="UIU166" s="225"/>
      <c r="UIV166" s="225"/>
      <c r="UIW166" s="225"/>
      <c r="UIX166" s="225"/>
      <c r="UIY166" s="225"/>
      <c r="UIZ166" s="225"/>
      <c r="UJA166" s="225"/>
      <c r="UJB166" s="225"/>
      <c r="UJC166" s="225"/>
      <c r="UJD166" s="225"/>
      <c r="UJE166" s="225"/>
      <c r="UJF166" s="225"/>
      <c r="UJG166" s="225"/>
      <c r="UJH166" s="225"/>
      <c r="UJI166" s="225"/>
      <c r="UJJ166" s="225"/>
      <c r="UJK166" s="225"/>
      <c r="UJL166" s="225"/>
      <c r="UJM166" s="225"/>
      <c r="UJN166" s="225"/>
      <c r="UJO166" s="225"/>
      <c r="UJP166" s="225"/>
      <c r="UJQ166" s="225"/>
      <c r="UJR166" s="225"/>
      <c r="UJS166" s="225"/>
      <c r="UJT166" s="225"/>
      <c r="UJU166" s="225"/>
      <c r="UJV166" s="225"/>
      <c r="UJW166" s="225"/>
      <c r="UJX166" s="225"/>
      <c r="UJY166" s="225"/>
      <c r="UJZ166" s="225"/>
      <c r="UKA166" s="225"/>
      <c r="UKB166" s="225"/>
      <c r="UKC166" s="225"/>
      <c r="UKD166" s="225"/>
      <c r="UKE166" s="225"/>
      <c r="UKF166" s="225"/>
      <c r="UKG166" s="225"/>
      <c r="UKH166" s="225"/>
      <c r="UKI166" s="225"/>
      <c r="UKJ166" s="225"/>
      <c r="UKK166" s="225"/>
      <c r="UKL166" s="225"/>
      <c r="UKM166" s="225"/>
      <c r="UKN166" s="225"/>
      <c r="UKO166" s="225"/>
      <c r="UKP166" s="225"/>
      <c r="UKQ166" s="225"/>
      <c r="UKR166" s="225"/>
      <c r="UKS166" s="225"/>
      <c r="UKT166" s="225"/>
      <c r="UKU166" s="225"/>
      <c r="UKV166" s="225"/>
      <c r="UKW166" s="225"/>
      <c r="UKX166" s="225"/>
      <c r="UKY166" s="225"/>
      <c r="UKZ166" s="225"/>
      <c r="ULA166" s="225"/>
      <c r="ULB166" s="225"/>
      <c r="ULC166" s="225"/>
      <c r="ULD166" s="225"/>
      <c r="ULE166" s="225"/>
      <c r="ULF166" s="225"/>
      <c r="ULG166" s="225"/>
      <c r="ULH166" s="225"/>
      <c r="ULI166" s="225"/>
      <c r="ULJ166" s="225"/>
      <c r="ULK166" s="225"/>
      <c r="ULL166" s="225"/>
      <c r="ULM166" s="225"/>
      <c r="ULN166" s="225"/>
      <c r="ULO166" s="225"/>
      <c r="ULP166" s="225"/>
      <c r="ULQ166" s="225"/>
      <c r="ULR166" s="225"/>
      <c r="ULS166" s="225"/>
      <c r="ULT166" s="225"/>
      <c r="ULU166" s="225"/>
      <c r="ULV166" s="225"/>
      <c r="ULW166" s="225"/>
      <c r="ULX166" s="225"/>
      <c r="ULY166" s="225"/>
      <c r="ULZ166" s="225"/>
      <c r="UMA166" s="225"/>
      <c r="UMB166" s="225"/>
      <c r="UMC166" s="225"/>
      <c r="UMD166" s="225"/>
      <c r="UME166" s="225"/>
      <c r="UMF166" s="225"/>
      <c r="UMG166" s="225"/>
      <c r="UMH166" s="225"/>
      <c r="UMI166" s="225"/>
      <c r="UMJ166" s="225"/>
      <c r="UMK166" s="225"/>
      <c r="UML166" s="225"/>
      <c r="UMM166" s="225"/>
      <c r="UMN166" s="225"/>
      <c r="UMO166" s="225"/>
      <c r="UMP166" s="225"/>
      <c r="UMQ166" s="225"/>
      <c r="UMR166" s="225"/>
      <c r="UMS166" s="225"/>
      <c r="UMT166" s="225"/>
      <c r="UMU166" s="225"/>
      <c r="UMV166" s="225"/>
      <c r="UMW166" s="225"/>
      <c r="UMX166" s="225"/>
      <c r="UMY166" s="225"/>
      <c r="UMZ166" s="225"/>
      <c r="UNA166" s="225"/>
      <c r="UNB166" s="225"/>
      <c r="UNC166" s="225"/>
      <c r="UND166" s="225"/>
      <c r="UNE166" s="225"/>
      <c r="UNF166" s="225"/>
      <c r="UNG166" s="225"/>
      <c r="UNH166" s="225"/>
      <c r="UNI166" s="225"/>
      <c r="UNJ166" s="225"/>
      <c r="UNK166" s="225"/>
      <c r="UNL166" s="225"/>
      <c r="UNM166" s="225"/>
      <c r="UNN166" s="225"/>
      <c r="UNO166" s="225"/>
      <c r="UNP166" s="225"/>
      <c r="UNQ166" s="225"/>
      <c r="UNR166" s="225"/>
      <c r="UNS166" s="225"/>
      <c r="UNT166" s="225"/>
      <c r="UNU166" s="225"/>
      <c r="UNV166" s="225"/>
      <c r="UNW166" s="225"/>
      <c r="UNX166" s="225"/>
      <c r="UNY166" s="225"/>
      <c r="UNZ166" s="225"/>
      <c r="UOA166" s="225"/>
      <c r="UOB166" s="225"/>
      <c r="UOC166" s="225"/>
      <c r="UOD166" s="225"/>
      <c r="UOE166" s="225"/>
      <c r="UOF166" s="225"/>
      <c r="UOG166" s="225"/>
      <c r="UOH166" s="225"/>
      <c r="UOI166" s="225"/>
      <c r="UOJ166" s="225"/>
      <c r="UOK166" s="225"/>
      <c r="UOL166" s="225"/>
      <c r="UOM166" s="225"/>
      <c r="UON166" s="225"/>
      <c r="UOO166" s="225"/>
      <c r="UOP166" s="225"/>
      <c r="UOQ166" s="225"/>
      <c r="UOR166" s="225"/>
      <c r="UOS166" s="225"/>
      <c r="UOT166" s="225"/>
      <c r="UOU166" s="225"/>
      <c r="UOV166" s="225"/>
      <c r="UOW166" s="225"/>
      <c r="UOX166" s="225"/>
      <c r="UOY166" s="225"/>
      <c r="UOZ166" s="225"/>
      <c r="UPA166" s="225"/>
      <c r="UPB166" s="225"/>
      <c r="UPC166" s="225"/>
      <c r="UPD166" s="225"/>
      <c r="UPE166" s="225"/>
      <c r="UPF166" s="225"/>
      <c r="UPG166" s="225"/>
      <c r="UPH166" s="225"/>
      <c r="UPI166" s="225"/>
      <c r="UPJ166" s="225"/>
      <c r="UPK166" s="225"/>
      <c r="UPL166" s="225"/>
      <c r="UPM166" s="225"/>
      <c r="UPN166" s="225"/>
      <c r="UPO166" s="225"/>
      <c r="UPP166" s="225"/>
      <c r="UPQ166" s="225"/>
      <c r="UPR166" s="225"/>
      <c r="UPS166" s="225"/>
      <c r="UPT166" s="225"/>
      <c r="UPU166" s="225"/>
      <c r="UPV166" s="225"/>
      <c r="UPW166" s="225"/>
      <c r="UPX166" s="225"/>
      <c r="UPY166" s="225"/>
      <c r="UPZ166" s="225"/>
      <c r="UQA166" s="225"/>
      <c r="UQB166" s="225"/>
      <c r="UQC166" s="225"/>
      <c r="UQD166" s="225"/>
      <c r="UQE166" s="225"/>
      <c r="UQF166" s="225"/>
      <c r="UQG166" s="225"/>
      <c r="UQH166" s="225"/>
      <c r="UQI166" s="225"/>
      <c r="UQJ166" s="225"/>
      <c r="UQK166" s="225"/>
      <c r="UQL166" s="225"/>
      <c r="UQM166" s="225"/>
      <c r="UQN166" s="225"/>
      <c r="UQO166" s="225"/>
      <c r="UQP166" s="225"/>
      <c r="UQQ166" s="225"/>
      <c r="UQR166" s="225"/>
      <c r="UQS166" s="225"/>
      <c r="UQT166" s="225"/>
      <c r="UQU166" s="225"/>
      <c r="UQV166" s="225"/>
      <c r="UQW166" s="225"/>
      <c r="UQX166" s="225"/>
      <c r="UQY166" s="225"/>
      <c r="UQZ166" s="225"/>
      <c r="URA166" s="225"/>
      <c r="URB166" s="225"/>
      <c r="URC166" s="225"/>
      <c r="URD166" s="225"/>
      <c r="URE166" s="225"/>
      <c r="URF166" s="225"/>
      <c r="URG166" s="225"/>
      <c r="URH166" s="225"/>
      <c r="URI166" s="225"/>
      <c r="URJ166" s="225"/>
      <c r="URK166" s="225"/>
      <c r="URL166" s="225"/>
      <c r="URM166" s="225"/>
      <c r="URN166" s="225"/>
      <c r="URO166" s="225"/>
      <c r="URP166" s="225"/>
      <c r="URQ166" s="225"/>
      <c r="URR166" s="225"/>
      <c r="URS166" s="225"/>
      <c r="URT166" s="225"/>
      <c r="URU166" s="225"/>
      <c r="URV166" s="225"/>
      <c r="URW166" s="225"/>
      <c r="URX166" s="225"/>
      <c r="URY166" s="225"/>
      <c r="URZ166" s="225"/>
      <c r="USA166" s="225"/>
      <c r="USB166" s="225"/>
      <c r="USC166" s="225"/>
      <c r="USD166" s="225"/>
      <c r="USE166" s="225"/>
      <c r="USF166" s="225"/>
      <c r="USG166" s="225"/>
      <c r="USH166" s="225"/>
      <c r="USI166" s="225"/>
      <c r="USJ166" s="225"/>
      <c r="USK166" s="225"/>
      <c r="USL166" s="225"/>
      <c r="USM166" s="225"/>
      <c r="USN166" s="225"/>
      <c r="USO166" s="225"/>
      <c r="USP166" s="225"/>
      <c r="USQ166" s="225"/>
      <c r="USR166" s="225"/>
      <c r="USS166" s="225"/>
      <c r="UST166" s="225"/>
      <c r="USU166" s="225"/>
      <c r="USV166" s="225"/>
      <c r="USW166" s="225"/>
      <c r="USX166" s="225"/>
      <c r="USY166" s="225"/>
      <c r="USZ166" s="225"/>
      <c r="UTA166" s="225"/>
      <c r="UTB166" s="225"/>
      <c r="UTC166" s="225"/>
      <c r="UTD166" s="225"/>
      <c r="UTE166" s="225"/>
      <c r="UTF166" s="225"/>
      <c r="UTG166" s="225"/>
      <c r="UTH166" s="225"/>
      <c r="UTI166" s="225"/>
      <c r="UTJ166" s="225"/>
      <c r="UTK166" s="225"/>
      <c r="UTL166" s="225"/>
      <c r="UTM166" s="225"/>
      <c r="UTN166" s="225"/>
      <c r="UTO166" s="225"/>
      <c r="UTP166" s="225"/>
      <c r="UTQ166" s="225"/>
      <c r="UTR166" s="225"/>
      <c r="UTS166" s="225"/>
      <c r="UTT166" s="225"/>
      <c r="UTU166" s="225"/>
      <c r="UTV166" s="225"/>
      <c r="UTW166" s="225"/>
      <c r="UTX166" s="225"/>
      <c r="UTY166" s="225"/>
      <c r="UTZ166" s="225"/>
      <c r="UUA166" s="225"/>
      <c r="UUB166" s="225"/>
      <c r="UUC166" s="225"/>
      <c r="UUD166" s="225"/>
      <c r="UUE166" s="225"/>
      <c r="UUF166" s="225"/>
      <c r="UUG166" s="225"/>
      <c r="UUH166" s="225"/>
      <c r="UUI166" s="225"/>
      <c r="UUJ166" s="225"/>
      <c r="UUK166" s="225"/>
      <c r="UUL166" s="225"/>
      <c r="UUM166" s="225"/>
      <c r="UUN166" s="225"/>
      <c r="UUO166" s="225"/>
      <c r="UUP166" s="225"/>
      <c r="UUQ166" s="225"/>
      <c r="UUR166" s="225"/>
      <c r="UUS166" s="225"/>
      <c r="UUT166" s="225"/>
      <c r="UUU166" s="225"/>
      <c r="UUV166" s="225"/>
      <c r="UUW166" s="225"/>
      <c r="UUX166" s="225"/>
      <c r="UUY166" s="225"/>
      <c r="UUZ166" s="225"/>
      <c r="UVA166" s="225"/>
      <c r="UVB166" s="225"/>
      <c r="UVC166" s="225"/>
      <c r="UVD166" s="225"/>
      <c r="UVE166" s="225"/>
      <c r="UVF166" s="225"/>
      <c r="UVG166" s="225"/>
      <c r="UVH166" s="225"/>
      <c r="UVI166" s="225"/>
      <c r="UVJ166" s="225"/>
      <c r="UVK166" s="225"/>
      <c r="UVL166" s="225"/>
      <c r="UVM166" s="225"/>
      <c r="UVN166" s="225"/>
      <c r="UVO166" s="225"/>
      <c r="UVP166" s="225"/>
      <c r="UVQ166" s="225"/>
      <c r="UVR166" s="225"/>
      <c r="UVS166" s="225"/>
      <c r="UVT166" s="225"/>
      <c r="UVU166" s="225"/>
      <c r="UVV166" s="225"/>
      <c r="UVW166" s="225"/>
      <c r="UVX166" s="225"/>
      <c r="UVY166" s="225"/>
      <c r="UVZ166" s="225"/>
      <c r="UWA166" s="225"/>
      <c r="UWB166" s="225"/>
      <c r="UWC166" s="225"/>
      <c r="UWD166" s="225"/>
      <c r="UWE166" s="225"/>
      <c r="UWF166" s="225"/>
      <c r="UWG166" s="225"/>
      <c r="UWH166" s="225"/>
      <c r="UWI166" s="225"/>
      <c r="UWJ166" s="225"/>
      <c r="UWK166" s="225"/>
      <c r="UWL166" s="225"/>
      <c r="UWM166" s="225"/>
      <c r="UWN166" s="225"/>
      <c r="UWO166" s="225"/>
      <c r="UWP166" s="225"/>
      <c r="UWQ166" s="225"/>
      <c r="UWR166" s="225"/>
      <c r="UWS166" s="225"/>
      <c r="UWT166" s="225"/>
      <c r="UWU166" s="225"/>
      <c r="UWV166" s="225"/>
      <c r="UWW166" s="225"/>
      <c r="UWX166" s="225"/>
      <c r="UWY166" s="225"/>
      <c r="UWZ166" s="225"/>
      <c r="UXA166" s="225"/>
      <c r="UXB166" s="225"/>
      <c r="UXC166" s="225"/>
      <c r="UXD166" s="225"/>
      <c r="UXE166" s="225"/>
      <c r="UXF166" s="225"/>
      <c r="UXG166" s="225"/>
      <c r="UXH166" s="225"/>
      <c r="UXI166" s="225"/>
      <c r="UXJ166" s="225"/>
      <c r="UXK166" s="225"/>
      <c r="UXL166" s="225"/>
      <c r="UXM166" s="225"/>
      <c r="UXN166" s="225"/>
      <c r="UXO166" s="225"/>
      <c r="UXP166" s="225"/>
      <c r="UXQ166" s="225"/>
      <c r="UXR166" s="225"/>
      <c r="UXS166" s="225"/>
      <c r="UXT166" s="225"/>
      <c r="UXU166" s="225"/>
      <c r="UXV166" s="225"/>
      <c r="UXW166" s="225"/>
      <c r="UXX166" s="225"/>
      <c r="UXY166" s="225"/>
      <c r="UXZ166" s="225"/>
      <c r="UYA166" s="225"/>
      <c r="UYB166" s="225"/>
      <c r="UYC166" s="225"/>
      <c r="UYD166" s="225"/>
      <c r="UYE166" s="225"/>
      <c r="UYF166" s="225"/>
      <c r="UYG166" s="225"/>
      <c r="UYH166" s="225"/>
      <c r="UYI166" s="225"/>
      <c r="UYJ166" s="225"/>
      <c r="UYK166" s="225"/>
      <c r="UYL166" s="225"/>
      <c r="UYM166" s="225"/>
      <c r="UYN166" s="225"/>
      <c r="UYO166" s="225"/>
      <c r="UYP166" s="225"/>
      <c r="UYQ166" s="225"/>
      <c r="UYR166" s="225"/>
      <c r="UYS166" s="225"/>
      <c r="UYT166" s="225"/>
      <c r="UYU166" s="225"/>
      <c r="UYV166" s="225"/>
      <c r="UYW166" s="225"/>
      <c r="UYX166" s="225"/>
      <c r="UYY166" s="225"/>
      <c r="UYZ166" s="225"/>
      <c r="UZA166" s="225"/>
      <c r="UZB166" s="225"/>
      <c r="UZC166" s="225"/>
      <c r="UZD166" s="225"/>
      <c r="UZE166" s="225"/>
      <c r="UZF166" s="225"/>
      <c r="UZG166" s="225"/>
      <c r="UZH166" s="225"/>
      <c r="UZI166" s="225"/>
      <c r="UZJ166" s="225"/>
      <c r="UZK166" s="225"/>
      <c r="UZL166" s="225"/>
      <c r="UZM166" s="225"/>
      <c r="UZN166" s="225"/>
      <c r="UZO166" s="225"/>
      <c r="UZP166" s="225"/>
      <c r="UZQ166" s="225"/>
      <c r="UZR166" s="225"/>
      <c r="UZS166" s="225"/>
      <c r="UZT166" s="225"/>
      <c r="UZU166" s="225"/>
      <c r="UZV166" s="225"/>
      <c r="UZW166" s="225"/>
      <c r="UZX166" s="225"/>
      <c r="UZY166" s="225"/>
      <c r="UZZ166" s="225"/>
      <c r="VAA166" s="225"/>
      <c r="VAB166" s="225"/>
      <c r="VAC166" s="225"/>
      <c r="VAD166" s="225"/>
      <c r="VAE166" s="225"/>
      <c r="VAF166" s="225"/>
      <c r="VAG166" s="225"/>
      <c r="VAH166" s="225"/>
      <c r="VAI166" s="225"/>
      <c r="VAJ166" s="225"/>
      <c r="VAK166" s="225"/>
      <c r="VAL166" s="225"/>
      <c r="VAM166" s="225"/>
      <c r="VAN166" s="225"/>
      <c r="VAO166" s="225"/>
      <c r="VAP166" s="225"/>
      <c r="VAQ166" s="225"/>
      <c r="VAR166" s="225"/>
      <c r="VAS166" s="225"/>
      <c r="VAT166" s="225"/>
      <c r="VAU166" s="225"/>
      <c r="VAV166" s="225"/>
      <c r="VAW166" s="225"/>
      <c r="VAX166" s="225"/>
      <c r="VAY166" s="225"/>
      <c r="VAZ166" s="225"/>
      <c r="VBA166" s="225"/>
      <c r="VBB166" s="225"/>
      <c r="VBC166" s="225"/>
      <c r="VBD166" s="225"/>
      <c r="VBE166" s="225"/>
      <c r="VBF166" s="225"/>
      <c r="VBG166" s="225"/>
      <c r="VBH166" s="225"/>
      <c r="VBI166" s="225"/>
      <c r="VBJ166" s="225"/>
      <c r="VBK166" s="225"/>
      <c r="VBL166" s="225"/>
      <c r="VBM166" s="225"/>
      <c r="VBN166" s="225"/>
      <c r="VBO166" s="225"/>
      <c r="VBP166" s="225"/>
      <c r="VBQ166" s="225"/>
      <c r="VBR166" s="225"/>
      <c r="VBS166" s="225"/>
      <c r="VBT166" s="225"/>
      <c r="VBU166" s="225"/>
      <c r="VBV166" s="225"/>
      <c r="VBW166" s="225"/>
      <c r="VBX166" s="225"/>
      <c r="VBY166" s="225"/>
      <c r="VBZ166" s="225"/>
      <c r="VCA166" s="225"/>
      <c r="VCB166" s="225"/>
      <c r="VCC166" s="225"/>
      <c r="VCD166" s="225"/>
      <c r="VCE166" s="225"/>
      <c r="VCF166" s="225"/>
      <c r="VCG166" s="225"/>
      <c r="VCH166" s="225"/>
      <c r="VCI166" s="225"/>
      <c r="VCJ166" s="225"/>
      <c r="VCK166" s="225"/>
      <c r="VCL166" s="225"/>
      <c r="VCM166" s="225"/>
      <c r="VCN166" s="225"/>
      <c r="VCO166" s="225"/>
      <c r="VCP166" s="225"/>
      <c r="VCQ166" s="225"/>
      <c r="VCR166" s="225"/>
      <c r="VCS166" s="225"/>
      <c r="VCT166" s="225"/>
      <c r="VCU166" s="225"/>
      <c r="VCV166" s="225"/>
      <c r="VCW166" s="225"/>
      <c r="VCX166" s="225"/>
      <c r="VCY166" s="225"/>
      <c r="VCZ166" s="225"/>
      <c r="VDA166" s="225"/>
      <c r="VDB166" s="225"/>
      <c r="VDC166" s="225"/>
      <c r="VDD166" s="225"/>
      <c r="VDE166" s="225"/>
      <c r="VDF166" s="225"/>
      <c r="VDG166" s="225"/>
      <c r="VDH166" s="225"/>
      <c r="VDI166" s="225"/>
      <c r="VDJ166" s="225"/>
      <c r="VDK166" s="225"/>
      <c r="VDL166" s="225"/>
      <c r="VDM166" s="225"/>
      <c r="VDN166" s="225"/>
      <c r="VDO166" s="225"/>
      <c r="VDP166" s="225"/>
      <c r="VDQ166" s="225"/>
      <c r="VDR166" s="225"/>
      <c r="VDS166" s="225"/>
      <c r="VDT166" s="225"/>
      <c r="VDU166" s="225"/>
      <c r="VDV166" s="225"/>
      <c r="VDW166" s="225"/>
      <c r="VDX166" s="225"/>
      <c r="VDY166" s="225"/>
      <c r="VDZ166" s="225"/>
      <c r="VEA166" s="225"/>
      <c r="VEB166" s="225"/>
      <c r="VEC166" s="225"/>
      <c r="VED166" s="225"/>
      <c r="VEE166" s="225"/>
      <c r="VEF166" s="225"/>
      <c r="VEG166" s="225"/>
      <c r="VEH166" s="225"/>
      <c r="VEI166" s="225"/>
      <c r="VEJ166" s="225"/>
      <c r="VEK166" s="225"/>
      <c r="VEL166" s="225"/>
      <c r="VEM166" s="225"/>
      <c r="VEN166" s="225"/>
      <c r="VEO166" s="225"/>
      <c r="VEP166" s="225"/>
      <c r="VEQ166" s="225"/>
      <c r="VER166" s="225"/>
      <c r="VES166" s="225"/>
      <c r="VET166" s="225"/>
      <c r="VEU166" s="225"/>
      <c r="VEV166" s="225"/>
      <c r="VEW166" s="225"/>
      <c r="VEX166" s="225"/>
      <c r="VEY166" s="225"/>
      <c r="VEZ166" s="225"/>
      <c r="VFA166" s="225"/>
      <c r="VFB166" s="225"/>
      <c r="VFC166" s="225"/>
      <c r="VFD166" s="225"/>
      <c r="VFE166" s="225"/>
      <c r="VFF166" s="225"/>
      <c r="VFG166" s="225"/>
      <c r="VFH166" s="225"/>
      <c r="VFI166" s="225"/>
      <c r="VFJ166" s="225"/>
      <c r="VFK166" s="225"/>
      <c r="VFL166" s="225"/>
      <c r="VFM166" s="225"/>
      <c r="VFN166" s="225"/>
      <c r="VFO166" s="225"/>
      <c r="VFP166" s="225"/>
      <c r="VFQ166" s="225"/>
      <c r="VFR166" s="225"/>
      <c r="VFS166" s="225"/>
      <c r="VFT166" s="225"/>
      <c r="VFU166" s="225"/>
      <c r="VFV166" s="225"/>
      <c r="VFW166" s="225"/>
      <c r="VFX166" s="225"/>
      <c r="VFY166" s="225"/>
      <c r="VFZ166" s="225"/>
      <c r="VGA166" s="225"/>
      <c r="VGB166" s="225"/>
      <c r="VGC166" s="225"/>
      <c r="VGD166" s="225"/>
      <c r="VGE166" s="225"/>
      <c r="VGF166" s="225"/>
      <c r="VGG166" s="225"/>
      <c r="VGH166" s="225"/>
      <c r="VGI166" s="225"/>
      <c r="VGJ166" s="225"/>
      <c r="VGK166" s="225"/>
      <c r="VGL166" s="225"/>
      <c r="VGM166" s="225"/>
      <c r="VGN166" s="225"/>
      <c r="VGO166" s="225"/>
      <c r="VGP166" s="225"/>
      <c r="VGQ166" s="225"/>
      <c r="VGR166" s="225"/>
      <c r="VGS166" s="225"/>
      <c r="VGT166" s="225"/>
      <c r="VGU166" s="225"/>
      <c r="VGV166" s="225"/>
      <c r="VGW166" s="225"/>
      <c r="VGX166" s="225"/>
      <c r="VGY166" s="225"/>
      <c r="VGZ166" s="225"/>
      <c r="VHA166" s="225"/>
      <c r="VHB166" s="225"/>
      <c r="VHC166" s="225"/>
      <c r="VHD166" s="225"/>
      <c r="VHE166" s="225"/>
      <c r="VHF166" s="225"/>
      <c r="VHG166" s="225"/>
      <c r="VHH166" s="225"/>
      <c r="VHI166" s="225"/>
      <c r="VHJ166" s="225"/>
      <c r="VHK166" s="225"/>
      <c r="VHL166" s="225"/>
      <c r="VHM166" s="225"/>
      <c r="VHN166" s="225"/>
      <c r="VHO166" s="225"/>
      <c r="VHP166" s="225"/>
      <c r="VHQ166" s="225"/>
      <c r="VHR166" s="225"/>
      <c r="VHS166" s="225"/>
      <c r="VHT166" s="225"/>
      <c r="VHU166" s="225"/>
      <c r="VHV166" s="225"/>
      <c r="VHW166" s="225"/>
      <c r="VHX166" s="225"/>
      <c r="VHY166" s="225"/>
      <c r="VHZ166" s="225"/>
      <c r="VIA166" s="225"/>
      <c r="VIB166" s="225"/>
      <c r="VIC166" s="225"/>
      <c r="VID166" s="225"/>
      <c r="VIE166" s="225"/>
      <c r="VIF166" s="225"/>
      <c r="VIG166" s="225"/>
      <c r="VIH166" s="225"/>
      <c r="VII166" s="225"/>
      <c r="VIJ166" s="225"/>
      <c r="VIK166" s="225"/>
      <c r="VIL166" s="225"/>
      <c r="VIM166" s="225"/>
      <c r="VIN166" s="225"/>
      <c r="VIO166" s="225"/>
      <c r="VIP166" s="225"/>
      <c r="VIQ166" s="225"/>
      <c r="VIR166" s="225"/>
      <c r="VIS166" s="225"/>
      <c r="VIT166" s="225"/>
      <c r="VIU166" s="225"/>
      <c r="VIV166" s="225"/>
      <c r="VIW166" s="225"/>
      <c r="VIX166" s="225"/>
      <c r="VIY166" s="225"/>
      <c r="VIZ166" s="225"/>
      <c r="VJA166" s="225"/>
      <c r="VJB166" s="225"/>
      <c r="VJC166" s="225"/>
      <c r="VJD166" s="225"/>
      <c r="VJE166" s="225"/>
      <c r="VJF166" s="225"/>
      <c r="VJG166" s="225"/>
      <c r="VJH166" s="225"/>
      <c r="VJI166" s="225"/>
      <c r="VJJ166" s="225"/>
      <c r="VJK166" s="225"/>
      <c r="VJL166" s="225"/>
      <c r="VJM166" s="225"/>
      <c r="VJN166" s="225"/>
      <c r="VJO166" s="225"/>
      <c r="VJP166" s="225"/>
      <c r="VJQ166" s="225"/>
      <c r="VJR166" s="225"/>
      <c r="VJS166" s="225"/>
      <c r="VJT166" s="225"/>
      <c r="VJU166" s="225"/>
      <c r="VJV166" s="225"/>
      <c r="VJW166" s="225"/>
      <c r="VJX166" s="225"/>
      <c r="VJY166" s="225"/>
      <c r="VJZ166" s="225"/>
      <c r="VKA166" s="225"/>
      <c r="VKB166" s="225"/>
      <c r="VKC166" s="225"/>
      <c r="VKD166" s="225"/>
      <c r="VKE166" s="225"/>
      <c r="VKF166" s="225"/>
      <c r="VKG166" s="225"/>
      <c r="VKH166" s="225"/>
      <c r="VKI166" s="225"/>
      <c r="VKJ166" s="225"/>
      <c r="VKK166" s="225"/>
      <c r="VKL166" s="225"/>
      <c r="VKM166" s="225"/>
      <c r="VKN166" s="225"/>
      <c r="VKO166" s="225"/>
      <c r="VKP166" s="225"/>
      <c r="VKQ166" s="225"/>
      <c r="VKR166" s="225"/>
      <c r="VKS166" s="225"/>
      <c r="VKT166" s="225"/>
      <c r="VKU166" s="225"/>
      <c r="VKV166" s="225"/>
      <c r="VKW166" s="225"/>
      <c r="VKX166" s="225"/>
      <c r="VKY166" s="225"/>
      <c r="VKZ166" s="225"/>
      <c r="VLA166" s="225"/>
      <c r="VLB166" s="225"/>
      <c r="VLC166" s="225"/>
      <c r="VLD166" s="225"/>
      <c r="VLE166" s="225"/>
      <c r="VLF166" s="225"/>
      <c r="VLG166" s="225"/>
      <c r="VLH166" s="225"/>
      <c r="VLI166" s="225"/>
      <c r="VLJ166" s="225"/>
      <c r="VLK166" s="225"/>
      <c r="VLL166" s="225"/>
      <c r="VLM166" s="225"/>
      <c r="VLN166" s="225"/>
      <c r="VLO166" s="225"/>
      <c r="VLP166" s="225"/>
      <c r="VLQ166" s="225"/>
      <c r="VLR166" s="225"/>
      <c r="VLS166" s="225"/>
      <c r="VLT166" s="225"/>
      <c r="VLU166" s="225"/>
      <c r="VLV166" s="225"/>
      <c r="VLW166" s="225"/>
      <c r="VLX166" s="225"/>
      <c r="VLY166" s="225"/>
      <c r="VLZ166" s="225"/>
      <c r="VMA166" s="225"/>
      <c r="VMB166" s="225"/>
      <c r="VMC166" s="225"/>
      <c r="VMD166" s="225"/>
      <c r="VME166" s="225"/>
      <c r="VMF166" s="225"/>
      <c r="VMG166" s="225"/>
      <c r="VMH166" s="225"/>
      <c r="VMI166" s="225"/>
      <c r="VMJ166" s="225"/>
      <c r="VMK166" s="225"/>
      <c r="VML166" s="225"/>
      <c r="VMM166" s="225"/>
      <c r="VMN166" s="225"/>
      <c r="VMO166" s="225"/>
      <c r="VMP166" s="225"/>
      <c r="VMQ166" s="225"/>
      <c r="VMR166" s="225"/>
      <c r="VMS166" s="225"/>
      <c r="VMT166" s="225"/>
      <c r="VMU166" s="225"/>
      <c r="VMV166" s="225"/>
      <c r="VMW166" s="225"/>
      <c r="VMX166" s="225"/>
      <c r="VMY166" s="225"/>
      <c r="VMZ166" s="225"/>
      <c r="VNA166" s="225"/>
      <c r="VNB166" s="225"/>
      <c r="VNC166" s="225"/>
      <c r="VND166" s="225"/>
      <c r="VNE166" s="225"/>
      <c r="VNF166" s="225"/>
      <c r="VNG166" s="225"/>
      <c r="VNH166" s="225"/>
      <c r="VNI166" s="225"/>
      <c r="VNJ166" s="225"/>
      <c r="VNK166" s="225"/>
      <c r="VNL166" s="225"/>
      <c r="VNM166" s="225"/>
      <c r="VNN166" s="225"/>
      <c r="VNO166" s="225"/>
      <c r="VNP166" s="225"/>
      <c r="VNQ166" s="225"/>
      <c r="VNR166" s="225"/>
      <c r="VNS166" s="225"/>
      <c r="VNT166" s="225"/>
      <c r="VNU166" s="225"/>
      <c r="VNV166" s="225"/>
      <c r="VNW166" s="225"/>
      <c r="VNX166" s="225"/>
      <c r="VNY166" s="225"/>
      <c r="VNZ166" s="225"/>
      <c r="VOA166" s="225"/>
      <c r="VOB166" s="225"/>
      <c r="VOC166" s="225"/>
      <c r="VOD166" s="225"/>
      <c r="VOE166" s="225"/>
      <c r="VOF166" s="225"/>
      <c r="VOG166" s="225"/>
      <c r="VOH166" s="225"/>
      <c r="VOI166" s="225"/>
      <c r="VOJ166" s="225"/>
      <c r="VOK166" s="225"/>
      <c r="VOL166" s="225"/>
      <c r="VOM166" s="225"/>
      <c r="VON166" s="225"/>
      <c r="VOO166" s="225"/>
      <c r="VOP166" s="225"/>
      <c r="VOQ166" s="225"/>
      <c r="VOR166" s="225"/>
      <c r="VOS166" s="225"/>
      <c r="VOT166" s="225"/>
      <c r="VOU166" s="225"/>
      <c r="VOV166" s="225"/>
      <c r="VOW166" s="225"/>
      <c r="VOX166" s="225"/>
      <c r="VOY166" s="225"/>
      <c r="VOZ166" s="225"/>
      <c r="VPA166" s="225"/>
      <c r="VPB166" s="225"/>
      <c r="VPC166" s="225"/>
      <c r="VPD166" s="225"/>
      <c r="VPE166" s="225"/>
      <c r="VPF166" s="225"/>
      <c r="VPG166" s="225"/>
      <c r="VPH166" s="225"/>
      <c r="VPI166" s="225"/>
      <c r="VPJ166" s="225"/>
      <c r="VPK166" s="225"/>
      <c r="VPL166" s="225"/>
      <c r="VPM166" s="225"/>
      <c r="VPN166" s="225"/>
      <c r="VPO166" s="225"/>
      <c r="VPP166" s="225"/>
      <c r="VPQ166" s="225"/>
      <c r="VPR166" s="225"/>
      <c r="VPS166" s="225"/>
      <c r="VPT166" s="225"/>
      <c r="VPU166" s="225"/>
      <c r="VPV166" s="225"/>
      <c r="VPW166" s="225"/>
      <c r="VPX166" s="225"/>
      <c r="VPY166" s="225"/>
      <c r="VPZ166" s="225"/>
      <c r="VQA166" s="225"/>
      <c r="VQB166" s="225"/>
      <c r="VQC166" s="225"/>
      <c r="VQD166" s="225"/>
      <c r="VQE166" s="225"/>
      <c r="VQF166" s="225"/>
      <c r="VQG166" s="225"/>
      <c r="VQH166" s="225"/>
      <c r="VQI166" s="225"/>
      <c r="VQJ166" s="225"/>
      <c r="VQK166" s="225"/>
      <c r="VQL166" s="225"/>
      <c r="VQM166" s="225"/>
      <c r="VQN166" s="225"/>
      <c r="VQO166" s="225"/>
      <c r="VQP166" s="225"/>
      <c r="VQQ166" s="225"/>
      <c r="VQR166" s="225"/>
      <c r="VQS166" s="225"/>
      <c r="VQT166" s="225"/>
      <c r="VQU166" s="225"/>
      <c r="VQV166" s="225"/>
      <c r="VQW166" s="225"/>
      <c r="VQX166" s="225"/>
      <c r="VQY166" s="225"/>
      <c r="VQZ166" s="225"/>
      <c r="VRA166" s="225"/>
      <c r="VRB166" s="225"/>
      <c r="VRC166" s="225"/>
      <c r="VRD166" s="225"/>
      <c r="VRE166" s="225"/>
      <c r="VRF166" s="225"/>
      <c r="VRG166" s="225"/>
      <c r="VRH166" s="225"/>
      <c r="VRI166" s="225"/>
      <c r="VRJ166" s="225"/>
      <c r="VRK166" s="225"/>
      <c r="VRL166" s="225"/>
      <c r="VRM166" s="225"/>
      <c r="VRN166" s="225"/>
      <c r="VRO166" s="225"/>
      <c r="VRP166" s="225"/>
      <c r="VRQ166" s="225"/>
      <c r="VRR166" s="225"/>
      <c r="VRS166" s="225"/>
      <c r="VRT166" s="225"/>
      <c r="VRU166" s="225"/>
      <c r="VRV166" s="225"/>
      <c r="VRW166" s="225"/>
      <c r="VRX166" s="225"/>
      <c r="VRY166" s="225"/>
      <c r="VRZ166" s="225"/>
      <c r="VSA166" s="225"/>
      <c r="VSB166" s="225"/>
      <c r="VSC166" s="225"/>
      <c r="VSD166" s="225"/>
      <c r="VSE166" s="225"/>
      <c r="VSF166" s="225"/>
      <c r="VSG166" s="225"/>
      <c r="VSH166" s="225"/>
      <c r="VSI166" s="225"/>
      <c r="VSJ166" s="225"/>
      <c r="VSK166" s="225"/>
      <c r="VSL166" s="225"/>
      <c r="VSM166" s="225"/>
      <c r="VSN166" s="225"/>
      <c r="VSO166" s="225"/>
      <c r="VSP166" s="225"/>
      <c r="VSQ166" s="225"/>
      <c r="VSR166" s="225"/>
      <c r="VSS166" s="225"/>
      <c r="VST166" s="225"/>
      <c r="VSU166" s="225"/>
      <c r="VSV166" s="225"/>
      <c r="VSW166" s="225"/>
      <c r="VSX166" s="225"/>
      <c r="VSY166" s="225"/>
      <c r="VSZ166" s="225"/>
      <c r="VTA166" s="225"/>
      <c r="VTB166" s="225"/>
      <c r="VTC166" s="225"/>
      <c r="VTD166" s="225"/>
      <c r="VTE166" s="225"/>
      <c r="VTF166" s="225"/>
      <c r="VTG166" s="225"/>
      <c r="VTH166" s="225"/>
      <c r="VTI166" s="225"/>
      <c r="VTJ166" s="225"/>
      <c r="VTK166" s="225"/>
      <c r="VTL166" s="225"/>
      <c r="VTM166" s="225"/>
      <c r="VTN166" s="225"/>
      <c r="VTO166" s="225"/>
      <c r="VTP166" s="225"/>
      <c r="VTQ166" s="225"/>
      <c r="VTR166" s="225"/>
      <c r="VTS166" s="225"/>
      <c r="VTT166" s="225"/>
      <c r="VTU166" s="225"/>
      <c r="VTV166" s="225"/>
      <c r="VTW166" s="225"/>
      <c r="VTX166" s="225"/>
      <c r="VTY166" s="225"/>
      <c r="VTZ166" s="225"/>
      <c r="VUA166" s="225"/>
      <c r="VUB166" s="225"/>
      <c r="VUC166" s="225"/>
      <c r="VUD166" s="225"/>
      <c r="VUE166" s="225"/>
      <c r="VUF166" s="225"/>
      <c r="VUG166" s="225"/>
      <c r="VUH166" s="225"/>
      <c r="VUI166" s="225"/>
      <c r="VUJ166" s="225"/>
      <c r="VUK166" s="225"/>
      <c r="VUL166" s="225"/>
      <c r="VUM166" s="225"/>
      <c r="VUN166" s="225"/>
      <c r="VUO166" s="225"/>
      <c r="VUP166" s="225"/>
      <c r="VUQ166" s="225"/>
      <c r="VUR166" s="225"/>
      <c r="VUS166" s="225"/>
      <c r="VUT166" s="225"/>
      <c r="VUU166" s="225"/>
      <c r="VUV166" s="225"/>
      <c r="VUW166" s="225"/>
      <c r="VUX166" s="225"/>
      <c r="VUY166" s="225"/>
      <c r="VUZ166" s="225"/>
      <c r="VVA166" s="225"/>
      <c r="VVB166" s="225"/>
      <c r="VVC166" s="225"/>
      <c r="VVD166" s="225"/>
      <c r="VVE166" s="225"/>
      <c r="VVF166" s="225"/>
      <c r="VVG166" s="225"/>
      <c r="VVH166" s="225"/>
      <c r="VVI166" s="225"/>
      <c r="VVJ166" s="225"/>
      <c r="VVK166" s="225"/>
      <c r="VVL166" s="225"/>
      <c r="VVM166" s="225"/>
      <c r="VVN166" s="225"/>
      <c r="VVO166" s="225"/>
      <c r="VVP166" s="225"/>
      <c r="VVQ166" s="225"/>
      <c r="VVR166" s="225"/>
      <c r="VVS166" s="225"/>
      <c r="VVT166" s="225"/>
      <c r="VVU166" s="225"/>
      <c r="VVV166" s="225"/>
      <c r="VVW166" s="225"/>
      <c r="VVX166" s="225"/>
      <c r="VVY166" s="225"/>
      <c r="VVZ166" s="225"/>
      <c r="VWA166" s="225"/>
      <c r="VWB166" s="225"/>
      <c r="VWC166" s="225"/>
      <c r="VWD166" s="225"/>
      <c r="VWE166" s="225"/>
      <c r="VWF166" s="225"/>
      <c r="VWG166" s="225"/>
      <c r="VWH166" s="225"/>
      <c r="VWI166" s="225"/>
      <c r="VWJ166" s="225"/>
      <c r="VWK166" s="225"/>
      <c r="VWL166" s="225"/>
      <c r="VWM166" s="225"/>
      <c r="VWN166" s="225"/>
      <c r="VWO166" s="225"/>
      <c r="VWP166" s="225"/>
      <c r="VWQ166" s="225"/>
      <c r="VWR166" s="225"/>
      <c r="VWS166" s="225"/>
      <c r="VWT166" s="225"/>
      <c r="VWU166" s="225"/>
      <c r="VWV166" s="225"/>
      <c r="VWW166" s="225"/>
      <c r="VWX166" s="225"/>
      <c r="VWY166" s="225"/>
      <c r="VWZ166" s="225"/>
      <c r="VXA166" s="225"/>
      <c r="VXB166" s="225"/>
      <c r="VXC166" s="225"/>
      <c r="VXD166" s="225"/>
      <c r="VXE166" s="225"/>
      <c r="VXF166" s="225"/>
      <c r="VXG166" s="225"/>
      <c r="VXH166" s="225"/>
      <c r="VXI166" s="225"/>
      <c r="VXJ166" s="225"/>
      <c r="VXK166" s="225"/>
      <c r="VXL166" s="225"/>
      <c r="VXM166" s="225"/>
      <c r="VXN166" s="225"/>
      <c r="VXO166" s="225"/>
      <c r="VXP166" s="225"/>
      <c r="VXQ166" s="225"/>
      <c r="VXR166" s="225"/>
      <c r="VXS166" s="225"/>
      <c r="VXT166" s="225"/>
      <c r="VXU166" s="225"/>
      <c r="VXV166" s="225"/>
      <c r="VXW166" s="225"/>
      <c r="VXX166" s="225"/>
      <c r="VXY166" s="225"/>
      <c r="VXZ166" s="225"/>
      <c r="VYA166" s="225"/>
      <c r="VYB166" s="225"/>
      <c r="VYC166" s="225"/>
      <c r="VYD166" s="225"/>
      <c r="VYE166" s="225"/>
      <c r="VYF166" s="225"/>
      <c r="VYG166" s="225"/>
      <c r="VYH166" s="225"/>
      <c r="VYI166" s="225"/>
      <c r="VYJ166" s="225"/>
      <c r="VYK166" s="225"/>
      <c r="VYL166" s="225"/>
      <c r="VYM166" s="225"/>
      <c r="VYN166" s="225"/>
      <c r="VYO166" s="225"/>
      <c r="VYP166" s="225"/>
      <c r="VYQ166" s="225"/>
      <c r="VYR166" s="225"/>
      <c r="VYS166" s="225"/>
      <c r="VYT166" s="225"/>
      <c r="VYU166" s="225"/>
      <c r="VYV166" s="225"/>
      <c r="VYW166" s="225"/>
      <c r="VYX166" s="225"/>
      <c r="VYY166" s="225"/>
      <c r="VYZ166" s="225"/>
      <c r="VZA166" s="225"/>
      <c r="VZB166" s="225"/>
      <c r="VZC166" s="225"/>
      <c r="VZD166" s="225"/>
      <c r="VZE166" s="225"/>
      <c r="VZF166" s="225"/>
      <c r="VZG166" s="225"/>
      <c r="VZH166" s="225"/>
      <c r="VZI166" s="225"/>
      <c r="VZJ166" s="225"/>
      <c r="VZK166" s="225"/>
      <c r="VZL166" s="225"/>
      <c r="VZM166" s="225"/>
      <c r="VZN166" s="225"/>
      <c r="VZO166" s="225"/>
      <c r="VZP166" s="225"/>
      <c r="VZQ166" s="225"/>
      <c r="VZR166" s="225"/>
      <c r="VZS166" s="225"/>
      <c r="VZT166" s="225"/>
      <c r="VZU166" s="225"/>
      <c r="VZV166" s="225"/>
      <c r="VZW166" s="225"/>
      <c r="VZX166" s="225"/>
      <c r="VZY166" s="225"/>
      <c r="VZZ166" s="225"/>
      <c r="WAA166" s="225"/>
      <c r="WAB166" s="225"/>
      <c r="WAC166" s="225"/>
      <c r="WAD166" s="225"/>
      <c r="WAE166" s="225"/>
      <c r="WAF166" s="225"/>
      <c r="WAG166" s="225"/>
      <c r="WAH166" s="225"/>
      <c r="WAI166" s="225"/>
      <c r="WAJ166" s="225"/>
      <c r="WAK166" s="225"/>
      <c r="WAL166" s="225"/>
      <c r="WAM166" s="225"/>
      <c r="WAN166" s="225"/>
      <c r="WAO166" s="225"/>
      <c r="WAP166" s="225"/>
      <c r="WAQ166" s="225"/>
      <c r="WAR166" s="225"/>
      <c r="WAS166" s="225"/>
      <c r="WAT166" s="225"/>
      <c r="WAU166" s="225"/>
      <c r="WAV166" s="225"/>
      <c r="WAW166" s="225"/>
      <c r="WAX166" s="225"/>
      <c r="WAY166" s="225"/>
      <c r="WAZ166" s="225"/>
      <c r="WBA166" s="225"/>
      <c r="WBB166" s="225"/>
      <c r="WBC166" s="225"/>
      <c r="WBD166" s="225"/>
      <c r="WBE166" s="225"/>
      <c r="WBF166" s="225"/>
      <c r="WBG166" s="225"/>
      <c r="WBH166" s="225"/>
      <c r="WBI166" s="225"/>
      <c r="WBJ166" s="225"/>
      <c r="WBK166" s="225"/>
      <c r="WBL166" s="225"/>
      <c r="WBM166" s="225"/>
      <c r="WBN166" s="225"/>
      <c r="WBO166" s="225"/>
      <c r="WBP166" s="225"/>
      <c r="WBQ166" s="225"/>
      <c r="WBR166" s="225"/>
      <c r="WBS166" s="225"/>
      <c r="WBT166" s="225"/>
      <c r="WBU166" s="225"/>
      <c r="WBV166" s="225"/>
      <c r="WBW166" s="225"/>
      <c r="WBX166" s="225"/>
      <c r="WBY166" s="225"/>
      <c r="WBZ166" s="225"/>
      <c r="WCA166" s="225"/>
      <c r="WCB166" s="225"/>
      <c r="WCC166" s="225"/>
      <c r="WCD166" s="225"/>
      <c r="WCE166" s="225"/>
      <c r="WCF166" s="225"/>
      <c r="WCG166" s="225"/>
      <c r="WCH166" s="225"/>
      <c r="WCI166" s="225"/>
      <c r="WCJ166" s="225"/>
      <c r="WCK166" s="225"/>
      <c r="WCL166" s="225"/>
      <c r="WCM166" s="225"/>
      <c r="WCN166" s="225"/>
      <c r="WCO166" s="225"/>
      <c r="WCP166" s="225"/>
      <c r="WCQ166" s="225"/>
      <c r="WCR166" s="225"/>
      <c r="WCS166" s="225"/>
      <c r="WCT166" s="225"/>
      <c r="WCU166" s="225"/>
      <c r="WCV166" s="225"/>
      <c r="WCW166" s="225"/>
      <c r="WCX166" s="225"/>
      <c r="WCY166" s="225"/>
      <c r="WCZ166" s="225"/>
      <c r="WDA166" s="225"/>
      <c r="WDB166" s="225"/>
      <c r="WDC166" s="225"/>
      <c r="WDD166" s="225"/>
      <c r="WDE166" s="225"/>
      <c r="WDF166" s="225"/>
      <c r="WDG166" s="225"/>
      <c r="WDH166" s="225"/>
      <c r="WDI166" s="225"/>
      <c r="WDJ166" s="225"/>
      <c r="WDK166" s="225"/>
      <c r="WDL166" s="225"/>
      <c r="WDM166" s="225"/>
      <c r="WDN166" s="225"/>
      <c r="WDO166" s="225"/>
      <c r="WDP166" s="225"/>
      <c r="WDQ166" s="225"/>
      <c r="WDR166" s="225"/>
      <c r="WDS166" s="225"/>
      <c r="WDT166" s="225"/>
      <c r="WDU166" s="225"/>
      <c r="WDV166" s="225"/>
      <c r="WDW166" s="225"/>
      <c r="WDX166" s="225"/>
      <c r="WDY166" s="225"/>
      <c r="WDZ166" s="225"/>
      <c r="WEA166" s="225"/>
      <c r="WEB166" s="225"/>
      <c r="WEC166" s="225"/>
      <c r="WED166" s="225"/>
      <c r="WEE166" s="225"/>
      <c r="WEF166" s="225"/>
      <c r="WEG166" s="225"/>
      <c r="WEH166" s="225"/>
      <c r="WEI166" s="225"/>
      <c r="WEJ166" s="225"/>
      <c r="WEK166" s="225"/>
      <c r="WEL166" s="225"/>
      <c r="WEM166" s="225"/>
      <c r="WEN166" s="225"/>
      <c r="WEO166" s="225"/>
      <c r="WEP166" s="225"/>
      <c r="WEQ166" s="225"/>
      <c r="WER166" s="225"/>
      <c r="WES166" s="225"/>
      <c r="WET166" s="225"/>
      <c r="WEU166" s="225"/>
      <c r="WEV166" s="225"/>
      <c r="WEW166" s="225"/>
      <c r="WEX166" s="225"/>
      <c r="WEY166" s="225"/>
      <c r="WEZ166" s="225"/>
      <c r="WFA166" s="225"/>
      <c r="WFB166" s="225"/>
      <c r="WFC166" s="225"/>
      <c r="WFD166" s="225"/>
      <c r="WFE166" s="225"/>
      <c r="WFF166" s="225"/>
      <c r="WFG166" s="225"/>
      <c r="WFH166" s="225"/>
      <c r="WFI166" s="225"/>
      <c r="WFJ166" s="225"/>
      <c r="WFK166" s="225"/>
      <c r="WFL166" s="225"/>
      <c r="WFM166" s="225"/>
      <c r="WFN166" s="225"/>
      <c r="WFO166" s="225"/>
      <c r="WFP166" s="225"/>
      <c r="WFQ166" s="225"/>
      <c r="WFR166" s="225"/>
      <c r="WFS166" s="225"/>
      <c r="WFT166" s="225"/>
      <c r="WFU166" s="225"/>
      <c r="WFV166" s="225"/>
      <c r="WFW166" s="225"/>
      <c r="WFX166" s="225"/>
      <c r="WFY166" s="225"/>
      <c r="WFZ166" s="225"/>
      <c r="WGA166" s="225"/>
      <c r="WGB166" s="225"/>
      <c r="WGC166" s="225"/>
      <c r="WGD166" s="225"/>
      <c r="WGE166" s="225"/>
      <c r="WGF166" s="225"/>
      <c r="WGG166" s="225"/>
      <c r="WGH166" s="225"/>
      <c r="WGI166" s="225"/>
      <c r="WGJ166" s="225"/>
      <c r="WGK166" s="225"/>
      <c r="WGL166" s="225"/>
      <c r="WGM166" s="225"/>
      <c r="WGN166" s="225"/>
      <c r="WGO166" s="225"/>
      <c r="WGP166" s="225"/>
      <c r="WGQ166" s="225"/>
      <c r="WGR166" s="225"/>
      <c r="WGS166" s="225"/>
      <c r="WGT166" s="225"/>
      <c r="WGU166" s="225"/>
      <c r="WGV166" s="225"/>
      <c r="WGW166" s="225"/>
      <c r="WGX166" s="225"/>
      <c r="WGY166" s="225"/>
      <c r="WGZ166" s="225"/>
      <c r="WHA166" s="225"/>
      <c r="WHB166" s="225"/>
      <c r="WHC166" s="225"/>
      <c r="WHD166" s="225"/>
      <c r="WHE166" s="225"/>
      <c r="WHF166" s="225"/>
      <c r="WHG166" s="225"/>
      <c r="WHH166" s="225"/>
      <c r="WHI166" s="225"/>
      <c r="WHJ166" s="225"/>
      <c r="WHK166" s="225"/>
      <c r="WHL166" s="225"/>
      <c r="WHM166" s="225"/>
      <c r="WHN166" s="225"/>
      <c r="WHO166" s="225"/>
      <c r="WHP166" s="225"/>
      <c r="WHQ166" s="225"/>
      <c r="WHR166" s="225"/>
      <c r="WHS166" s="225"/>
      <c r="WHT166" s="225"/>
      <c r="WHU166" s="225"/>
      <c r="WHV166" s="225"/>
      <c r="WHW166" s="225"/>
      <c r="WHX166" s="225"/>
      <c r="WHY166" s="225"/>
      <c r="WHZ166" s="225"/>
      <c r="WIA166" s="225"/>
      <c r="WIB166" s="225"/>
      <c r="WIC166" s="225"/>
      <c r="WID166" s="225"/>
      <c r="WIE166" s="225"/>
      <c r="WIF166" s="225"/>
      <c r="WIG166" s="225"/>
      <c r="WIH166" s="225"/>
      <c r="WII166" s="225"/>
      <c r="WIJ166" s="225"/>
      <c r="WIK166" s="225"/>
      <c r="WIL166" s="225"/>
      <c r="WIM166" s="225"/>
      <c r="WIN166" s="225"/>
      <c r="WIO166" s="225"/>
      <c r="WIP166" s="225"/>
      <c r="WIQ166" s="225"/>
      <c r="WIR166" s="225"/>
      <c r="WIS166" s="225"/>
      <c r="WIT166" s="225"/>
      <c r="WIU166" s="225"/>
      <c r="WIV166" s="225"/>
      <c r="WIW166" s="225"/>
      <c r="WIX166" s="225"/>
      <c r="WIY166" s="225"/>
      <c r="WIZ166" s="225"/>
      <c r="WJA166" s="225"/>
      <c r="WJB166" s="225"/>
      <c r="WJC166" s="225"/>
      <c r="WJD166" s="225"/>
      <c r="WJE166" s="225"/>
      <c r="WJF166" s="225"/>
      <c r="WJG166" s="225"/>
      <c r="WJH166" s="225"/>
      <c r="WJI166" s="225"/>
      <c r="WJJ166" s="225"/>
      <c r="WJK166" s="225"/>
      <c r="WJL166" s="225"/>
      <c r="WJM166" s="225"/>
      <c r="WJN166" s="225"/>
      <c r="WJO166" s="225"/>
      <c r="WJP166" s="225"/>
      <c r="WJQ166" s="225"/>
      <c r="WJR166" s="225"/>
      <c r="WJS166" s="225"/>
      <c r="WJT166" s="225"/>
      <c r="WJU166" s="225"/>
      <c r="WJV166" s="225"/>
      <c r="WJW166" s="225"/>
      <c r="WJX166" s="225"/>
      <c r="WJY166" s="225"/>
      <c r="WJZ166" s="225"/>
      <c r="WKA166" s="225"/>
      <c r="WKB166" s="225"/>
      <c r="WKC166" s="225"/>
      <c r="WKD166" s="225"/>
      <c r="WKE166" s="225"/>
      <c r="WKF166" s="225"/>
      <c r="WKG166" s="225"/>
      <c r="WKH166" s="225"/>
      <c r="WKI166" s="225"/>
      <c r="WKJ166" s="225"/>
      <c r="WKK166" s="225"/>
      <c r="WKL166" s="225"/>
      <c r="WKM166" s="225"/>
      <c r="WKN166" s="225"/>
      <c r="WKO166" s="225"/>
      <c r="WKP166" s="225"/>
      <c r="WKQ166" s="225"/>
      <c r="WKR166" s="225"/>
      <c r="WKS166" s="225"/>
      <c r="WKT166" s="225"/>
      <c r="WKU166" s="225"/>
      <c r="WKV166" s="225"/>
      <c r="WKW166" s="225"/>
      <c r="WKX166" s="225"/>
      <c r="WKY166" s="225"/>
      <c r="WKZ166" s="225"/>
      <c r="WLA166" s="225"/>
      <c r="WLB166" s="225"/>
      <c r="WLC166" s="225"/>
      <c r="WLD166" s="225"/>
      <c r="WLE166" s="225"/>
      <c r="WLF166" s="225"/>
      <c r="WLG166" s="225"/>
      <c r="WLH166" s="225"/>
      <c r="WLI166" s="225"/>
      <c r="WLJ166" s="225"/>
      <c r="WLK166" s="225"/>
      <c r="WLL166" s="225"/>
      <c r="WLM166" s="225"/>
      <c r="WLN166" s="225"/>
      <c r="WLO166" s="225"/>
      <c r="WLP166" s="225"/>
      <c r="WLQ166" s="225"/>
      <c r="WLR166" s="225"/>
      <c r="WLS166" s="225"/>
      <c r="WLT166" s="225"/>
      <c r="WLU166" s="225"/>
      <c r="WLV166" s="225"/>
      <c r="WLW166" s="225"/>
      <c r="WLX166" s="225"/>
      <c r="WLY166" s="225"/>
      <c r="WLZ166" s="225"/>
      <c r="WMA166" s="225"/>
      <c r="WMB166" s="225"/>
      <c r="WMC166" s="225"/>
      <c r="WMD166" s="225"/>
      <c r="WME166" s="225"/>
      <c r="WMF166" s="225"/>
      <c r="WMG166" s="225"/>
      <c r="WMH166" s="225"/>
      <c r="WMI166" s="225"/>
      <c r="WMJ166" s="225"/>
      <c r="WMK166" s="225"/>
      <c r="WML166" s="225"/>
      <c r="WMM166" s="225"/>
      <c r="WMN166" s="225"/>
      <c r="WMO166" s="225"/>
      <c r="WMP166" s="225"/>
      <c r="WMQ166" s="225"/>
      <c r="WMR166" s="225"/>
      <c r="WMS166" s="225"/>
      <c r="WMT166" s="225"/>
      <c r="WMU166" s="225"/>
      <c r="WMV166" s="225"/>
      <c r="WMW166" s="225"/>
      <c r="WMX166" s="225"/>
      <c r="WMY166" s="225"/>
      <c r="WMZ166" s="225"/>
      <c r="WNA166" s="225"/>
      <c r="WNB166" s="225"/>
      <c r="WNC166" s="225"/>
      <c r="WND166" s="225"/>
      <c r="WNE166" s="225"/>
      <c r="WNF166" s="225"/>
      <c r="WNG166" s="225"/>
      <c r="WNH166" s="225"/>
      <c r="WNI166" s="225"/>
      <c r="WNJ166" s="225"/>
      <c r="WNK166" s="225"/>
      <c r="WNL166" s="225"/>
      <c r="WNM166" s="225"/>
      <c r="WNN166" s="225"/>
      <c r="WNO166" s="225"/>
      <c r="WNP166" s="225"/>
      <c r="WNQ166" s="225"/>
      <c r="WNR166" s="225"/>
      <c r="WNS166" s="225"/>
      <c r="WNT166" s="225"/>
      <c r="WNU166" s="225"/>
      <c r="WNV166" s="225"/>
      <c r="WNW166" s="225"/>
      <c r="WNX166" s="225"/>
      <c r="WNY166" s="225"/>
      <c r="WNZ166" s="225"/>
      <c r="WOA166" s="225"/>
      <c r="WOB166" s="225"/>
      <c r="WOC166" s="225"/>
      <c r="WOD166" s="225"/>
      <c r="WOE166" s="225"/>
      <c r="WOF166" s="225"/>
      <c r="WOG166" s="225"/>
      <c r="WOH166" s="225"/>
      <c r="WOI166" s="225"/>
      <c r="WOJ166" s="225"/>
      <c r="WOK166" s="225"/>
      <c r="WOL166" s="225"/>
      <c r="WOM166" s="225"/>
      <c r="WON166" s="225"/>
      <c r="WOO166" s="225"/>
      <c r="WOP166" s="225"/>
      <c r="WOQ166" s="225"/>
      <c r="WOR166" s="225"/>
      <c r="WOS166" s="225"/>
      <c r="WOT166" s="225"/>
      <c r="WOU166" s="225"/>
      <c r="WOV166" s="225"/>
      <c r="WOW166" s="225"/>
      <c r="WOX166" s="225"/>
      <c r="WOY166" s="225"/>
      <c r="WOZ166" s="225"/>
      <c r="WPA166" s="225"/>
      <c r="WPB166" s="225"/>
      <c r="WPC166" s="225"/>
      <c r="WPD166" s="225"/>
      <c r="WPE166" s="225"/>
      <c r="WPF166" s="225"/>
      <c r="WPG166" s="225"/>
      <c r="WPH166" s="225"/>
      <c r="WPI166" s="225"/>
      <c r="WPJ166" s="225"/>
      <c r="WPK166" s="225"/>
      <c r="WPL166" s="225"/>
      <c r="WPM166" s="225"/>
      <c r="WPN166" s="225"/>
      <c r="WPO166" s="225"/>
      <c r="WPP166" s="225"/>
      <c r="WPQ166" s="225"/>
      <c r="WPR166" s="225"/>
      <c r="WPS166" s="225"/>
      <c r="WPT166" s="225"/>
      <c r="WPU166" s="225"/>
      <c r="WPV166" s="225"/>
      <c r="WPW166" s="225"/>
      <c r="WPX166" s="225"/>
      <c r="WPY166" s="225"/>
      <c r="WPZ166" s="225"/>
      <c r="WQA166" s="225"/>
      <c r="WQB166" s="225"/>
      <c r="WQC166" s="225"/>
      <c r="WQD166" s="225"/>
      <c r="WQE166" s="225"/>
      <c r="WQF166" s="225"/>
      <c r="WQG166" s="225"/>
      <c r="WQH166" s="225"/>
      <c r="WQI166" s="225"/>
      <c r="WQJ166" s="225"/>
      <c r="WQK166" s="225"/>
      <c r="WQL166" s="225"/>
      <c r="WQM166" s="225"/>
      <c r="WQN166" s="225"/>
      <c r="WQO166" s="225"/>
      <c r="WQP166" s="225"/>
      <c r="WQQ166" s="225"/>
      <c r="WQR166" s="225"/>
      <c r="WQS166" s="225"/>
      <c r="WQT166" s="225"/>
      <c r="WQU166" s="225"/>
      <c r="WQV166" s="225"/>
      <c r="WQW166" s="225"/>
      <c r="WQX166" s="225"/>
      <c r="WQY166" s="225"/>
      <c r="WQZ166" s="225"/>
      <c r="WRA166" s="225"/>
      <c r="WRB166" s="225"/>
      <c r="WRC166" s="225"/>
      <c r="WRD166" s="225"/>
      <c r="WRE166" s="225"/>
      <c r="WRF166" s="225"/>
      <c r="WRG166" s="225"/>
      <c r="WRH166" s="225"/>
      <c r="WRI166" s="225"/>
      <c r="WRJ166" s="225"/>
      <c r="WRK166" s="225"/>
      <c r="WRL166" s="225"/>
      <c r="WRM166" s="225"/>
      <c r="WRN166" s="225"/>
      <c r="WRO166" s="225"/>
      <c r="WRP166" s="225"/>
      <c r="WRQ166" s="225"/>
      <c r="WRR166" s="225"/>
      <c r="WRS166" s="225"/>
      <c r="WRT166" s="225"/>
      <c r="WRU166" s="225"/>
      <c r="WRV166" s="225"/>
      <c r="WRW166" s="225"/>
      <c r="WRX166" s="225"/>
      <c r="WRY166" s="225"/>
      <c r="WRZ166" s="225"/>
      <c r="WSA166" s="225"/>
      <c r="WSB166" s="225"/>
      <c r="WSC166" s="225"/>
      <c r="WSD166" s="225"/>
      <c r="WSE166" s="225"/>
      <c r="WSF166" s="225"/>
      <c r="WSG166" s="225"/>
      <c r="WSH166" s="225"/>
      <c r="WSI166" s="225"/>
      <c r="WSJ166" s="225"/>
      <c r="WSK166" s="225"/>
      <c r="WSL166" s="225"/>
      <c r="WSM166" s="225"/>
      <c r="WSN166" s="225"/>
      <c r="WSO166" s="225"/>
      <c r="WSP166" s="225"/>
      <c r="WSQ166" s="225"/>
      <c r="WSR166" s="225"/>
      <c r="WSS166" s="225"/>
      <c r="WST166" s="225"/>
      <c r="WSU166" s="225"/>
      <c r="WSV166" s="225"/>
      <c r="WSW166" s="225"/>
      <c r="WSX166" s="225"/>
      <c r="WSY166" s="225"/>
      <c r="WSZ166" s="225"/>
      <c r="WTA166" s="225"/>
      <c r="WTB166" s="225"/>
      <c r="WTC166" s="225"/>
      <c r="WTD166" s="225"/>
      <c r="WTE166" s="225"/>
      <c r="WTF166" s="225"/>
      <c r="WTG166" s="225"/>
      <c r="WTH166" s="225"/>
      <c r="WTI166" s="225"/>
      <c r="WTJ166" s="225"/>
      <c r="WTK166" s="225"/>
      <c r="WTL166" s="225"/>
      <c r="WTM166" s="225"/>
      <c r="WTN166" s="225"/>
      <c r="WTO166" s="225"/>
      <c r="WTP166" s="225"/>
      <c r="WTQ166" s="225"/>
      <c r="WTR166" s="225"/>
      <c r="WTS166" s="225"/>
      <c r="WTT166" s="225"/>
      <c r="WTU166" s="225"/>
      <c r="WTV166" s="225"/>
      <c r="WTW166" s="225"/>
      <c r="WTX166" s="225"/>
      <c r="WTY166" s="225"/>
      <c r="WTZ166" s="225"/>
      <c r="WUA166" s="225"/>
      <c r="WUB166" s="225"/>
      <c r="WUC166" s="225"/>
      <c r="WUD166" s="225"/>
      <c r="WUE166" s="225"/>
      <c r="WUF166" s="225"/>
      <c r="WUG166" s="225"/>
      <c r="WUH166" s="225"/>
      <c r="WUI166" s="225"/>
      <c r="WUJ166" s="225"/>
      <c r="WUK166" s="225"/>
      <c r="WUL166" s="225"/>
      <c r="WUM166" s="225"/>
      <c r="WUN166" s="225"/>
      <c r="WUO166" s="225"/>
      <c r="WUP166" s="225"/>
      <c r="WUQ166" s="225"/>
      <c r="WUR166" s="225"/>
      <c r="WUS166" s="225"/>
      <c r="WUT166" s="225"/>
      <c r="WUU166" s="225"/>
      <c r="WUV166" s="225"/>
      <c r="WUW166" s="225"/>
      <c r="WUX166" s="225"/>
      <c r="WUY166" s="225"/>
      <c r="WUZ166" s="225"/>
      <c r="WVA166" s="225"/>
      <c r="WVB166" s="225"/>
      <c r="WVC166" s="225"/>
      <c r="WVD166" s="225"/>
      <c r="WVE166" s="225"/>
      <c r="WVF166" s="225"/>
      <c r="WVG166" s="225"/>
      <c r="WVH166" s="225"/>
      <c r="WVI166" s="225"/>
      <c r="WVJ166" s="225"/>
      <c r="WVK166" s="225"/>
      <c r="WVL166" s="225"/>
      <c r="WVM166" s="225"/>
      <c r="WVN166" s="225"/>
      <c r="WVO166" s="225"/>
      <c r="WVP166" s="225"/>
      <c r="WVQ166" s="225"/>
      <c r="WVR166" s="225"/>
      <c r="WVS166" s="225"/>
      <c r="WVT166" s="225"/>
      <c r="WVU166" s="225"/>
      <c r="WVV166" s="225"/>
      <c r="WVW166" s="225"/>
      <c r="WVX166" s="225"/>
      <c r="WVY166" s="225"/>
      <c r="WVZ166" s="225"/>
      <c r="WWA166" s="225"/>
      <c r="WWB166" s="225"/>
      <c r="WWC166" s="225"/>
      <c r="WWD166" s="225"/>
      <c r="WWE166" s="225"/>
      <c r="WWF166" s="225"/>
      <c r="WWG166" s="225"/>
      <c r="WWH166" s="225"/>
      <c r="WWI166" s="225"/>
      <c r="WWJ166" s="225"/>
      <c r="WWK166" s="225"/>
      <c r="WWL166" s="225"/>
      <c r="WWM166" s="225"/>
      <c r="WWN166" s="225"/>
      <c r="WWO166" s="225"/>
      <c r="WWP166" s="225"/>
      <c r="WWQ166" s="225"/>
      <c r="WWR166" s="225"/>
      <c r="WWS166" s="225"/>
      <c r="WWT166" s="225"/>
      <c r="WWU166" s="225"/>
      <c r="WWV166" s="225"/>
      <c r="WWW166" s="225"/>
      <c r="WWX166" s="225"/>
      <c r="WWY166" s="225"/>
      <c r="WWZ166" s="225"/>
      <c r="WXA166" s="225"/>
      <c r="WXB166" s="225"/>
      <c r="WXC166" s="225"/>
      <c r="WXD166" s="225"/>
      <c r="WXE166" s="225"/>
      <c r="WXF166" s="225"/>
      <c r="WXG166" s="225"/>
      <c r="WXH166" s="225"/>
      <c r="WXI166" s="225"/>
      <c r="WXJ166" s="225"/>
      <c r="WXK166" s="225"/>
      <c r="WXL166" s="225"/>
      <c r="WXM166" s="225"/>
      <c r="WXN166" s="225"/>
      <c r="WXO166" s="225"/>
      <c r="WXP166" s="225"/>
      <c r="WXQ166" s="225"/>
      <c r="WXR166" s="225"/>
      <c r="WXS166" s="225"/>
      <c r="WXT166" s="225"/>
      <c r="WXU166" s="225"/>
      <c r="WXV166" s="225"/>
      <c r="WXW166" s="225"/>
      <c r="WXX166" s="225"/>
      <c r="WXY166" s="225"/>
      <c r="WXZ166" s="225"/>
      <c r="WYA166" s="225"/>
      <c r="WYB166" s="225"/>
      <c r="WYC166" s="225"/>
      <c r="WYD166" s="225"/>
      <c r="WYE166" s="225"/>
      <c r="WYF166" s="225"/>
      <c r="WYG166" s="225"/>
      <c r="WYH166" s="225"/>
      <c r="WYI166" s="225"/>
      <c r="WYJ166" s="225"/>
      <c r="WYK166" s="225"/>
      <c r="WYL166" s="225"/>
      <c r="WYM166" s="225"/>
      <c r="WYN166" s="225"/>
      <c r="WYO166" s="225"/>
      <c r="WYP166" s="225"/>
      <c r="WYQ166" s="225"/>
      <c r="WYR166" s="225"/>
      <c r="WYS166" s="225"/>
      <c r="WYT166" s="225"/>
      <c r="WYU166" s="225"/>
      <c r="WYV166" s="225"/>
      <c r="WYW166" s="225"/>
      <c r="WYX166" s="225"/>
      <c r="WYY166" s="225"/>
      <c r="WYZ166" s="225"/>
      <c r="WZA166" s="225"/>
      <c r="WZB166" s="225"/>
      <c r="WZC166" s="225"/>
      <c r="WZD166" s="225"/>
      <c r="WZE166" s="225"/>
      <c r="WZF166" s="225"/>
      <c r="WZG166" s="225"/>
      <c r="WZH166" s="225"/>
      <c r="WZI166" s="225"/>
      <c r="WZJ166" s="225"/>
      <c r="WZK166" s="225"/>
      <c r="WZL166" s="225"/>
      <c r="WZM166" s="225"/>
      <c r="WZN166" s="225"/>
      <c r="WZO166" s="225"/>
      <c r="WZP166" s="225"/>
      <c r="WZQ166" s="225"/>
      <c r="WZR166" s="225"/>
      <c r="WZS166" s="225"/>
      <c r="WZT166" s="225"/>
      <c r="WZU166" s="225"/>
      <c r="WZV166" s="225"/>
      <c r="WZW166" s="225"/>
      <c r="WZX166" s="225"/>
      <c r="WZY166" s="225"/>
      <c r="WZZ166" s="225"/>
      <c r="XAA166" s="225"/>
      <c r="XAB166" s="225"/>
      <c r="XAC166" s="225"/>
      <c r="XAD166" s="225"/>
      <c r="XAE166" s="225"/>
      <c r="XAF166" s="225"/>
      <c r="XAG166" s="225"/>
      <c r="XAH166" s="225"/>
      <c r="XAI166" s="225"/>
      <c r="XAJ166" s="225"/>
      <c r="XAK166" s="225"/>
      <c r="XAL166" s="225"/>
      <c r="XAM166" s="225"/>
      <c r="XAN166" s="225"/>
      <c r="XAO166" s="225"/>
      <c r="XAP166" s="225"/>
      <c r="XAQ166" s="225"/>
      <c r="XAR166" s="225"/>
      <c r="XAS166" s="225"/>
      <c r="XAT166" s="225"/>
      <c r="XAU166" s="225"/>
      <c r="XAV166" s="225"/>
      <c r="XAW166" s="225"/>
      <c r="XAX166" s="225"/>
      <c r="XAY166" s="225"/>
      <c r="XAZ166" s="225"/>
      <c r="XBA166" s="225"/>
      <c r="XBB166" s="225"/>
      <c r="XBC166" s="225"/>
      <c r="XBD166" s="225"/>
      <c r="XBE166" s="225"/>
      <c r="XBF166" s="225"/>
      <c r="XBG166" s="225"/>
      <c r="XBH166" s="225"/>
      <c r="XBI166" s="225"/>
      <c r="XBJ166" s="225"/>
      <c r="XBK166" s="225"/>
      <c r="XBL166" s="225"/>
      <c r="XBM166" s="225"/>
      <c r="XBN166" s="225"/>
      <c r="XBO166" s="225"/>
      <c r="XBP166" s="225"/>
      <c r="XBQ166" s="225"/>
      <c r="XBR166" s="225"/>
      <c r="XBS166" s="225"/>
      <c r="XBT166" s="225"/>
      <c r="XBU166" s="225"/>
      <c r="XBV166" s="225"/>
      <c r="XBW166" s="225"/>
      <c r="XBX166" s="225"/>
      <c r="XBY166" s="225"/>
      <c r="XBZ166" s="225"/>
      <c r="XCA166" s="225"/>
      <c r="XCB166" s="225"/>
      <c r="XCC166" s="225"/>
      <c r="XCD166" s="225"/>
      <c r="XCE166" s="225"/>
      <c r="XCF166" s="225"/>
      <c r="XCG166" s="225"/>
      <c r="XCH166" s="225"/>
      <c r="XCI166" s="225"/>
      <c r="XCJ166" s="225"/>
      <c r="XCK166" s="225"/>
      <c r="XCL166" s="225"/>
      <c r="XCM166" s="225"/>
      <c r="XCN166" s="225"/>
      <c r="XCO166" s="225"/>
      <c r="XCP166" s="225"/>
      <c r="XCQ166" s="225"/>
      <c r="XCR166" s="225"/>
      <c r="XCS166" s="225"/>
      <c r="XCT166" s="225"/>
      <c r="XCU166" s="225"/>
      <c r="XCV166" s="225"/>
      <c r="XCW166" s="225"/>
      <c r="XCX166" s="225"/>
      <c r="XCY166" s="225"/>
      <c r="XCZ166" s="225"/>
      <c r="XDA166" s="225"/>
      <c r="XDB166" s="225"/>
      <c r="XDC166" s="225"/>
      <c r="XDD166" s="225"/>
      <c r="XDE166" s="225"/>
      <c r="XDF166" s="225"/>
      <c r="XDG166" s="225"/>
      <c r="XDH166" s="225"/>
      <c r="XDI166" s="225"/>
      <c r="XDJ166" s="225"/>
      <c r="XDK166" s="225"/>
      <c r="XDL166" s="225"/>
      <c r="XDM166" s="225"/>
      <c r="XDN166" s="225"/>
      <c r="XDO166" s="225"/>
      <c r="XDP166" s="225"/>
      <c r="XDQ166" s="225"/>
      <c r="XDR166" s="225"/>
      <c r="XDS166" s="225"/>
      <c r="XDT166" s="225"/>
      <c r="XDU166" s="225"/>
      <c r="XDV166" s="225"/>
      <c r="XDW166" s="225"/>
      <c r="XDX166" s="225"/>
      <c r="XDY166" s="225"/>
      <c r="XDZ166" s="225"/>
      <c r="XEA166" s="225"/>
      <c r="XEB166" s="225"/>
      <c r="XEC166" s="225"/>
      <c r="XED166" s="225"/>
      <c r="XEE166" s="225"/>
      <c r="XEF166" s="225"/>
      <c r="XEG166" s="225"/>
      <c r="XEH166" s="225"/>
      <c r="XEI166" s="225"/>
      <c r="XEJ166" s="225"/>
      <c r="XEK166" s="225"/>
      <c r="XEL166" s="225"/>
      <c r="XEM166" s="225"/>
      <c r="XEN166" s="225"/>
      <c r="XEO166" s="225"/>
      <c r="XEP166" s="225"/>
      <c r="XEQ166" s="225"/>
      <c r="XER166" s="225"/>
      <c r="XES166" s="225"/>
      <c r="XET166" s="225"/>
      <c r="XEU166" s="225"/>
      <c r="XEV166" s="225"/>
      <c r="XEW166" s="225"/>
      <c r="XEX166" s="225"/>
      <c r="XEY166" s="225"/>
      <c r="XEZ166" s="225"/>
      <c r="XFA166" s="225"/>
      <c r="XFB166" s="225"/>
      <c r="XFC166" s="225"/>
    </row>
    <row r="167" spans="1:16383" x14ac:dyDescent="0.25">
      <c r="E167" s="168"/>
      <c r="F167" s="168"/>
      <c r="G167" s="168"/>
      <c r="H167" s="168"/>
      <c r="I167" s="168"/>
      <c r="J167" s="168"/>
      <c r="K167" s="168"/>
      <c r="L167" s="168"/>
      <c r="M167" s="186" t="b">
        <f xml:space="preserve"> M164=M165</f>
        <v>1</v>
      </c>
      <c r="N167" s="186" t="b">
        <f t="shared" ref="N167:Q167" si="98" xml:space="preserve"> N164=N165</f>
        <v>1</v>
      </c>
      <c r="O167" s="186" t="b">
        <f t="shared" si="98"/>
        <v>1</v>
      </c>
      <c r="P167" s="186" t="b">
        <f t="shared" si="98"/>
        <v>1</v>
      </c>
      <c r="Q167" s="186" t="b">
        <f t="shared" si="98"/>
        <v>1</v>
      </c>
    </row>
    <row r="168" spans="1:16383" x14ac:dyDescent="0.25">
      <c r="A168" s="50" t="s">
        <v>489</v>
      </c>
      <c r="B168" s="50"/>
    </row>
    <row r="169" spans="1:16383" x14ac:dyDescent="0.25"/>
    <row r="170" spans="1:16383" x14ac:dyDescent="0.25">
      <c r="A170" s="49"/>
      <c r="D170" s="57"/>
      <c r="E170" s="7" t="str">
        <f>E$37 &amp; " - nominal"</f>
        <v>Forecast Nominal RCV balance END - nominal</v>
      </c>
      <c r="F170" s="185">
        <f t="shared" ref="F170:R170" si="99">F$37</f>
        <v>0</v>
      </c>
      <c r="G170" s="168" t="str">
        <f t="shared" si="99"/>
        <v>£m</v>
      </c>
      <c r="H170" s="246">
        <f t="shared" si="99"/>
        <v>0</v>
      </c>
      <c r="I170" s="246">
        <f t="shared" si="99"/>
        <v>0</v>
      </c>
      <c r="J170" s="185">
        <f t="shared" si="99"/>
        <v>0</v>
      </c>
      <c r="K170" s="185">
        <f t="shared" si="99"/>
        <v>0</v>
      </c>
      <c r="L170" s="185">
        <f t="shared" si="99"/>
        <v>0</v>
      </c>
      <c r="M170" s="185">
        <f t="shared" si="99"/>
        <v>0</v>
      </c>
      <c r="N170" s="185">
        <f t="shared" si="99"/>
        <v>0</v>
      </c>
      <c r="O170" s="185">
        <f t="shared" si="99"/>
        <v>0</v>
      </c>
      <c r="P170" s="185">
        <f t="shared" si="99"/>
        <v>0</v>
      </c>
      <c r="Q170" s="185">
        <f t="shared" si="99"/>
        <v>0</v>
      </c>
      <c r="R170" s="185">
        <f t="shared" si="99"/>
        <v>0</v>
      </c>
    </row>
    <row r="171" spans="1:16383" x14ac:dyDescent="0.25">
      <c r="A171" s="49"/>
      <c r="D171" s="57"/>
      <c r="E171" s="7" t="str">
        <f>E$89 &amp; " - nominal"</f>
        <v>Actual Nominal RCV balance END - nominal</v>
      </c>
      <c r="F171" s="185">
        <f t="shared" ref="F171:R171" si="100">F$89</f>
        <v>0</v>
      </c>
      <c r="G171" s="168" t="str">
        <f t="shared" si="100"/>
        <v>£m</v>
      </c>
      <c r="H171" s="246">
        <f t="shared" si="100"/>
        <v>0</v>
      </c>
      <c r="I171" s="246">
        <f t="shared" si="100"/>
        <v>0</v>
      </c>
      <c r="J171" s="185">
        <f t="shared" si="100"/>
        <v>0</v>
      </c>
      <c r="K171" s="185">
        <f t="shared" si="100"/>
        <v>0</v>
      </c>
      <c r="L171" s="185">
        <f t="shared" si="100"/>
        <v>0</v>
      </c>
      <c r="M171" s="185">
        <f t="shared" si="100"/>
        <v>0</v>
      </c>
      <c r="N171" s="185">
        <f t="shared" si="100"/>
        <v>0</v>
      </c>
      <c r="O171" s="185">
        <f t="shared" si="100"/>
        <v>0</v>
      </c>
      <c r="P171" s="185">
        <f t="shared" si="100"/>
        <v>0</v>
      </c>
      <c r="Q171" s="185">
        <f t="shared" si="100"/>
        <v>0</v>
      </c>
      <c r="R171" s="185">
        <f t="shared" si="100"/>
        <v>0</v>
      </c>
    </row>
    <row r="172" spans="1:16383" s="30" customFormat="1" x14ac:dyDescent="0.25">
      <c r="A172" s="201"/>
      <c r="B172" s="202"/>
      <c r="C172" s="203"/>
      <c r="D172" s="204"/>
      <c r="E172" s="30" t="str">
        <f>Index!E$47</f>
        <v>CPI(H): Fin year average - inflate from base year 2017-18 average - final determination</v>
      </c>
      <c r="F172" s="205">
        <f>Index!F$47</f>
        <v>0</v>
      </c>
      <c r="G172" s="248" t="str">
        <f>Index!G$47</f>
        <v>%</v>
      </c>
      <c r="H172" s="205">
        <f>Index!H$47</f>
        <v>0</v>
      </c>
      <c r="I172" s="205">
        <f>Index!I$47</f>
        <v>0</v>
      </c>
      <c r="J172" s="205">
        <f>Index!J$47</f>
        <v>0</v>
      </c>
      <c r="K172" s="205">
        <f>Index!K$47</f>
        <v>1.0212697905005599</v>
      </c>
      <c r="L172" s="205">
        <f>Index!L$47</f>
        <v>1.0416029201511179</v>
      </c>
      <c r="M172" s="205">
        <f>Index!M$47</f>
        <v>1.0622616980779827</v>
      </c>
      <c r="N172" s="205">
        <f>Index!N$47</f>
        <v>1.0835515290872799</v>
      </c>
      <c r="O172" s="205">
        <f>Index!O$47</f>
        <v>1.1060365794841869</v>
      </c>
      <c r="P172" s="205">
        <f>Index!P$47</f>
        <v>1.1292633476533553</v>
      </c>
      <c r="Q172" s="205">
        <f>Index!Q$47</f>
        <v>1.1529778779540774</v>
      </c>
      <c r="R172" s="205">
        <f>Index!R$47</f>
        <v>1.1760374355131578</v>
      </c>
    </row>
    <row r="173" spans="1:16383" s="30" customFormat="1" x14ac:dyDescent="0.25">
      <c r="A173" s="336"/>
      <c r="B173" s="337"/>
      <c r="C173" s="338"/>
      <c r="D173" s="339"/>
      <c r="E173" s="205" t="str">
        <f>Index!E$111</f>
        <v>CPI(H): Fin year average - inflate from base year 2017-18 average - actual (including forecast)</v>
      </c>
      <c r="F173" s="205">
        <f>Index!F$111</f>
        <v>0</v>
      </c>
      <c r="G173" s="205" t="str">
        <f>Index!G$111</f>
        <v>%</v>
      </c>
      <c r="H173" s="205">
        <f>Index!H$111</f>
        <v>0</v>
      </c>
      <c r="I173" s="205">
        <f>Index!I$111</f>
        <v>0</v>
      </c>
      <c r="J173" s="205">
        <f>Index!J$111</f>
        <v>0</v>
      </c>
      <c r="K173" s="205">
        <f>Index!K$111</f>
        <v>1.0212697905005599</v>
      </c>
      <c r="L173" s="205">
        <f>Index!L$111</f>
        <v>1.0386214616983847</v>
      </c>
      <c r="M173" s="205">
        <f>Index!M$111</f>
        <v>1.0469374700143934</v>
      </c>
      <c r="N173" s="205">
        <f>Index!N$111</f>
        <v>1.0853990084759317</v>
      </c>
      <c r="O173" s="205">
        <f>Index!O$111</f>
        <v>1.1806332960179113</v>
      </c>
      <c r="P173" s="205">
        <f>Index!P$111</f>
        <v>1.2461218615064769</v>
      </c>
      <c r="Q173" s="205">
        <f>Index!Q$111</f>
        <v>1.2861826323364782</v>
      </c>
      <c r="R173" s="205">
        <f>Index!R$111</f>
        <v>0</v>
      </c>
    </row>
    <row r="174" spans="1:16383" s="91" customFormat="1" x14ac:dyDescent="0.25">
      <c r="A174" s="170"/>
      <c r="B174" s="165"/>
      <c r="C174" s="166"/>
      <c r="D174" s="171"/>
      <c r="E174" s="7" t="s">
        <v>490</v>
      </c>
      <c r="F174" s="185"/>
      <c r="G174" s="185" t="s">
        <v>238</v>
      </c>
      <c r="H174" s="243"/>
      <c r="I174" s="185"/>
      <c r="J174" s="185">
        <f xml:space="preserve"> IF(J$172 = 0, 0, J170 / J$172)</f>
        <v>0</v>
      </c>
      <c r="K174" s="185">
        <f t="shared" ref="K174:R174" si="101" xml:space="preserve"> IF(K$172 = 0, 0, K170 / K$172)</f>
        <v>0</v>
      </c>
      <c r="L174" s="185">
        <f t="shared" si="101"/>
        <v>0</v>
      </c>
      <c r="M174" s="185">
        <f t="shared" si="101"/>
        <v>0</v>
      </c>
      <c r="N174" s="185">
        <f t="shared" si="101"/>
        <v>0</v>
      </c>
      <c r="O174" s="185">
        <f t="shared" si="101"/>
        <v>0</v>
      </c>
      <c r="P174" s="185">
        <f t="shared" si="101"/>
        <v>0</v>
      </c>
      <c r="Q174" s="185">
        <f t="shared" si="101"/>
        <v>0</v>
      </c>
      <c r="R174" s="185">
        <f t="shared" si="101"/>
        <v>0</v>
      </c>
      <c r="S174" s="92"/>
      <c r="T174" s="92"/>
      <c r="U174" s="92"/>
      <c r="V174" s="92"/>
      <c r="W174" s="92"/>
      <c r="X174" s="92"/>
      <c r="Y174" s="92"/>
      <c r="Z174" s="92"/>
    </row>
    <row r="175" spans="1:16383" s="91" customFormat="1" x14ac:dyDescent="0.25">
      <c r="A175" s="340"/>
      <c r="B175" s="341"/>
      <c r="C175" s="342"/>
      <c r="D175" s="343"/>
      <c r="E175" s="7" t="s">
        <v>491</v>
      </c>
      <c r="F175" s="185"/>
      <c r="G175" s="185" t="s">
        <v>238</v>
      </c>
      <c r="H175" s="243"/>
      <c r="I175" s="185"/>
      <c r="J175" s="185">
        <f t="shared" ref="J175:K175" si="102" xml:space="preserve"> IF(J$173 = 0, 0, J171 / J$173)</f>
        <v>0</v>
      </c>
      <c r="K175" s="185">
        <f t="shared" si="102"/>
        <v>0</v>
      </c>
      <c r="L175" s="185">
        <f xml:space="preserve"> IF(L$173 = 0, 0, L171 / L$173)</f>
        <v>0</v>
      </c>
      <c r="M175" s="185">
        <f t="shared" ref="M175:R175" si="103" xml:space="preserve"> IF(M$173 = 0, 0, M171 / M$173)</f>
        <v>0</v>
      </c>
      <c r="N175" s="185">
        <f t="shared" si="103"/>
        <v>0</v>
      </c>
      <c r="O175" s="185">
        <f t="shared" si="103"/>
        <v>0</v>
      </c>
      <c r="P175" s="185">
        <f t="shared" si="103"/>
        <v>0</v>
      </c>
      <c r="Q175" s="185">
        <f t="shared" si="103"/>
        <v>0</v>
      </c>
      <c r="R175" s="185">
        <f t="shared" si="103"/>
        <v>0</v>
      </c>
      <c r="S175" s="92"/>
      <c r="T175" s="92"/>
      <c r="U175" s="92"/>
      <c r="V175" s="92"/>
      <c r="W175" s="92"/>
      <c r="X175" s="92"/>
      <c r="Y175" s="92"/>
      <c r="Z175" s="92"/>
    </row>
    <row r="176" spans="1:16383" s="91" customFormat="1" x14ac:dyDescent="0.25">
      <c r="A176" s="170"/>
      <c r="B176" s="165"/>
      <c r="C176" s="166"/>
      <c r="D176" s="171"/>
      <c r="E176" s="7" t="s">
        <v>492</v>
      </c>
      <c r="F176" s="184"/>
      <c r="G176" s="184" t="s">
        <v>238</v>
      </c>
      <c r="H176" s="243"/>
      <c r="I176" s="184"/>
      <c r="J176" s="185">
        <f>J175-J174</f>
        <v>0</v>
      </c>
      <c r="K176" s="185">
        <f t="shared" ref="K176:R176" si="104">K175-K174</f>
        <v>0</v>
      </c>
      <c r="L176" s="185">
        <f t="shared" si="104"/>
        <v>0</v>
      </c>
      <c r="M176" s="185">
        <f t="shared" si="104"/>
        <v>0</v>
      </c>
      <c r="N176" s="185">
        <f t="shared" si="104"/>
        <v>0</v>
      </c>
      <c r="O176" s="185">
        <f t="shared" si="104"/>
        <v>0</v>
      </c>
      <c r="P176" s="185">
        <f t="shared" si="104"/>
        <v>0</v>
      </c>
      <c r="Q176" s="185">
        <f t="shared" si="104"/>
        <v>0</v>
      </c>
      <c r="R176" s="185">
        <f t="shared" si="104"/>
        <v>0</v>
      </c>
      <c r="S176" s="92"/>
      <c r="T176" s="92"/>
      <c r="U176" s="92"/>
      <c r="V176" s="92"/>
      <c r="W176" s="92"/>
      <c r="X176" s="92"/>
      <c r="Y176" s="92"/>
      <c r="Z176" s="92"/>
    </row>
    <row r="177" spans="1:26" s="91" customFormat="1" x14ac:dyDescent="0.25">
      <c r="A177" s="170"/>
      <c r="B177" s="165"/>
      <c r="C177" s="166"/>
      <c r="D177" s="171"/>
      <c r="E177" s="7"/>
      <c r="F177" s="184"/>
      <c r="G177" s="184"/>
      <c r="H177" s="243"/>
      <c r="I177" s="184"/>
      <c r="J177" s="184"/>
      <c r="K177" s="184"/>
      <c r="L177" s="184"/>
      <c r="M177" s="184"/>
      <c r="N177" s="184"/>
      <c r="O177" s="184"/>
      <c r="P177" s="184"/>
      <c r="Q177" s="184"/>
      <c r="R177" s="184"/>
      <c r="S177" s="92"/>
      <c r="T177" s="92"/>
      <c r="U177" s="92"/>
      <c r="V177" s="92"/>
      <c r="W177" s="92"/>
      <c r="X177" s="92"/>
      <c r="Y177" s="92"/>
      <c r="Z177" s="92"/>
    </row>
    <row r="178" spans="1:26" x14ac:dyDescent="0.25">
      <c r="A178" s="49"/>
      <c r="D178" s="57"/>
      <c r="E178" s="7" t="str">
        <f>E$176</f>
        <v>Difference RCV balance END - real</v>
      </c>
      <c r="F178" s="185">
        <f t="shared" ref="F178:R178" si="105">F$176</f>
        <v>0</v>
      </c>
      <c r="G178" s="168" t="str">
        <f t="shared" si="105"/>
        <v>£m</v>
      </c>
      <c r="H178" s="246">
        <f t="shared" si="105"/>
        <v>0</v>
      </c>
      <c r="I178" s="246">
        <f t="shared" si="105"/>
        <v>0</v>
      </c>
      <c r="J178" s="185">
        <f t="shared" si="105"/>
        <v>0</v>
      </c>
      <c r="K178" s="185">
        <f t="shared" si="105"/>
        <v>0</v>
      </c>
      <c r="L178" s="185">
        <f t="shared" si="105"/>
        <v>0</v>
      </c>
      <c r="M178" s="185">
        <f t="shared" si="105"/>
        <v>0</v>
      </c>
      <c r="N178" s="185">
        <f t="shared" si="105"/>
        <v>0</v>
      </c>
      <c r="O178" s="185">
        <f t="shared" si="105"/>
        <v>0</v>
      </c>
      <c r="P178" s="185">
        <f t="shared" si="105"/>
        <v>0</v>
      </c>
      <c r="Q178" s="185">
        <f t="shared" si="105"/>
        <v>0</v>
      </c>
      <c r="R178" s="185">
        <f t="shared" si="105"/>
        <v>0</v>
      </c>
    </row>
    <row r="179" spans="1:26" s="92" customFormat="1" x14ac:dyDescent="0.25">
      <c r="A179" s="164"/>
      <c r="B179" s="165"/>
      <c r="C179" s="166"/>
      <c r="D179" s="167"/>
      <c r="E179" s="30" t="str">
        <f>Time!E$64</f>
        <v>Last Forecast Period Flag</v>
      </c>
      <c r="F179" s="248">
        <f>Time!F$64</f>
        <v>0</v>
      </c>
      <c r="G179" s="248" t="str">
        <f>Time!G$64</f>
        <v>flag</v>
      </c>
      <c r="H179" s="248">
        <f>Time!H$64</f>
        <v>1</v>
      </c>
      <c r="I179" s="248">
        <f>Time!I$64</f>
        <v>0</v>
      </c>
      <c r="J179" s="248">
        <f>Time!J$64</f>
        <v>0</v>
      </c>
      <c r="K179" s="248">
        <f>Time!K$64</f>
        <v>0</v>
      </c>
      <c r="L179" s="248">
        <f>Time!L$64</f>
        <v>0</v>
      </c>
      <c r="M179" s="248">
        <f>Time!M$64</f>
        <v>0</v>
      </c>
      <c r="N179" s="248">
        <f>Time!N$64</f>
        <v>0</v>
      </c>
      <c r="O179" s="248">
        <f>Time!O$64</f>
        <v>0</v>
      </c>
      <c r="P179" s="248">
        <f>Time!P$64</f>
        <v>0</v>
      </c>
      <c r="Q179" s="248">
        <f>Time!Q$64</f>
        <v>1</v>
      </c>
      <c r="R179" s="248">
        <f>Time!R$64</f>
        <v>0</v>
      </c>
    </row>
    <row r="180" spans="1:26" s="258" customFormat="1" x14ac:dyDescent="0.25">
      <c r="A180" s="261"/>
      <c r="B180" s="262"/>
      <c r="C180" s="263"/>
      <c r="D180" s="264"/>
      <c r="E180" s="34" t="s">
        <v>567</v>
      </c>
      <c r="F180" s="260"/>
      <c r="G180" s="260" t="s">
        <v>238</v>
      </c>
      <c r="H180" s="259"/>
      <c r="I180" s="260"/>
      <c r="J180" s="260">
        <f xml:space="preserve"> J178 * J179</f>
        <v>0</v>
      </c>
      <c r="K180" s="260">
        <f t="shared" ref="K180:P180" si="106" xml:space="preserve"> K178 * K179</f>
        <v>0</v>
      </c>
      <c r="L180" s="260">
        <f t="shared" si="106"/>
        <v>0</v>
      </c>
      <c r="M180" s="260">
        <f t="shared" si="106"/>
        <v>0</v>
      </c>
      <c r="N180" s="260">
        <f t="shared" si="106"/>
        <v>0</v>
      </c>
      <c r="O180" s="260">
        <f t="shared" si="106"/>
        <v>0</v>
      </c>
      <c r="P180" s="260">
        <f t="shared" si="106"/>
        <v>0</v>
      </c>
      <c r="Q180" s="260">
        <f xml:space="preserve"> Q178 * Q179</f>
        <v>0</v>
      </c>
      <c r="R180" s="260">
        <f t="shared" ref="R180" si="107" xml:space="preserve"> R178 * R179</f>
        <v>0</v>
      </c>
      <c r="S180" s="95"/>
      <c r="T180" s="95"/>
      <c r="U180" s="95"/>
      <c r="V180" s="95"/>
      <c r="W180" s="95"/>
      <c r="X180" s="95"/>
      <c r="Y180" s="95"/>
      <c r="Z180" s="95"/>
    </row>
    <row r="181" spans="1:26" x14ac:dyDescent="0.25">
      <c r="H181" s="184"/>
      <c r="J181" s="184"/>
      <c r="K181" s="184"/>
      <c r="L181" s="184"/>
      <c r="M181" s="185"/>
      <c r="N181" s="184"/>
      <c r="O181" s="184"/>
      <c r="P181" s="184"/>
      <c r="Q181" s="184"/>
      <c r="R181" s="184"/>
    </row>
    <row r="182" spans="1:26" x14ac:dyDescent="0.25">
      <c r="A182" s="50" t="s">
        <v>494</v>
      </c>
      <c r="B182" s="50"/>
    </row>
    <row r="183" spans="1:26" x14ac:dyDescent="0.25"/>
    <row r="184" spans="1:26" s="91" customFormat="1" x14ac:dyDescent="0.25">
      <c r="A184" s="170"/>
      <c r="B184" s="165"/>
      <c r="C184" s="166"/>
      <c r="D184" s="171"/>
      <c r="E184" s="7" t="str">
        <f>E$136</f>
        <v>True up Nominal RCV run-off</v>
      </c>
      <c r="F184" s="184">
        <f t="shared" ref="F184:R184" si="108">F$136</f>
        <v>0</v>
      </c>
      <c r="G184" s="184" t="str">
        <f t="shared" si="108"/>
        <v>£m</v>
      </c>
      <c r="H184" s="184">
        <f t="shared" si="108"/>
        <v>0</v>
      </c>
      <c r="I184" s="184">
        <f t="shared" si="108"/>
        <v>0</v>
      </c>
      <c r="J184" s="184">
        <f t="shared" si="108"/>
        <v>0</v>
      </c>
      <c r="K184" s="184">
        <f t="shared" si="108"/>
        <v>0</v>
      </c>
      <c r="L184" s="184">
        <f t="shared" si="108"/>
        <v>0</v>
      </c>
      <c r="M184" s="184">
        <f t="shared" si="108"/>
        <v>0</v>
      </c>
      <c r="N184" s="184">
        <f t="shared" si="108"/>
        <v>0</v>
      </c>
      <c r="O184" s="184">
        <f t="shared" si="108"/>
        <v>0</v>
      </c>
      <c r="P184" s="184">
        <f t="shared" si="108"/>
        <v>0</v>
      </c>
      <c r="Q184" s="184">
        <f t="shared" si="108"/>
        <v>0</v>
      </c>
      <c r="R184" s="184">
        <f t="shared" si="108"/>
        <v>0</v>
      </c>
      <c r="S184" s="92"/>
      <c r="T184" s="92"/>
      <c r="U184" s="92"/>
      <c r="V184" s="92"/>
      <c r="W184" s="92"/>
      <c r="X184" s="92"/>
      <c r="Y184" s="92"/>
      <c r="Z184" s="92"/>
    </row>
    <row r="185" spans="1:26" s="91" customFormat="1" x14ac:dyDescent="0.25">
      <c r="A185" s="170"/>
      <c r="B185" s="165"/>
      <c r="C185" s="166"/>
      <c r="D185" s="171"/>
      <c r="E185" s="7" t="str">
        <f>E$154</f>
        <v>True up Nominal return</v>
      </c>
      <c r="F185" s="184">
        <f t="shared" ref="F185:R185" si="109">F$154</f>
        <v>0</v>
      </c>
      <c r="G185" s="184" t="str">
        <f t="shared" si="109"/>
        <v>£m</v>
      </c>
      <c r="H185" s="184">
        <f t="shared" si="109"/>
        <v>0</v>
      </c>
      <c r="I185" s="184">
        <f t="shared" si="109"/>
        <v>0</v>
      </c>
      <c r="J185" s="184">
        <f t="shared" si="109"/>
        <v>0</v>
      </c>
      <c r="K185" s="184">
        <f t="shared" si="109"/>
        <v>0</v>
      </c>
      <c r="L185" s="184">
        <f t="shared" si="109"/>
        <v>0</v>
      </c>
      <c r="M185" s="184">
        <f t="shared" si="109"/>
        <v>0</v>
      </c>
      <c r="N185" s="184">
        <f t="shared" si="109"/>
        <v>0</v>
      </c>
      <c r="O185" s="184">
        <f t="shared" si="109"/>
        <v>0</v>
      </c>
      <c r="P185" s="184">
        <f t="shared" si="109"/>
        <v>0</v>
      </c>
      <c r="Q185" s="184">
        <f t="shared" si="109"/>
        <v>0</v>
      </c>
      <c r="R185" s="184">
        <f t="shared" si="109"/>
        <v>0</v>
      </c>
      <c r="S185" s="92"/>
      <c r="T185" s="92"/>
      <c r="U185" s="92"/>
      <c r="V185" s="92"/>
      <c r="W185" s="92"/>
      <c r="X185" s="92"/>
      <c r="Y185" s="92"/>
      <c r="Z185" s="92"/>
    </row>
    <row r="186" spans="1:26" s="91" customFormat="1" x14ac:dyDescent="0.25">
      <c r="A186" s="170"/>
      <c r="B186" s="165"/>
      <c r="C186" s="166"/>
      <c r="D186" s="171"/>
      <c r="E186" s="7" t="str">
        <f>E$158</f>
        <v>Total True up Nominal revenue to company</v>
      </c>
      <c r="F186" s="184">
        <f t="shared" ref="F186:R186" si="110">F$158</f>
        <v>0</v>
      </c>
      <c r="G186" s="184" t="str">
        <f t="shared" si="110"/>
        <v>£m</v>
      </c>
      <c r="H186" s="184">
        <f t="shared" si="110"/>
        <v>0</v>
      </c>
      <c r="I186" s="184">
        <f t="shared" si="110"/>
        <v>0</v>
      </c>
      <c r="J186" s="184">
        <f t="shared" si="110"/>
        <v>0</v>
      </c>
      <c r="K186" s="184">
        <f t="shared" si="110"/>
        <v>0</v>
      </c>
      <c r="L186" s="184">
        <f t="shared" si="110"/>
        <v>0</v>
      </c>
      <c r="M186" s="184">
        <f t="shared" si="110"/>
        <v>0</v>
      </c>
      <c r="N186" s="184">
        <f t="shared" si="110"/>
        <v>0</v>
      </c>
      <c r="O186" s="184">
        <f t="shared" si="110"/>
        <v>0</v>
      </c>
      <c r="P186" s="184">
        <f t="shared" si="110"/>
        <v>0</v>
      </c>
      <c r="Q186" s="184">
        <f t="shared" si="110"/>
        <v>0</v>
      </c>
      <c r="R186" s="184">
        <f t="shared" si="110"/>
        <v>0</v>
      </c>
      <c r="S186" s="92"/>
      <c r="T186" s="92"/>
      <c r="U186" s="92"/>
      <c r="V186" s="92"/>
      <c r="W186" s="92"/>
      <c r="X186" s="92"/>
      <c r="Y186" s="92"/>
      <c r="Z186" s="92"/>
    </row>
    <row r="187" spans="1:26" s="91" customFormat="1" x14ac:dyDescent="0.25">
      <c r="A187" s="170"/>
      <c r="B187" s="165"/>
      <c r="C187" s="166"/>
      <c r="D187" s="171"/>
      <c r="E187" s="7" t="str">
        <f>E$107</f>
        <v>RCV run-off company should have received - nominal</v>
      </c>
      <c r="F187" s="184">
        <f t="shared" ref="F187:R187" si="111">F$107</f>
        <v>0</v>
      </c>
      <c r="G187" s="184" t="str">
        <f t="shared" si="111"/>
        <v>£m</v>
      </c>
      <c r="H187" s="184">
        <f t="shared" si="111"/>
        <v>0</v>
      </c>
      <c r="I187" s="184">
        <f t="shared" si="111"/>
        <v>0</v>
      </c>
      <c r="J187" s="184">
        <f t="shared" si="111"/>
        <v>0</v>
      </c>
      <c r="K187" s="184">
        <f t="shared" si="111"/>
        <v>0</v>
      </c>
      <c r="L187" s="184">
        <f t="shared" si="111"/>
        <v>0</v>
      </c>
      <c r="M187" s="184">
        <f t="shared" si="111"/>
        <v>0</v>
      </c>
      <c r="N187" s="184">
        <f t="shared" si="111"/>
        <v>0</v>
      </c>
      <c r="O187" s="184">
        <f t="shared" si="111"/>
        <v>0</v>
      </c>
      <c r="P187" s="184">
        <f t="shared" si="111"/>
        <v>0</v>
      </c>
      <c r="Q187" s="184">
        <f t="shared" si="111"/>
        <v>0</v>
      </c>
      <c r="R187" s="184">
        <f t="shared" si="111"/>
        <v>0</v>
      </c>
      <c r="S187" s="92"/>
      <c r="T187" s="92"/>
      <c r="U187" s="92"/>
      <c r="V187" s="92"/>
      <c r="W187" s="92"/>
      <c r="X187" s="92"/>
      <c r="Y187" s="92"/>
      <c r="Z187" s="92"/>
    </row>
    <row r="188" spans="1:26" s="91" customFormat="1" x14ac:dyDescent="0.25">
      <c r="A188" s="170"/>
      <c r="B188" s="165"/>
      <c r="C188" s="166"/>
      <c r="D188" s="171"/>
      <c r="E188" s="7" t="str">
        <f>E$108</f>
        <v>Nominal return company should have received</v>
      </c>
      <c r="F188" s="184">
        <f t="shared" ref="F188:R188" si="112">F$108</f>
        <v>0</v>
      </c>
      <c r="G188" s="184" t="str">
        <f t="shared" si="112"/>
        <v>£m</v>
      </c>
      <c r="H188" s="184">
        <f t="shared" si="112"/>
        <v>0</v>
      </c>
      <c r="I188" s="184">
        <f t="shared" si="112"/>
        <v>0</v>
      </c>
      <c r="J188" s="184">
        <f t="shared" si="112"/>
        <v>0</v>
      </c>
      <c r="K188" s="184">
        <f t="shared" si="112"/>
        <v>0</v>
      </c>
      <c r="L188" s="184">
        <f t="shared" si="112"/>
        <v>0</v>
      </c>
      <c r="M188" s="184">
        <f t="shared" si="112"/>
        <v>0</v>
      </c>
      <c r="N188" s="184">
        <f t="shared" si="112"/>
        <v>0</v>
      </c>
      <c r="O188" s="184">
        <f t="shared" si="112"/>
        <v>0</v>
      </c>
      <c r="P188" s="184">
        <f t="shared" si="112"/>
        <v>0</v>
      </c>
      <c r="Q188" s="184">
        <f t="shared" si="112"/>
        <v>0</v>
      </c>
      <c r="R188" s="184">
        <f t="shared" si="112"/>
        <v>0</v>
      </c>
      <c r="S188" s="92"/>
      <c r="T188" s="92"/>
      <c r="U188" s="92"/>
      <c r="V188" s="92"/>
      <c r="W188" s="92"/>
      <c r="X188" s="92"/>
      <c r="Y188" s="92"/>
      <c r="Z188" s="92"/>
    </row>
    <row r="189" spans="1:26" s="91" customFormat="1" x14ac:dyDescent="0.25">
      <c r="A189" s="170"/>
      <c r="B189" s="165"/>
      <c r="C189" s="166"/>
      <c r="D189" s="171"/>
      <c r="E189" s="7" t="str">
        <f>E$109</f>
        <v>Total nominal revenue company should have received</v>
      </c>
      <c r="F189" s="184">
        <f t="shared" ref="F189:R189" si="113">F$109</f>
        <v>0</v>
      </c>
      <c r="G189" s="184" t="str">
        <f t="shared" si="113"/>
        <v>£m</v>
      </c>
      <c r="H189" s="184">
        <f t="shared" si="113"/>
        <v>0</v>
      </c>
      <c r="I189" s="184">
        <f t="shared" si="113"/>
        <v>0</v>
      </c>
      <c r="J189" s="184">
        <f t="shared" si="113"/>
        <v>0</v>
      </c>
      <c r="K189" s="184">
        <f t="shared" si="113"/>
        <v>0</v>
      </c>
      <c r="L189" s="184">
        <f t="shared" si="113"/>
        <v>0</v>
      </c>
      <c r="M189" s="184">
        <f t="shared" si="113"/>
        <v>0</v>
      </c>
      <c r="N189" s="184">
        <f t="shared" si="113"/>
        <v>0</v>
      </c>
      <c r="O189" s="184">
        <f t="shared" si="113"/>
        <v>0</v>
      </c>
      <c r="P189" s="184">
        <f t="shared" si="113"/>
        <v>0</v>
      </c>
      <c r="Q189" s="184">
        <f t="shared" si="113"/>
        <v>0</v>
      </c>
      <c r="R189" s="184">
        <f t="shared" si="113"/>
        <v>0</v>
      </c>
      <c r="S189" s="92"/>
      <c r="T189" s="92"/>
      <c r="U189" s="92"/>
      <c r="V189" s="92"/>
      <c r="W189" s="92"/>
      <c r="X189" s="92"/>
      <c r="Y189" s="92"/>
      <c r="Z189" s="92"/>
    </row>
    <row r="190" spans="1:26" s="205" customFormat="1" x14ac:dyDescent="0.25">
      <c r="A190" s="201"/>
      <c r="B190" s="202"/>
      <c r="C190" s="203"/>
      <c r="D190" s="204"/>
      <c r="E190" s="37" t="str">
        <f>Index!E$47</f>
        <v>CPI(H): Fin year average - inflate from base year 2017-18 average - final determination</v>
      </c>
      <c r="F190" s="205">
        <f>Index!F$47</f>
        <v>0</v>
      </c>
      <c r="G190" s="223" t="str">
        <f>Index!G$47</f>
        <v>%</v>
      </c>
      <c r="H190" s="205">
        <f>Index!H$47</f>
        <v>0</v>
      </c>
      <c r="I190" s="205">
        <f>Index!I$47</f>
        <v>0</v>
      </c>
      <c r="J190" s="205">
        <f>Index!J$47</f>
        <v>0</v>
      </c>
      <c r="K190" s="205">
        <f>Index!K$47</f>
        <v>1.0212697905005599</v>
      </c>
      <c r="L190" s="205">
        <f>Index!L$47</f>
        <v>1.0416029201511179</v>
      </c>
      <c r="M190" s="205">
        <f>Index!M$47</f>
        <v>1.0622616980779827</v>
      </c>
      <c r="N190" s="205">
        <f>Index!N$47</f>
        <v>1.0835515290872799</v>
      </c>
      <c r="O190" s="205">
        <f>Index!O$47</f>
        <v>1.1060365794841869</v>
      </c>
      <c r="P190" s="205">
        <f>Index!P$47</f>
        <v>1.1292633476533553</v>
      </c>
      <c r="Q190" s="205">
        <f>Index!Q$47</f>
        <v>1.1529778779540774</v>
      </c>
      <c r="R190" s="205">
        <f>Index!R$47</f>
        <v>1.1760374355131578</v>
      </c>
    </row>
    <row r="191" spans="1:26" s="205" customFormat="1" x14ac:dyDescent="0.25">
      <c r="A191" s="336"/>
      <c r="B191" s="337"/>
      <c r="C191" s="338"/>
      <c r="D191" s="339"/>
      <c r="E191" s="205" t="str">
        <f>Index!E$111</f>
        <v>CPI(H): Fin year average - inflate from base year 2017-18 average - actual (including forecast)</v>
      </c>
      <c r="F191" s="205">
        <f>Index!F$111</f>
        <v>0</v>
      </c>
      <c r="G191" s="205" t="str">
        <f>Index!G$111</f>
        <v>%</v>
      </c>
      <c r="H191" s="205">
        <f>Index!H$111</f>
        <v>0</v>
      </c>
      <c r="I191" s="205">
        <f>Index!I$111</f>
        <v>0</v>
      </c>
      <c r="J191" s="205">
        <f>Index!J$111</f>
        <v>0</v>
      </c>
      <c r="K191" s="205">
        <f>Index!K$111</f>
        <v>1.0212697905005599</v>
      </c>
      <c r="L191" s="205">
        <f>Index!L$111</f>
        <v>1.0386214616983847</v>
      </c>
      <c r="M191" s="205">
        <f>Index!M$111</f>
        <v>1.0469374700143934</v>
      </c>
      <c r="N191" s="205">
        <f>Index!N$111</f>
        <v>1.0853990084759317</v>
      </c>
      <c r="O191" s="205">
        <f>Index!O$111</f>
        <v>1.1806332960179113</v>
      </c>
      <c r="P191" s="205">
        <f>Index!P$111</f>
        <v>1.2461218615064769</v>
      </c>
      <c r="Q191" s="205">
        <f>Index!Q$111</f>
        <v>1.2861826323364782</v>
      </c>
      <c r="R191" s="205">
        <f>Index!R$111</f>
        <v>0</v>
      </c>
    </row>
    <row r="192" spans="1:26" s="91" customFormat="1" x14ac:dyDescent="0.25">
      <c r="A192" s="340"/>
      <c r="B192" s="341"/>
      <c r="C192" s="342"/>
      <c r="D192" s="343"/>
      <c r="E192" s="7" t="str">
        <f t="shared" ref="E192:E197" si="114" xml:space="preserve"> E184 &amp; "- real"</f>
        <v>True up Nominal RCV run-off- real</v>
      </c>
      <c r="F192" s="185"/>
      <c r="G192" s="185" t="str">
        <f t="shared" ref="G192:G197" si="115">G$273</f>
        <v>£m</v>
      </c>
      <c r="H192" s="243">
        <f t="shared" ref="H192:H197" si="116">SUM(J192:R192)</f>
        <v>0</v>
      </c>
      <c r="I192" s="185"/>
      <c r="J192" s="185">
        <f xml:space="preserve"> IF(J$190 = 0, 0, J184 / J$190)</f>
        <v>0</v>
      </c>
      <c r="K192" s="185">
        <f t="shared" ref="K192:R192" si="117" xml:space="preserve"> IF(K$190 = 0, 0, K184 / K$190)</f>
        <v>0</v>
      </c>
      <c r="L192" s="185">
        <f t="shared" si="117"/>
        <v>0</v>
      </c>
      <c r="M192" s="185">
        <f t="shared" si="117"/>
        <v>0</v>
      </c>
      <c r="N192" s="185">
        <f t="shared" si="117"/>
        <v>0</v>
      </c>
      <c r="O192" s="185">
        <f t="shared" si="117"/>
        <v>0</v>
      </c>
      <c r="P192" s="185">
        <f t="shared" si="117"/>
        <v>0</v>
      </c>
      <c r="Q192" s="185">
        <f t="shared" si="117"/>
        <v>0</v>
      </c>
      <c r="R192" s="185">
        <f t="shared" si="117"/>
        <v>0</v>
      </c>
      <c r="S192" s="92"/>
      <c r="T192" s="92"/>
      <c r="U192" s="92"/>
      <c r="V192" s="92"/>
      <c r="W192" s="92"/>
      <c r="X192" s="92"/>
      <c r="Y192" s="92"/>
      <c r="Z192" s="92"/>
    </row>
    <row r="193" spans="1:26" s="91" customFormat="1" x14ac:dyDescent="0.25">
      <c r="A193" s="340"/>
      <c r="B193" s="341"/>
      <c r="C193" s="342"/>
      <c r="D193" s="343"/>
      <c r="E193" s="7" t="str">
        <f t="shared" si="114"/>
        <v>True up Nominal return- real</v>
      </c>
      <c r="F193" s="185"/>
      <c r="G193" s="185" t="str">
        <f t="shared" si="115"/>
        <v>£m</v>
      </c>
      <c r="H193" s="243">
        <f t="shared" si="116"/>
        <v>0</v>
      </c>
      <c r="I193" s="185"/>
      <c r="J193" s="185">
        <f t="shared" ref="J193:R193" si="118" xml:space="preserve"> IF(J$190 = 0, 0, J185 / J$190)</f>
        <v>0</v>
      </c>
      <c r="K193" s="185">
        <f t="shared" si="118"/>
        <v>0</v>
      </c>
      <c r="L193" s="185">
        <f t="shared" si="118"/>
        <v>0</v>
      </c>
      <c r="M193" s="185">
        <f t="shared" si="118"/>
        <v>0</v>
      </c>
      <c r="N193" s="185">
        <f t="shared" si="118"/>
        <v>0</v>
      </c>
      <c r="O193" s="185">
        <f t="shared" si="118"/>
        <v>0</v>
      </c>
      <c r="P193" s="185">
        <f t="shared" si="118"/>
        <v>0</v>
      </c>
      <c r="Q193" s="185">
        <f t="shared" si="118"/>
        <v>0</v>
      </c>
      <c r="R193" s="185">
        <f t="shared" si="118"/>
        <v>0</v>
      </c>
      <c r="S193" s="92"/>
      <c r="T193" s="92"/>
      <c r="U193" s="92"/>
      <c r="V193" s="92"/>
      <c r="W193" s="92"/>
      <c r="X193" s="92"/>
      <c r="Y193" s="92"/>
      <c r="Z193" s="92"/>
    </row>
    <row r="194" spans="1:26" s="91" customFormat="1" x14ac:dyDescent="0.25">
      <c r="A194" s="340"/>
      <c r="B194" s="341"/>
      <c r="C194" s="342"/>
      <c r="D194" s="343"/>
      <c r="E194" s="7" t="str">
        <f t="shared" si="114"/>
        <v>Total True up Nominal revenue to company- real</v>
      </c>
      <c r="F194" s="185"/>
      <c r="G194" s="185" t="str">
        <f t="shared" si="115"/>
        <v>£m</v>
      </c>
      <c r="H194" s="243">
        <f t="shared" si="116"/>
        <v>0</v>
      </c>
      <c r="I194" s="185"/>
      <c r="J194" s="185">
        <f t="shared" ref="J194:R194" si="119" xml:space="preserve"> IF(J$190 = 0, 0, J186 / J$190)</f>
        <v>0</v>
      </c>
      <c r="K194" s="185">
        <f t="shared" si="119"/>
        <v>0</v>
      </c>
      <c r="L194" s="185">
        <f t="shared" si="119"/>
        <v>0</v>
      </c>
      <c r="M194" s="185">
        <f t="shared" si="119"/>
        <v>0</v>
      </c>
      <c r="N194" s="185">
        <f t="shared" si="119"/>
        <v>0</v>
      </c>
      <c r="O194" s="185">
        <f t="shared" si="119"/>
        <v>0</v>
      </c>
      <c r="P194" s="185">
        <f t="shared" si="119"/>
        <v>0</v>
      </c>
      <c r="Q194" s="185">
        <f xml:space="preserve"> IF(Q$190 = 0, 0, Q186 / Q$190)</f>
        <v>0</v>
      </c>
      <c r="R194" s="185">
        <f t="shared" si="119"/>
        <v>0</v>
      </c>
      <c r="S194" s="92"/>
      <c r="T194" s="92"/>
      <c r="U194" s="92"/>
      <c r="V194" s="92"/>
      <c r="W194" s="92"/>
      <c r="X194" s="92"/>
      <c r="Y194" s="92"/>
      <c r="Z194" s="92"/>
    </row>
    <row r="195" spans="1:26" s="91" customFormat="1" x14ac:dyDescent="0.25">
      <c r="A195" s="340"/>
      <c r="B195" s="341"/>
      <c r="C195" s="342"/>
      <c r="D195" s="343"/>
      <c r="E195" s="7" t="str">
        <f t="shared" si="114"/>
        <v>RCV run-off company should have received - nominal- real</v>
      </c>
      <c r="F195" s="185"/>
      <c r="G195" s="185" t="str">
        <f t="shared" si="115"/>
        <v>£m</v>
      </c>
      <c r="H195" s="243">
        <f t="shared" si="116"/>
        <v>0</v>
      </c>
      <c r="I195" s="185"/>
      <c r="J195" s="185">
        <f t="shared" ref="J195:L195" si="120" xml:space="preserve"> IF(J$191 = 0, 0, J187 / J$191)</f>
        <v>0</v>
      </c>
      <c r="K195" s="185">
        <f t="shared" si="120"/>
        <v>0</v>
      </c>
      <c r="L195" s="185">
        <f t="shared" si="120"/>
        <v>0</v>
      </c>
      <c r="M195" s="185">
        <f xml:space="preserve"> IF(M$191 = 0, 0, M187 / M$191)</f>
        <v>0</v>
      </c>
      <c r="N195" s="185">
        <f t="shared" ref="N195:Q195" si="121" xml:space="preserve"> IF(N$191 = 0, 0, N187 / N$191)</f>
        <v>0</v>
      </c>
      <c r="O195" s="185">
        <f t="shared" si="121"/>
        <v>0</v>
      </c>
      <c r="P195" s="185">
        <f t="shared" si="121"/>
        <v>0</v>
      </c>
      <c r="Q195" s="185">
        <f t="shared" si="121"/>
        <v>0</v>
      </c>
      <c r="R195" s="185">
        <f t="shared" ref="R195" si="122" xml:space="preserve"> IF(R$191 = 0, 0, R187 / R$191)</f>
        <v>0</v>
      </c>
      <c r="S195" s="92"/>
      <c r="T195" s="92"/>
      <c r="U195" s="92"/>
      <c r="V195" s="92"/>
      <c r="W195" s="92"/>
      <c r="X195" s="92"/>
      <c r="Y195" s="92"/>
      <c r="Z195" s="92"/>
    </row>
    <row r="196" spans="1:26" s="91" customFormat="1" x14ac:dyDescent="0.25">
      <c r="A196" s="340"/>
      <c r="B196" s="341"/>
      <c r="C196" s="342"/>
      <c r="D196" s="343"/>
      <c r="E196" s="7" t="str">
        <f t="shared" si="114"/>
        <v>Nominal return company should have received- real</v>
      </c>
      <c r="F196" s="185"/>
      <c r="G196" s="185" t="str">
        <f t="shared" si="115"/>
        <v>£m</v>
      </c>
      <c r="H196" s="243">
        <f t="shared" si="116"/>
        <v>0</v>
      </c>
      <c r="I196" s="185"/>
      <c r="J196" s="185">
        <f t="shared" ref="J196:L196" si="123" xml:space="preserve"> IF(J$191 = 0, 0, J188 / J$191)</f>
        <v>0</v>
      </c>
      <c r="K196" s="185">
        <f t="shared" si="123"/>
        <v>0</v>
      </c>
      <c r="L196" s="185">
        <f t="shared" si="123"/>
        <v>0</v>
      </c>
      <c r="M196" s="185">
        <f xml:space="preserve"> IF(M$191 = 0, 0, M188 / M$191)</f>
        <v>0</v>
      </c>
      <c r="N196" s="185">
        <f t="shared" ref="N196:Q196" si="124" xml:space="preserve"> IF(N$191 = 0, 0, N188 / N$191)</f>
        <v>0</v>
      </c>
      <c r="O196" s="185">
        <f t="shared" si="124"/>
        <v>0</v>
      </c>
      <c r="P196" s="185">
        <f t="shared" si="124"/>
        <v>0</v>
      </c>
      <c r="Q196" s="185">
        <f t="shared" si="124"/>
        <v>0</v>
      </c>
      <c r="R196" s="185">
        <f t="shared" ref="R196" si="125" xml:space="preserve"> IF(R$191 = 0, 0, R188 / R$191)</f>
        <v>0</v>
      </c>
      <c r="S196" s="92"/>
      <c r="T196" s="92"/>
      <c r="U196" s="92"/>
      <c r="V196" s="92"/>
      <c r="W196" s="92"/>
      <c r="X196" s="92"/>
      <c r="Y196" s="92"/>
      <c r="Z196" s="92"/>
    </row>
    <row r="197" spans="1:26" s="91" customFormat="1" x14ac:dyDescent="0.25">
      <c r="A197" s="340"/>
      <c r="B197" s="341"/>
      <c r="C197" s="342"/>
      <c r="D197" s="343"/>
      <c r="E197" s="7" t="str">
        <f t="shared" si="114"/>
        <v>Total nominal revenue company should have received- real</v>
      </c>
      <c r="F197" s="185"/>
      <c r="G197" s="185" t="str">
        <f t="shared" si="115"/>
        <v>£m</v>
      </c>
      <c r="H197" s="243">
        <f t="shared" si="116"/>
        <v>0</v>
      </c>
      <c r="I197" s="185"/>
      <c r="J197" s="185">
        <f t="shared" ref="J197:L197" si="126" xml:space="preserve"> IF(J$191 = 0, 0, J189 / J$191)</f>
        <v>0</v>
      </c>
      <c r="K197" s="185">
        <f t="shared" si="126"/>
        <v>0</v>
      </c>
      <c r="L197" s="185">
        <f t="shared" si="126"/>
        <v>0</v>
      </c>
      <c r="M197" s="185">
        <f xml:space="preserve"> IF(M$191 = 0, 0, M189 / M$191)</f>
        <v>0</v>
      </c>
      <c r="N197" s="185">
        <f t="shared" ref="N197:Q197" si="127" xml:space="preserve"> IF(N$191 = 0, 0, N189 / N$191)</f>
        <v>0</v>
      </c>
      <c r="O197" s="185">
        <f t="shared" si="127"/>
        <v>0</v>
      </c>
      <c r="P197" s="185">
        <f t="shared" si="127"/>
        <v>0</v>
      </c>
      <c r="Q197" s="185">
        <f t="shared" si="127"/>
        <v>0</v>
      </c>
      <c r="R197" s="185">
        <f t="shared" ref="R197" si="128" xml:space="preserve"> IF(R$191 = 0, 0, R189 / R$191)</f>
        <v>0</v>
      </c>
      <c r="S197" s="92"/>
      <c r="T197" s="92"/>
      <c r="U197" s="92"/>
      <c r="V197" s="92"/>
      <c r="W197" s="92"/>
      <c r="X197" s="92"/>
      <c r="Y197" s="92"/>
      <c r="Z197" s="92"/>
    </row>
    <row r="198" spans="1:26" x14ac:dyDescent="0.25"/>
    <row r="199" spans="1:26" s="91" customFormat="1" x14ac:dyDescent="0.25">
      <c r="A199" s="170"/>
      <c r="B199" s="165"/>
      <c r="C199" s="166"/>
      <c r="D199" s="171"/>
      <c r="E199" s="7" t="str">
        <f>E$192</f>
        <v>True up Nominal RCV run-off- real</v>
      </c>
      <c r="F199" s="184">
        <f t="shared" ref="F199:R199" si="129">F$192</f>
        <v>0</v>
      </c>
      <c r="G199" s="184" t="str">
        <f t="shared" si="129"/>
        <v>£m</v>
      </c>
      <c r="H199" s="243">
        <f t="shared" si="129"/>
        <v>0</v>
      </c>
      <c r="I199" s="184">
        <f t="shared" si="129"/>
        <v>0</v>
      </c>
      <c r="J199" s="184">
        <f t="shared" si="129"/>
        <v>0</v>
      </c>
      <c r="K199" s="184">
        <f t="shared" si="129"/>
        <v>0</v>
      </c>
      <c r="L199" s="184">
        <f t="shared" si="129"/>
        <v>0</v>
      </c>
      <c r="M199" s="185">
        <f t="shared" si="129"/>
        <v>0</v>
      </c>
      <c r="N199" s="184">
        <f t="shared" si="129"/>
        <v>0</v>
      </c>
      <c r="O199" s="184">
        <f t="shared" si="129"/>
        <v>0</v>
      </c>
      <c r="P199" s="184">
        <f t="shared" si="129"/>
        <v>0</v>
      </c>
      <c r="Q199" s="184">
        <f t="shared" si="129"/>
        <v>0</v>
      </c>
      <c r="R199" s="184">
        <f t="shared" si="129"/>
        <v>0</v>
      </c>
      <c r="S199" s="92"/>
      <c r="T199" s="92"/>
      <c r="U199" s="92"/>
      <c r="V199" s="92"/>
      <c r="W199" s="92"/>
      <c r="X199" s="92"/>
      <c r="Y199" s="92"/>
      <c r="Z199" s="92"/>
    </row>
    <row r="200" spans="1:26" s="91" customFormat="1" x14ac:dyDescent="0.25">
      <c r="A200" s="170"/>
      <c r="B200" s="165"/>
      <c r="C200" s="166"/>
      <c r="D200" s="171"/>
      <c r="E200" s="7" t="str">
        <f>E$195</f>
        <v>RCV run-off company should have received - nominal- real</v>
      </c>
      <c r="F200" s="184">
        <f t="shared" ref="F200:R200" si="130">F$195</f>
        <v>0</v>
      </c>
      <c r="G200" s="184" t="str">
        <f t="shared" si="130"/>
        <v>£m</v>
      </c>
      <c r="H200" s="243">
        <f t="shared" si="130"/>
        <v>0</v>
      </c>
      <c r="I200" s="184">
        <f t="shared" si="130"/>
        <v>0</v>
      </c>
      <c r="J200" s="184">
        <f t="shared" si="130"/>
        <v>0</v>
      </c>
      <c r="K200" s="184">
        <f t="shared" si="130"/>
        <v>0</v>
      </c>
      <c r="L200" s="184">
        <f t="shared" si="130"/>
        <v>0</v>
      </c>
      <c r="M200" s="185">
        <f t="shared" si="130"/>
        <v>0</v>
      </c>
      <c r="N200" s="184">
        <f t="shared" si="130"/>
        <v>0</v>
      </c>
      <c r="O200" s="184">
        <f t="shared" si="130"/>
        <v>0</v>
      </c>
      <c r="P200" s="184">
        <f t="shared" si="130"/>
        <v>0</v>
      </c>
      <c r="Q200" s="184">
        <f t="shared" si="130"/>
        <v>0</v>
      </c>
      <c r="R200" s="184">
        <f t="shared" si="130"/>
        <v>0</v>
      </c>
      <c r="S200" s="92"/>
      <c r="T200" s="92"/>
      <c r="U200" s="92"/>
      <c r="V200" s="92"/>
      <c r="W200" s="92"/>
      <c r="X200" s="92"/>
      <c r="Y200" s="92"/>
      <c r="Z200" s="92"/>
    </row>
    <row r="201" spans="1:26" x14ac:dyDescent="0.25">
      <c r="C201" s="267"/>
      <c r="E201" s="7" t="s">
        <v>495</v>
      </c>
      <c r="G201" s="7" t="s">
        <v>238</v>
      </c>
      <c r="H201" s="185">
        <f xml:space="preserve"> SUM(J201:R201)</f>
        <v>0</v>
      </c>
      <c r="I201" s="185"/>
      <c r="J201" s="184">
        <f t="shared" ref="J201:K201" si="131">J200-J199</f>
        <v>0</v>
      </c>
      <c r="K201" s="184">
        <f t="shared" si="131"/>
        <v>0</v>
      </c>
      <c r="L201" s="184">
        <f>L200-L199</f>
        <v>0</v>
      </c>
      <c r="M201" s="185">
        <f>M200-M199</f>
        <v>0</v>
      </c>
      <c r="N201" s="184">
        <f t="shared" ref="N201:R201" si="132">N200-N199</f>
        <v>0</v>
      </c>
      <c r="O201" s="184">
        <f t="shared" si="132"/>
        <v>0</v>
      </c>
      <c r="P201" s="184">
        <f t="shared" si="132"/>
        <v>0</v>
      </c>
      <c r="Q201" s="184">
        <f t="shared" si="132"/>
        <v>0</v>
      </c>
      <c r="R201" s="184">
        <f t="shared" si="132"/>
        <v>0</v>
      </c>
    </row>
    <row r="202" spans="1:26" x14ac:dyDescent="0.25"/>
    <row r="203" spans="1:26" x14ac:dyDescent="0.25">
      <c r="C203" s="267"/>
      <c r="E203" s="7" t="str">
        <f>E$193</f>
        <v>True up Nominal return- real</v>
      </c>
      <c r="F203" s="7">
        <f t="shared" ref="F203:R203" si="133">F$193</f>
        <v>0</v>
      </c>
      <c r="G203" s="7" t="str">
        <f t="shared" si="133"/>
        <v>£m</v>
      </c>
      <c r="H203" s="185">
        <f t="shared" si="133"/>
        <v>0</v>
      </c>
      <c r="I203" s="185">
        <f t="shared" si="133"/>
        <v>0</v>
      </c>
      <c r="J203" s="184">
        <f t="shared" si="133"/>
        <v>0</v>
      </c>
      <c r="K203" s="184">
        <f t="shared" si="133"/>
        <v>0</v>
      </c>
      <c r="L203" s="184">
        <f t="shared" si="133"/>
        <v>0</v>
      </c>
      <c r="M203" s="185">
        <f t="shared" si="133"/>
        <v>0</v>
      </c>
      <c r="N203" s="184">
        <f t="shared" si="133"/>
        <v>0</v>
      </c>
      <c r="O203" s="184">
        <f t="shared" si="133"/>
        <v>0</v>
      </c>
      <c r="P203" s="184">
        <f t="shared" si="133"/>
        <v>0</v>
      </c>
      <c r="Q203" s="184">
        <f t="shared" si="133"/>
        <v>0</v>
      </c>
      <c r="R203" s="184">
        <f t="shared" si="133"/>
        <v>0</v>
      </c>
    </row>
    <row r="204" spans="1:26" x14ac:dyDescent="0.25">
      <c r="C204" s="267"/>
      <c r="E204" s="7" t="str">
        <f>E$196</f>
        <v>Nominal return company should have received- real</v>
      </c>
      <c r="F204" s="7">
        <f t="shared" ref="F204:R204" si="134">F$196</f>
        <v>0</v>
      </c>
      <c r="G204" s="7" t="str">
        <f t="shared" si="134"/>
        <v>£m</v>
      </c>
      <c r="H204" s="185">
        <f t="shared" si="134"/>
        <v>0</v>
      </c>
      <c r="I204" s="185">
        <f t="shared" si="134"/>
        <v>0</v>
      </c>
      <c r="J204" s="184">
        <f t="shared" si="134"/>
        <v>0</v>
      </c>
      <c r="K204" s="184">
        <f t="shared" si="134"/>
        <v>0</v>
      </c>
      <c r="L204" s="184">
        <f t="shared" si="134"/>
        <v>0</v>
      </c>
      <c r="M204" s="185">
        <f t="shared" si="134"/>
        <v>0</v>
      </c>
      <c r="N204" s="184">
        <f t="shared" si="134"/>
        <v>0</v>
      </c>
      <c r="O204" s="184">
        <f t="shared" si="134"/>
        <v>0</v>
      </c>
      <c r="P204" s="184">
        <f t="shared" si="134"/>
        <v>0</v>
      </c>
      <c r="Q204" s="184">
        <f t="shared" si="134"/>
        <v>0</v>
      </c>
      <c r="R204" s="184">
        <f t="shared" si="134"/>
        <v>0</v>
      </c>
    </row>
    <row r="205" spans="1:26" x14ac:dyDescent="0.25">
      <c r="C205" s="267"/>
      <c r="E205" s="7" t="s">
        <v>496</v>
      </c>
      <c r="G205" s="7" t="s">
        <v>238</v>
      </c>
      <c r="H205" s="185">
        <f xml:space="preserve"> SUM(J205:R205)</f>
        <v>0</v>
      </c>
      <c r="I205" s="185"/>
      <c r="J205" s="184">
        <f t="shared" ref="J205:K205" si="135">J204-J203</f>
        <v>0</v>
      </c>
      <c r="K205" s="184">
        <f t="shared" si="135"/>
        <v>0</v>
      </c>
      <c r="L205" s="184">
        <f>L204-L203</f>
        <v>0</v>
      </c>
      <c r="M205" s="185">
        <f>M204-M203</f>
        <v>0</v>
      </c>
      <c r="N205" s="184">
        <f t="shared" ref="N205" si="136">N204-N203</f>
        <v>0</v>
      </c>
      <c r="O205" s="184">
        <f>O204-O203</f>
        <v>0</v>
      </c>
      <c r="P205" s="184">
        <f t="shared" ref="P205:R205" si="137">P204-P203</f>
        <v>0</v>
      </c>
      <c r="Q205" s="184">
        <f t="shared" si="137"/>
        <v>0</v>
      </c>
      <c r="R205" s="184">
        <f t="shared" si="137"/>
        <v>0</v>
      </c>
    </row>
    <row r="206" spans="1:26" x14ac:dyDescent="0.25"/>
    <row r="207" spans="1:26" x14ac:dyDescent="0.25">
      <c r="C207" s="267"/>
      <c r="E207" s="7" t="str">
        <f>E$194</f>
        <v>Total True up Nominal revenue to company- real</v>
      </c>
      <c r="F207" s="7">
        <f t="shared" ref="F207:R207" si="138">F$194</f>
        <v>0</v>
      </c>
      <c r="G207" s="7" t="str">
        <f t="shared" si="138"/>
        <v>£m</v>
      </c>
      <c r="H207" s="185">
        <f t="shared" si="138"/>
        <v>0</v>
      </c>
      <c r="I207" s="185">
        <f t="shared" si="138"/>
        <v>0</v>
      </c>
      <c r="J207" s="184">
        <f t="shared" si="138"/>
        <v>0</v>
      </c>
      <c r="K207" s="184">
        <f t="shared" si="138"/>
        <v>0</v>
      </c>
      <c r="L207" s="184">
        <f t="shared" si="138"/>
        <v>0</v>
      </c>
      <c r="M207" s="185">
        <f t="shared" si="138"/>
        <v>0</v>
      </c>
      <c r="N207" s="184">
        <f t="shared" si="138"/>
        <v>0</v>
      </c>
      <c r="O207" s="184">
        <f t="shared" si="138"/>
        <v>0</v>
      </c>
      <c r="P207" s="184">
        <f t="shared" si="138"/>
        <v>0</v>
      </c>
      <c r="Q207" s="184">
        <f t="shared" si="138"/>
        <v>0</v>
      </c>
      <c r="R207" s="184">
        <f t="shared" si="138"/>
        <v>0</v>
      </c>
    </row>
    <row r="208" spans="1:26" x14ac:dyDescent="0.25">
      <c r="C208" s="267"/>
      <c r="E208" s="7" t="str">
        <f>E$197</f>
        <v>Total nominal revenue company should have received- real</v>
      </c>
      <c r="F208" s="7">
        <f t="shared" ref="F208:R208" si="139">F$197</f>
        <v>0</v>
      </c>
      <c r="G208" s="7" t="str">
        <f t="shared" si="139"/>
        <v>£m</v>
      </c>
      <c r="H208" s="185">
        <f t="shared" si="139"/>
        <v>0</v>
      </c>
      <c r="I208" s="185">
        <f t="shared" si="139"/>
        <v>0</v>
      </c>
      <c r="J208" s="184">
        <f t="shared" si="139"/>
        <v>0</v>
      </c>
      <c r="K208" s="184">
        <f t="shared" si="139"/>
        <v>0</v>
      </c>
      <c r="L208" s="184">
        <f t="shared" si="139"/>
        <v>0</v>
      </c>
      <c r="M208" s="185">
        <f t="shared" si="139"/>
        <v>0</v>
      </c>
      <c r="N208" s="184">
        <f t="shared" si="139"/>
        <v>0</v>
      </c>
      <c r="O208" s="184">
        <f t="shared" si="139"/>
        <v>0</v>
      </c>
      <c r="P208" s="184">
        <f t="shared" si="139"/>
        <v>0</v>
      </c>
      <c r="Q208" s="184">
        <f t="shared" si="139"/>
        <v>0</v>
      </c>
      <c r="R208" s="184">
        <f t="shared" si="139"/>
        <v>0</v>
      </c>
    </row>
    <row r="209" spans="1:18" x14ac:dyDescent="0.25">
      <c r="C209" s="267"/>
      <c r="E209" s="7" t="s">
        <v>497</v>
      </c>
      <c r="G209" s="7" t="s">
        <v>238</v>
      </c>
      <c r="H209" s="185">
        <f xml:space="preserve"> SUM(J209:R209)</f>
        <v>0</v>
      </c>
      <c r="I209" s="185"/>
      <c r="J209" s="184">
        <f t="shared" ref="J209:K209" si="140">J208-J207</f>
        <v>0</v>
      </c>
      <c r="K209" s="184">
        <f t="shared" si="140"/>
        <v>0</v>
      </c>
      <c r="L209" s="184">
        <f>L208-L207</f>
        <v>0</v>
      </c>
      <c r="M209" s="185">
        <f>M208-M207</f>
        <v>0</v>
      </c>
      <c r="N209" s="184">
        <f t="shared" ref="N209:R209" si="141">N208-N207</f>
        <v>0</v>
      </c>
      <c r="O209" s="184">
        <f t="shared" si="141"/>
        <v>0</v>
      </c>
      <c r="P209" s="184">
        <f t="shared" si="141"/>
        <v>0</v>
      </c>
      <c r="Q209" s="184">
        <f t="shared" si="141"/>
        <v>0</v>
      </c>
      <c r="R209" s="184">
        <f t="shared" si="141"/>
        <v>0</v>
      </c>
    </row>
    <row r="210" spans="1:18" x14ac:dyDescent="0.25"/>
    <row r="211" spans="1:18" x14ac:dyDescent="0.25">
      <c r="B211" s="61" t="s">
        <v>498</v>
      </c>
      <c r="H211" s="185"/>
      <c r="I211" s="185"/>
      <c r="J211" s="184"/>
      <c r="K211" s="184"/>
      <c r="L211" s="184"/>
      <c r="M211" s="185"/>
      <c r="N211" s="184"/>
      <c r="O211" s="184"/>
      <c r="P211" s="184"/>
      <c r="Q211" s="184"/>
      <c r="R211" s="184"/>
    </row>
    <row r="212" spans="1:18" s="92" customFormat="1" x14ac:dyDescent="0.25">
      <c r="A212" s="164"/>
      <c r="B212" s="165"/>
      <c r="C212" s="166"/>
      <c r="D212" s="167"/>
      <c r="E212" s="30" t="str">
        <f>InpR!E$83</f>
        <v>Financing cost index</v>
      </c>
      <c r="F212" s="248">
        <f>InpR!F$83</f>
        <v>0</v>
      </c>
      <c r="G212" s="248" t="str">
        <f>InpR!G$83</f>
        <v>index</v>
      </c>
      <c r="H212" s="248">
        <f>InpR!H$83</f>
        <v>0</v>
      </c>
      <c r="I212" s="248">
        <f>InpR!I$83</f>
        <v>0</v>
      </c>
      <c r="J212" s="248">
        <f>InpR!J$83</f>
        <v>0</v>
      </c>
      <c r="K212" s="248">
        <f>InpR!K$83</f>
        <v>0</v>
      </c>
      <c r="L212" s="248">
        <f>InpR!L$83</f>
        <v>0</v>
      </c>
      <c r="M212" s="248">
        <f>InpR!M$83</f>
        <v>4</v>
      </c>
      <c r="N212" s="248">
        <f>InpR!N$83</f>
        <v>3</v>
      </c>
      <c r="O212" s="248">
        <f>InpR!O$83</f>
        <v>2</v>
      </c>
      <c r="P212" s="248">
        <f>InpR!P$83</f>
        <v>1</v>
      </c>
      <c r="Q212" s="248">
        <f>InpR!Q$83</f>
        <v>0</v>
      </c>
      <c r="R212" s="248">
        <f>InpR!R$83</f>
        <v>0</v>
      </c>
    </row>
    <row r="213" spans="1:18" s="205" customFormat="1" x14ac:dyDescent="0.25">
      <c r="A213" s="201"/>
      <c r="B213" s="202"/>
      <c r="C213" s="203"/>
      <c r="D213" s="204"/>
      <c r="E213" s="37" t="str">
        <f>InpR!E$116</f>
        <v>WACC real on RCV - CPI(H) bf and additions - DMMY</v>
      </c>
      <c r="F213" s="205">
        <f>InpR!F$116</f>
        <v>0</v>
      </c>
      <c r="G213" s="223" t="str">
        <f>InpR!G$116</f>
        <v>%</v>
      </c>
      <c r="H213" s="205">
        <f>InpR!H$116</f>
        <v>0</v>
      </c>
      <c r="I213" s="205">
        <f>InpR!I$116</f>
        <v>0</v>
      </c>
      <c r="J213" s="205">
        <f>InpR!J$116</f>
        <v>0</v>
      </c>
      <c r="K213" s="205">
        <f>InpR!K$116</f>
        <v>0</v>
      </c>
      <c r="L213" s="205">
        <f>InpR!L$116</f>
        <v>0</v>
      </c>
      <c r="M213" s="205">
        <f>InpR!M$116</f>
        <v>2.9195763820156317E-2</v>
      </c>
      <c r="N213" s="205">
        <f>InpR!N$116</f>
        <v>2.9195763820156317E-2</v>
      </c>
      <c r="O213" s="205">
        <f>InpR!O$116</f>
        <v>2.9195763820156317E-2</v>
      </c>
      <c r="P213" s="205">
        <f>InpR!P$116</f>
        <v>2.9195763820156317E-2</v>
      </c>
      <c r="Q213" s="205">
        <f>InpR!Q$116</f>
        <v>2.9195763820156317E-2</v>
      </c>
      <c r="R213" s="205">
        <f>InpR!R$116</f>
        <v>0</v>
      </c>
    </row>
    <row r="214" spans="1:18" x14ac:dyDescent="0.25">
      <c r="E214" s="7" t="s">
        <v>499</v>
      </c>
      <c r="G214" s="7" t="s">
        <v>500</v>
      </c>
      <c r="J214" s="254">
        <f xml:space="preserve"> (1 + J$289) ^ J$288</f>
        <v>1</v>
      </c>
      <c r="K214" s="254">
        <f t="shared" ref="K214:R214" si="142" xml:space="preserve"> (1 + K$289) ^ K$288</f>
        <v>1</v>
      </c>
      <c r="L214" s="254">
        <f t="shared" si="142"/>
        <v>1</v>
      </c>
      <c r="M214" s="254">
        <f t="shared" si="142"/>
        <v>1.1219976826191176</v>
      </c>
      <c r="N214" s="254">
        <f t="shared" si="142"/>
        <v>1.0901693555893588</v>
      </c>
      <c r="O214" s="254">
        <f t="shared" si="142"/>
        <v>1.059243920265355</v>
      </c>
      <c r="P214" s="254">
        <f t="shared" si="142"/>
        <v>1.0291957638201563</v>
      </c>
      <c r="Q214" s="254">
        <f t="shared" si="142"/>
        <v>1</v>
      </c>
      <c r="R214" s="254">
        <f t="shared" si="142"/>
        <v>1</v>
      </c>
    </row>
    <row r="215" spans="1:18" x14ac:dyDescent="0.25"/>
    <row r="216" spans="1:18" x14ac:dyDescent="0.25">
      <c r="B216" s="61" t="s">
        <v>501</v>
      </c>
    </row>
    <row r="217" spans="1:18" x14ac:dyDescent="0.25">
      <c r="C217" s="267"/>
      <c r="E217" s="7" t="str">
        <f>E$201</f>
        <v>Value of True up run-off - real</v>
      </c>
      <c r="F217" s="7">
        <f t="shared" ref="F217:R217" si="143">F$201</f>
        <v>0</v>
      </c>
      <c r="G217" s="7" t="str">
        <f t="shared" si="143"/>
        <v>£m</v>
      </c>
      <c r="H217" s="185">
        <f t="shared" si="143"/>
        <v>0</v>
      </c>
      <c r="I217" s="185">
        <f t="shared" si="143"/>
        <v>0</v>
      </c>
      <c r="J217" s="184">
        <f t="shared" si="143"/>
        <v>0</v>
      </c>
      <c r="K217" s="184">
        <f t="shared" si="143"/>
        <v>0</v>
      </c>
      <c r="L217" s="184">
        <f t="shared" si="143"/>
        <v>0</v>
      </c>
      <c r="M217" s="185">
        <f t="shared" si="143"/>
        <v>0</v>
      </c>
      <c r="N217" s="184">
        <f t="shared" si="143"/>
        <v>0</v>
      </c>
      <c r="O217" s="184">
        <f t="shared" si="143"/>
        <v>0</v>
      </c>
      <c r="P217" s="184">
        <f t="shared" si="143"/>
        <v>0</v>
      </c>
      <c r="Q217" s="184">
        <f t="shared" si="143"/>
        <v>0</v>
      </c>
      <c r="R217" s="184">
        <f t="shared" si="143"/>
        <v>0</v>
      </c>
    </row>
    <row r="218" spans="1:18" x14ac:dyDescent="0.25">
      <c r="E218" s="7" t="str">
        <f>E$290</f>
        <v xml:space="preserve">Time value of money factor </v>
      </c>
      <c r="F218" s="184">
        <f t="shared" ref="F218:R218" si="144">F$290</f>
        <v>0</v>
      </c>
      <c r="G218" s="7" t="str">
        <f t="shared" si="144"/>
        <v>Factor</v>
      </c>
      <c r="H218" s="246">
        <f t="shared" si="144"/>
        <v>0</v>
      </c>
      <c r="I218" s="246">
        <f t="shared" si="144"/>
        <v>0</v>
      </c>
      <c r="J218" s="184">
        <f t="shared" si="144"/>
        <v>1</v>
      </c>
      <c r="K218" s="184">
        <f t="shared" si="144"/>
        <v>1</v>
      </c>
      <c r="L218" s="184">
        <f t="shared" si="144"/>
        <v>1</v>
      </c>
      <c r="M218" s="185">
        <f t="shared" si="144"/>
        <v>1.1219976826191176</v>
      </c>
      <c r="N218" s="184">
        <f t="shared" si="144"/>
        <v>1.0901693555893588</v>
      </c>
      <c r="O218" s="184">
        <f t="shared" si="144"/>
        <v>1.059243920265355</v>
      </c>
      <c r="P218" s="184">
        <f t="shared" si="144"/>
        <v>1.0291957638201563</v>
      </c>
      <c r="Q218" s="184">
        <f t="shared" si="144"/>
        <v>1</v>
      </c>
      <c r="R218" s="184">
        <f t="shared" si="144"/>
        <v>1</v>
      </c>
    </row>
    <row r="219" spans="1:18" x14ac:dyDescent="0.25">
      <c r="A219" s="49"/>
      <c r="C219" s="267"/>
      <c r="D219" s="57"/>
      <c r="E219" s="7" t="s">
        <v>568</v>
      </c>
      <c r="G219" s="7" t="s">
        <v>238</v>
      </c>
      <c r="H219" s="185">
        <f xml:space="preserve"> SUM(J219:R219)</f>
        <v>0</v>
      </c>
      <c r="J219" s="185">
        <f xml:space="preserve"> J217 * J218</f>
        <v>0</v>
      </c>
      <c r="K219" s="185">
        <f t="shared" ref="K219:R219" si="145" xml:space="preserve"> K217 * K218</f>
        <v>0</v>
      </c>
      <c r="L219" s="185">
        <f t="shared" si="145"/>
        <v>0</v>
      </c>
      <c r="M219" s="185">
        <f t="shared" si="145"/>
        <v>0</v>
      </c>
      <c r="N219" s="185">
        <f t="shared" si="145"/>
        <v>0</v>
      </c>
      <c r="O219" s="185">
        <f t="shared" si="145"/>
        <v>0</v>
      </c>
      <c r="P219" s="185">
        <f t="shared" si="145"/>
        <v>0</v>
      </c>
      <c r="Q219" s="185">
        <f t="shared" si="145"/>
        <v>0</v>
      </c>
      <c r="R219" s="185">
        <f t="shared" si="145"/>
        <v>0</v>
      </c>
    </row>
    <row r="220" spans="1:18" x14ac:dyDescent="0.25"/>
    <row r="221" spans="1:18" x14ac:dyDescent="0.25">
      <c r="B221" s="61" t="s">
        <v>503</v>
      </c>
    </row>
    <row r="222" spans="1:18" x14ac:dyDescent="0.25">
      <c r="E222" s="7" t="str">
        <f>E205</f>
        <v>Value of True up return - real</v>
      </c>
      <c r="F222" s="184">
        <f t="shared" ref="F222:R222" si="146">F205</f>
        <v>0</v>
      </c>
      <c r="G222" s="7" t="str">
        <f t="shared" si="146"/>
        <v>£m</v>
      </c>
      <c r="H222" s="246">
        <f t="shared" si="146"/>
        <v>0</v>
      </c>
      <c r="I222" s="246">
        <f t="shared" si="146"/>
        <v>0</v>
      </c>
      <c r="J222" s="184">
        <f t="shared" si="146"/>
        <v>0</v>
      </c>
      <c r="K222" s="184">
        <f t="shared" si="146"/>
        <v>0</v>
      </c>
      <c r="L222" s="184">
        <f t="shared" si="146"/>
        <v>0</v>
      </c>
      <c r="M222" s="185">
        <f t="shared" si="146"/>
        <v>0</v>
      </c>
      <c r="N222" s="184">
        <f t="shared" si="146"/>
        <v>0</v>
      </c>
      <c r="O222" s="184">
        <f t="shared" si="146"/>
        <v>0</v>
      </c>
      <c r="P222" s="184">
        <f t="shared" si="146"/>
        <v>0</v>
      </c>
      <c r="Q222" s="184">
        <f t="shared" si="146"/>
        <v>0</v>
      </c>
      <c r="R222" s="184">
        <f t="shared" si="146"/>
        <v>0</v>
      </c>
    </row>
    <row r="223" spans="1:18" x14ac:dyDescent="0.25">
      <c r="E223" s="7" t="str">
        <f>E$290</f>
        <v xml:space="preserve">Time value of money factor </v>
      </c>
      <c r="F223" s="184">
        <f t="shared" ref="F223:R223" si="147">F$290</f>
        <v>0</v>
      </c>
      <c r="G223" s="7" t="str">
        <f t="shared" si="147"/>
        <v>Factor</v>
      </c>
      <c r="H223" s="246">
        <f t="shared" si="147"/>
        <v>0</v>
      </c>
      <c r="I223" s="246">
        <f t="shared" si="147"/>
        <v>0</v>
      </c>
      <c r="J223" s="184">
        <f t="shared" si="147"/>
        <v>1</v>
      </c>
      <c r="K223" s="184">
        <f t="shared" si="147"/>
        <v>1</v>
      </c>
      <c r="L223" s="184">
        <f t="shared" si="147"/>
        <v>1</v>
      </c>
      <c r="M223" s="185">
        <f t="shared" si="147"/>
        <v>1.1219976826191176</v>
      </c>
      <c r="N223" s="184">
        <f t="shared" si="147"/>
        <v>1.0901693555893588</v>
      </c>
      <c r="O223" s="184">
        <f t="shared" si="147"/>
        <v>1.059243920265355</v>
      </c>
      <c r="P223" s="184">
        <f t="shared" si="147"/>
        <v>1.0291957638201563</v>
      </c>
      <c r="Q223" s="184">
        <f t="shared" si="147"/>
        <v>1</v>
      </c>
      <c r="R223" s="184">
        <f t="shared" si="147"/>
        <v>1</v>
      </c>
    </row>
    <row r="224" spans="1:18" x14ac:dyDescent="0.25">
      <c r="A224" s="49"/>
      <c r="C224" s="267"/>
      <c r="D224" s="57"/>
      <c r="E224" s="7" t="s">
        <v>569</v>
      </c>
      <c r="G224" s="7" t="s">
        <v>238</v>
      </c>
      <c r="H224" s="185">
        <f xml:space="preserve"> SUM(J224:R224)</f>
        <v>0</v>
      </c>
      <c r="J224" s="185">
        <f xml:space="preserve"> J222 * J223</f>
        <v>0</v>
      </c>
      <c r="K224" s="185">
        <f t="shared" ref="K224:M224" si="148" xml:space="preserve"> K222 * K223</f>
        <v>0</v>
      </c>
      <c r="L224" s="185">
        <f t="shared" si="148"/>
        <v>0</v>
      </c>
      <c r="M224" s="185">
        <f t="shared" si="148"/>
        <v>0</v>
      </c>
      <c r="N224" s="185">
        <f xml:space="preserve"> N222 * N223</f>
        <v>0</v>
      </c>
      <c r="O224" s="185">
        <f t="shared" ref="O224:R224" si="149" xml:space="preserve"> O222 * O223</f>
        <v>0</v>
      </c>
      <c r="P224" s="185">
        <f t="shared" si="149"/>
        <v>0</v>
      </c>
      <c r="Q224" s="185">
        <f t="shared" si="149"/>
        <v>0</v>
      </c>
      <c r="R224" s="185">
        <f t="shared" si="149"/>
        <v>0</v>
      </c>
    </row>
    <row r="225" spans="1:26" x14ac:dyDescent="0.25"/>
    <row r="226" spans="1:26" x14ac:dyDescent="0.25">
      <c r="B226" s="61" t="s">
        <v>505</v>
      </c>
    </row>
    <row r="227" spans="1:26" x14ac:dyDescent="0.25">
      <c r="E227" s="7" t="str">
        <f xml:space="preserve"> E$219</f>
        <v>Revenue adjustment for RCV run-off - real - DMMY</v>
      </c>
      <c r="F227" s="184">
        <f t="shared" ref="F227:R227" si="150" xml:space="preserve"> F$219</f>
        <v>0</v>
      </c>
      <c r="G227" s="7" t="str">
        <f t="shared" si="150"/>
        <v>£m</v>
      </c>
      <c r="H227" s="246">
        <f t="shared" si="150"/>
        <v>0</v>
      </c>
      <c r="I227" s="246">
        <f t="shared" si="150"/>
        <v>0</v>
      </c>
      <c r="J227" s="184">
        <f t="shared" si="150"/>
        <v>0</v>
      </c>
      <c r="K227" s="184">
        <f t="shared" si="150"/>
        <v>0</v>
      </c>
      <c r="L227" s="184">
        <f t="shared" si="150"/>
        <v>0</v>
      </c>
      <c r="M227" s="185">
        <f t="shared" si="150"/>
        <v>0</v>
      </c>
      <c r="N227" s="184">
        <f t="shared" si="150"/>
        <v>0</v>
      </c>
      <c r="O227" s="184">
        <f t="shared" si="150"/>
        <v>0</v>
      </c>
      <c r="P227" s="184">
        <f t="shared" si="150"/>
        <v>0</v>
      </c>
      <c r="Q227" s="184">
        <f t="shared" si="150"/>
        <v>0</v>
      </c>
      <c r="R227" s="184">
        <f t="shared" si="150"/>
        <v>0</v>
      </c>
    </row>
    <row r="228" spans="1:26" x14ac:dyDescent="0.25">
      <c r="E228" s="7" t="str">
        <f xml:space="preserve"> E$224</f>
        <v>Revenue adjustment for return - real - DMMY</v>
      </c>
      <c r="F228" s="184">
        <f t="shared" ref="F228:R228" si="151" xml:space="preserve"> F$224</f>
        <v>0</v>
      </c>
      <c r="G228" s="7" t="str">
        <f t="shared" si="151"/>
        <v>£m</v>
      </c>
      <c r="H228" s="246">
        <f t="shared" si="151"/>
        <v>0</v>
      </c>
      <c r="I228" s="246">
        <f t="shared" si="151"/>
        <v>0</v>
      </c>
      <c r="J228" s="184">
        <f t="shared" si="151"/>
        <v>0</v>
      </c>
      <c r="K228" s="184">
        <f t="shared" si="151"/>
        <v>0</v>
      </c>
      <c r="L228" s="184">
        <f t="shared" si="151"/>
        <v>0</v>
      </c>
      <c r="M228" s="185">
        <f t="shared" si="151"/>
        <v>0</v>
      </c>
      <c r="N228" s="184">
        <f t="shared" si="151"/>
        <v>0</v>
      </c>
      <c r="O228" s="184">
        <f t="shared" si="151"/>
        <v>0</v>
      </c>
      <c r="P228" s="184">
        <f t="shared" si="151"/>
        <v>0</v>
      </c>
      <c r="Q228" s="184">
        <f t="shared" si="151"/>
        <v>0</v>
      </c>
      <c r="R228" s="184">
        <f t="shared" si="151"/>
        <v>0</v>
      </c>
    </row>
    <row r="229" spans="1:26" x14ac:dyDescent="0.25">
      <c r="A229" s="49"/>
      <c r="C229" s="267"/>
      <c r="D229" s="57"/>
      <c r="E229" s="7" t="s">
        <v>570</v>
      </c>
      <c r="G229" s="7" t="s">
        <v>238</v>
      </c>
      <c r="H229" s="185">
        <f xml:space="preserve"> SUM(J229:R229)</f>
        <v>0</v>
      </c>
      <c r="J229" s="185">
        <f xml:space="preserve"> J$227 + J$228</f>
        <v>0</v>
      </c>
      <c r="K229" s="185">
        <f t="shared" ref="K229:R229" si="152" xml:space="preserve"> K$227 + K$228</f>
        <v>0</v>
      </c>
      <c r="L229" s="185">
        <f t="shared" si="152"/>
        <v>0</v>
      </c>
      <c r="M229" s="185">
        <f t="shared" si="152"/>
        <v>0</v>
      </c>
      <c r="N229" s="185">
        <f t="shared" si="152"/>
        <v>0</v>
      </c>
      <c r="O229" s="185">
        <f t="shared" si="152"/>
        <v>0</v>
      </c>
      <c r="P229" s="185">
        <f t="shared" si="152"/>
        <v>0</v>
      </c>
      <c r="Q229" s="185">
        <f t="shared" si="152"/>
        <v>0</v>
      </c>
      <c r="R229" s="185">
        <f t="shared" si="152"/>
        <v>0</v>
      </c>
    </row>
    <row r="230" spans="1:26" x14ac:dyDescent="0.25"/>
    <row r="231" spans="1:26" x14ac:dyDescent="0.25"/>
    <row r="232" spans="1:26" x14ac:dyDescent="0.25">
      <c r="A232" s="274" t="s">
        <v>507</v>
      </c>
      <c r="B232" s="275"/>
      <c r="C232" s="276"/>
      <c r="D232" s="276"/>
      <c r="E232" s="276"/>
      <c r="F232" s="276"/>
      <c r="G232" s="276"/>
      <c r="H232" s="276"/>
      <c r="I232" s="276"/>
      <c r="J232" s="276"/>
      <c r="K232" s="276"/>
      <c r="L232" s="276"/>
      <c r="M232" s="276"/>
      <c r="N232" s="276"/>
      <c r="O232" s="276"/>
      <c r="P232" s="276"/>
      <c r="Q232" s="276"/>
      <c r="R232" s="276"/>
    </row>
    <row r="233" spans="1:26" x14ac:dyDescent="0.25"/>
    <row r="234" spans="1:26" x14ac:dyDescent="0.25">
      <c r="A234" s="49"/>
      <c r="C234" s="110" t="s">
        <v>508</v>
      </c>
      <c r="D234" s="57"/>
    </row>
    <row r="235" spans="1:26" x14ac:dyDescent="0.25">
      <c r="A235" s="49"/>
      <c r="C235" s="110" t="s">
        <v>477</v>
      </c>
      <c r="D235" s="57"/>
    </row>
    <row r="236" spans="1:26" x14ac:dyDescent="0.25">
      <c r="A236" s="49"/>
      <c r="C236" s="110" t="s">
        <v>509</v>
      </c>
      <c r="D236" s="57"/>
    </row>
    <row r="237" spans="1:26" x14ac:dyDescent="0.25"/>
    <row r="238" spans="1:26" s="205" customFormat="1" x14ac:dyDescent="0.25">
      <c r="A238" s="201"/>
      <c r="B238" s="202"/>
      <c r="C238" s="203"/>
      <c r="D238" s="204"/>
      <c r="E238" s="37" t="str">
        <f>Index!E$48</f>
        <v>CPI(H): Fin year average - percentage increase - final determination</v>
      </c>
      <c r="F238" s="205">
        <f>Index!F$48</f>
        <v>0</v>
      </c>
      <c r="G238" s="223" t="str">
        <f>Index!G$48</f>
        <v>%</v>
      </c>
      <c r="H238" s="205">
        <f>Index!H$48</f>
        <v>0</v>
      </c>
      <c r="I238" s="205">
        <f>Index!I$48</f>
        <v>0</v>
      </c>
      <c r="J238" s="205">
        <f>Index!J$48</f>
        <v>0</v>
      </c>
      <c r="K238" s="205">
        <f>Index!K$48</f>
        <v>2.1269790500559882E-2</v>
      </c>
      <c r="L238" s="205">
        <f>Index!L$48</f>
        <v>1.9909655450194075E-2</v>
      </c>
      <c r="M238" s="205">
        <f>Index!M$48</f>
        <v>1.9833640562247679E-2</v>
      </c>
      <c r="N238" s="205">
        <f>Index!N$48</f>
        <v>2.0041983108134653E-2</v>
      </c>
      <c r="O238" s="205">
        <f>Index!O$48</f>
        <v>2.0751251595618081E-2</v>
      </c>
      <c r="P238" s="205">
        <f>Index!P$48</f>
        <v>2.1000000000000574E-2</v>
      </c>
      <c r="Q238" s="205">
        <f>Index!Q$48</f>
        <v>2.100000000000124E-2</v>
      </c>
      <c r="R238" s="205">
        <f>Index!R$48</f>
        <v>1.999999999999913E-2</v>
      </c>
    </row>
    <row r="239" spans="1:26" s="205" customFormat="1" x14ac:dyDescent="0.25">
      <c r="A239" s="201"/>
      <c r="B239" s="202"/>
      <c r="C239" s="203"/>
      <c r="D239" s="204"/>
      <c r="E239" s="37" t="str">
        <f>Index!E$71</f>
        <v>Forecast RPI/CPIH wedge - final determination</v>
      </c>
      <c r="F239" s="205">
        <f>Index!F$71</f>
        <v>0</v>
      </c>
      <c r="G239" s="223" t="str">
        <f>Index!G$71</f>
        <v>%</v>
      </c>
      <c r="H239" s="205">
        <f>Index!H$71</f>
        <v>0</v>
      </c>
      <c r="I239" s="205">
        <f>Index!I$71</f>
        <v>0</v>
      </c>
      <c r="J239" s="205">
        <f>Index!J$71</f>
        <v>0</v>
      </c>
      <c r="K239" s="205">
        <f>Index!K$71</f>
        <v>-2.1269790500559882E-2</v>
      </c>
      <c r="L239" s="205">
        <f>Index!L$71</f>
        <v>1.1612485258307714E-2</v>
      </c>
      <c r="M239" s="205">
        <f>Index!M$71</f>
        <v>4.424450951415082E-3</v>
      </c>
      <c r="N239" s="205">
        <f>Index!N$71</f>
        <v>9.5456655774606158E-3</v>
      </c>
      <c r="O239" s="205">
        <f>Index!O$71</f>
        <v>1.0752431675141949E-2</v>
      </c>
      <c r="P239" s="205">
        <f>Index!P$71</f>
        <v>1.1000000000000121E-2</v>
      </c>
      <c r="Q239" s="205">
        <f>Index!Q$71</f>
        <v>1.0999999999998566E-2</v>
      </c>
      <c r="R239" s="205">
        <f>Index!R$71</f>
        <v>1.0000000000000675E-2</v>
      </c>
    </row>
    <row r="240" spans="1:26" s="172" customFormat="1" x14ac:dyDescent="0.25">
      <c r="A240" s="173"/>
      <c r="B240" s="174"/>
      <c r="C240" s="175"/>
      <c r="D240" s="176"/>
      <c r="E240" s="172" t="s">
        <v>537</v>
      </c>
      <c r="J240" s="172">
        <f t="shared" ref="J240:L240" si="153">SUM(J238:J239)</f>
        <v>0</v>
      </c>
      <c r="K240" s="172">
        <f t="shared" si="153"/>
        <v>0</v>
      </c>
      <c r="L240" s="172">
        <f t="shared" si="153"/>
        <v>3.1522140708501789E-2</v>
      </c>
      <c r="M240" s="172">
        <f>SUM(M238:M239)</f>
        <v>2.4258091513662761E-2</v>
      </c>
      <c r="N240" s="172">
        <f t="shared" ref="N240:R240" si="154">SUM(N238:N239)</f>
        <v>2.9587648685595269E-2</v>
      </c>
      <c r="O240" s="172">
        <f t="shared" si="154"/>
        <v>3.150368327076003E-2</v>
      </c>
      <c r="P240" s="172">
        <f t="shared" si="154"/>
        <v>3.2000000000000695E-2</v>
      </c>
      <c r="Q240" s="172">
        <f t="shared" si="154"/>
        <v>3.1999999999999806E-2</v>
      </c>
      <c r="R240" s="172">
        <f t="shared" si="154"/>
        <v>2.9999999999999805E-2</v>
      </c>
      <c r="S240" s="177"/>
      <c r="T240" s="177"/>
      <c r="U240" s="177"/>
      <c r="V240" s="177"/>
      <c r="W240" s="177"/>
      <c r="X240" s="177"/>
      <c r="Y240" s="177"/>
      <c r="Z240" s="177"/>
    </row>
    <row r="241" spans="1:16383" x14ac:dyDescent="0.25"/>
    <row r="242" spans="1:16383" s="161" customFormat="1" x14ac:dyDescent="0.25">
      <c r="A242" s="157"/>
      <c r="B242" s="158"/>
      <c r="C242" s="159"/>
      <c r="D242" s="160"/>
      <c r="E242" s="161" t="str">
        <f t="shared" ref="E242:R242" si="155" xml:space="preserve"> E$258</f>
        <v>2019-20 wedge Nominal RCV balance BEG</v>
      </c>
      <c r="F242" s="244">
        <f xml:space="preserve"> F$258</f>
        <v>0</v>
      </c>
      <c r="G242" s="244" t="str">
        <f t="shared" si="155"/>
        <v>£m</v>
      </c>
      <c r="H242" s="244">
        <f t="shared" si="155"/>
        <v>0</v>
      </c>
      <c r="I242" s="244">
        <f t="shared" si="155"/>
        <v>0</v>
      </c>
      <c r="J242" s="244">
        <f t="shared" si="155"/>
        <v>0</v>
      </c>
      <c r="K242" s="244">
        <f t="shared" si="155"/>
        <v>0</v>
      </c>
      <c r="L242" s="244">
        <f t="shared" si="155"/>
        <v>0</v>
      </c>
      <c r="M242" s="244">
        <f t="shared" si="155"/>
        <v>0</v>
      </c>
      <c r="N242" s="244">
        <f t="shared" si="155"/>
        <v>0</v>
      </c>
      <c r="O242" s="244">
        <f t="shared" si="155"/>
        <v>0</v>
      </c>
      <c r="P242" s="244">
        <f t="shared" si="155"/>
        <v>0</v>
      </c>
      <c r="Q242" s="244">
        <f t="shared" si="155"/>
        <v>0</v>
      </c>
      <c r="R242" s="244">
        <f t="shared" si="155"/>
        <v>0</v>
      </c>
    </row>
    <row r="243" spans="1:16383" x14ac:dyDescent="0.25">
      <c r="E243" s="178" t="str">
        <f t="shared" ref="E243:R243" si="156" xml:space="preserve"> E$240</f>
        <v>2019-20 wedge Indexation percentage</v>
      </c>
      <c r="F243" s="178">
        <f t="shared" si="156"/>
        <v>0</v>
      </c>
      <c r="G243" s="178">
        <f t="shared" si="156"/>
        <v>0</v>
      </c>
      <c r="H243" s="178">
        <f t="shared" si="156"/>
        <v>0</v>
      </c>
      <c r="I243" s="178">
        <f t="shared" si="156"/>
        <v>0</v>
      </c>
      <c r="J243" s="178">
        <f t="shared" si="156"/>
        <v>0</v>
      </c>
      <c r="K243" s="178">
        <f t="shared" si="156"/>
        <v>0</v>
      </c>
      <c r="L243" s="178">
        <f t="shared" si="156"/>
        <v>3.1522140708501789E-2</v>
      </c>
      <c r="M243" s="178">
        <f t="shared" si="156"/>
        <v>2.4258091513662761E-2</v>
      </c>
      <c r="N243" s="178">
        <f t="shared" si="156"/>
        <v>2.9587648685595269E-2</v>
      </c>
      <c r="O243" s="178">
        <f t="shared" si="156"/>
        <v>3.150368327076003E-2</v>
      </c>
      <c r="P243" s="178">
        <f t="shared" si="156"/>
        <v>3.2000000000000695E-2</v>
      </c>
      <c r="Q243" s="178">
        <f t="shared" si="156"/>
        <v>3.1999999999999806E-2</v>
      </c>
      <c r="R243" s="178">
        <f t="shared" si="156"/>
        <v>2.9999999999999805E-2</v>
      </c>
    </row>
    <row r="244" spans="1:16383" x14ac:dyDescent="0.25">
      <c r="A244" s="49"/>
      <c r="C244" s="267"/>
      <c r="D244" s="57"/>
      <c r="E244" s="7" t="s">
        <v>510</v>
      </c>
      <c r="G244" s="92" t="s">
        <v>238</v>
      </c>
      <c r="J244" s="321">
        <f>J242*J243</f>
        <v>0</v>
      </c>
      <c r="K244" s="321">
        <f t="shared" ref="K244:L244" si="157">K242*K243</f>
        <v>0</v>
      </c>
      <c r="L244" s="321">
        <f t="shared" si="157"/>
        <v>0</v>
      </c>
      <c r="M244" s="321">
        <f>M242*M243</f>
        <v>0</v>
      </c>
      <c r="N244" s="321">
        <f t="shared" ref="N244:R244" si="158">N242*N243</f>
        <v>0</v>
      </c>
      <c r="O244" s="321">
        <f t="shared" si="158"/>
        <v>0</v>
      </c>
      <c r="P244" s="321">
        <f t="shared" si="158"/>
        <v>0</v>
      </c>
      <c r="Q244" s="321">
        <f t="shared" si="158"/>
        <v>0</v>
      </c>
      <c r="R244" s="321">
        <f t="shared" si="158"/>
        <v>0</v>
      </c>
    </row>
    <row r="245" spans="1:16383" x14ac:dyDescent="0.25"/>
    <row r="246" spans="1:16383" s="205" customFormat="1" x14ac:dyDescent="0.25">
      <c r="A246" s="201"/>
      <c r="B246" s="202"/>
      <c r="C246" s="203"/>
      <c r="D246" s="204"/>
      <c r="E246" s="37" t="str">
        <f xml:space="preserve"> InpR!E$102</f>
        <v>Run-off rate - CPI(H) + RPI wedge - active - DMMY</v>
      </c>
      <c r="F246" s="205">
        <f xml:space="preserve"> InpR!F$102</f>
        <v>0</v>
      </c>
      <c r="G246" s="223" t="str">
        <f xml:space="preserve"> InpR!G$102</f>
        <v>%</v>
      </c>
      <c r="H246" s="205">
        <f xml:space="preserve"> InpR!H$102</f>
        <v>0</v>
      </c>
      <c r="I246" s="205">
        <f xml:space="preserve"> InpR!I$102</f>
        <v>0</v>
      </c>
      <c r="J246" s="205">
        <f xml:space="preserve"> InpR!J$102</f>
        <v>0</v>
      </c>
      <c r="K246" s="205">
        <f xml:space="preserve"> InpR!K$102</f>
        <v>0</v>
      </c>
      <c r="L246" s="205">
        <f xml:space="preserve"> InpR!L$102</f>
        <v>0</v>
      </c>
      <c r="M246" s="205">
        <f xml:space="preserve"> InpR!M$102</f>
        <v>0</v>
      </c>
      <c r="N246" s="205">
        <f xml:space="preserve"> InpR!N$102</f>
        <v>0</v>
      </c>
      <c r="O246" s="205">
        <f xml:space="preserve"> InpR!O$102</f>
        <v>0</v>
      </c>
      <c r="P246" s="205">
        <f xml:space="preserve"> InpR!P$102</f>
        <v>0</v>
      </c>
      <c r="Q246" s="205">
        <f xml:space="preserve"> InpR!Q$102</f>
        <v>0</v>
      </c>
      <c r="R246" s="205">
        <f xml:space="preserve"> InpR!R$102</f>
        <v>0</v>
      </c>
    </row>
    <row r="247" spans="1:16383" s="161" customFormat="1" x14ac:dyDescent="0.25">
      <c r="A247" s="157"/>
      <c r="B247" s="158"/>
      <c r="C247" s="159"/>
      <c r="D247" s="160"/>
      <c r="E247" s="161" t="str">
        <f t="shared" ref="E247:R247" si="159" xml:space="preserve"> E$258</f>
        <v>2019-20 wedge Nominal RCV balance BEG</v>
      </c>
      <c r="F247" s="244">
        <f t="shared" si="159"/>
        <v>0</v>
      </c>
      <c r="G247" s="244" t="str">
        <f t="shared" si="159"/>
        <v>£m</v>
      </c>
      <c r="H247" s="244">
        <f t="shared" si="159"/>
        <v>0</v>
      </c>
      <c r="I247" s="244">
        <f t="shared" si="159"/>
        <v>0</v>
      </c>
      <c r="J247" s="244">
        <f t="shared" si="159"/>
        <v>0</v>
      </c>
      <c r="K247" s="244">
        <f t="shared" si="159"/>
        <v>0</v>
      </c>
      <c r="L247" s="244">
        <f t="shared" si="159"/>
        <v>0</v>
      </c>
      <c r="M247" s="244">
        <f t="shared" si="159"/>
        <v>0</v>
      </c>
      <c r="N247" s="244">
        <f t="shared" si="159"/>
        <v>0</v>
      </c>
      <c r="O247" s="244">
        <f t="shared" si="159"/>
        <v>0</v>
      </c>
      <c r="P247" s="244">
        <f t="shared" si="159"/>
        <v>0</v>
      </c>
      <c r="Q247" s="244">
        <f t="shared" si="159"/>
        <v>0</v>
      </c>
      <c r="R247" s="244">
        <f t="shared" si="159"/>
        <v>0</v>
      </c>
    </row>
    <row r="248" spans="1:16383" s="91" customFormat="1" x14ac:dyDescent="0.25">
      <c r="A248" s="170"/>
      <c r="B248" s="165"/>
      <c r="C248" s="265"/>
      <c r="D248" s="171"/>
      <c r="E248" s="7" t="str">
        <f t="shared" ref="E248:R248" si="160" xml:space="preserve"> E$244</f>
        <v>2019-20 wedge RCV indexation</v>
      </c>
      <c r="F248" s="245">
        <f t="shared" si="160"/>
        <v>0</v>
      </c>
      <c r="G248" s="162" t="str">
        <f t="shared" si="160"/>
        <v>£m</v>
      </c>
      <c r="H248" s="245">
        <f t="shared" si="160"/>
        <v>0</v>
      </c>
      <c r="I248" s="245">
        <f t="shared" si="160"/>
        <v>0</v>
      </c>
      <c r="J248" s="245">
        <f t="shared" si="160"/>
        <v>0</v>
      </c>
      <c r="K248" s="245">
        <f t="shared" si="160"/>
        <v>0</v>
      </c>
      <c r="L248" s="245">
        <f t="shared" si="160"/>
        <v>0</v>
      </c>
      <c r="M248" s="245">
        <f t="shared" si="160"/>
        <v>0</v>
      </c>
      <c r="N248" s="245">
        <f t="shared" si="160"/>
        <v>0</v>
      </c>
      <c r="O248" s="245">
        <f t="shared" si="160"/>
        <v>0</v>
      </c>
      <c r="P248" s="245">
        <f t="shared" si="160"/>
        <v>0</v>
      </c>
      <c r="Q248" s="245">
        <f t="shared" si="160"/>
        <v>0</v>
      </c>
      <c r="R248" s="245">
        <f t="shared" si="160"/>
        <v>0</v>
      </c>
      <c r="S248" s="92"/>
      <c r="T248" s="92"/>
      <c r="U248" s="92"/>
      <c r="V248" s="92"/>
      <c r="W248" s="92"/>
      <c r="X248" s="92"/>
      <c r="Y248" s="92"/>
      <c r="Z248" s="92"/>
    </row>
    <row r="249" spans="1:16383" x14ac:dyDescent="0.25">
      <c r="A249" s="49"/>
      <c r="C249" s="267"/>
      <c r="D249" s="57"/>
      <c r="E249" s="7" t="s">
        <v>511</v>
      </c>
      <c r="F249" s="246"/>
      <c r="G249" s="162" t="s">
        <v>238</v>
      </c>
      <c r="H249" s="246"/>
      <c r="I249" s="246"/>
      <c r="J249" s="321">
        <f t="shared" ref="J249:R249" si="161" xml:space="preserve"> (J247+J248) * J246</f>
        <v>0</v>
      </c>
      <c r="K249" s="321">
        <f t="shared" si="161"/>
        <v>0</v>
      </c>
      <c r="L249" s="321">
        <f t="shared" si="161"/>
        <v>0</v>
      </c>
      <c r="M249" s="321">
        <f xml:space="preserve"> (M247+M248) * M246</f>
        <v>0</v>
      </c>
      <c r="N249" s="321">
        <f t="shared" si="161"/>
        <v>0</v>
      </c>
      <c r="O249" s="321">
        <f t="shared" si="161"/>
        <v>0</v>
      </c>
      <c r="P249" s="321">
        <f t="shared" si="161"/>
        <v>0</v>
      </c>
      <c r="Q249" s="321">
        <f t="shared" si="161"/>
        <v>0</v>
      </c>
      <c r="R249" s="321">
        <f t="shared" si="161"/>
        <v>0</v>
      </c>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c r="DS249" s="92"/>
      <c r="DT249" s="92"/>
      <c r="DU249" s="92"/>
      <c r="DV249" s="92"/>
      <c r="DW249" s="92"/>
      <c r="DX249" s="92"/>
      <c r="DY249" s="92"/>
      <c r="DZ249" s="92"/>
      <c r="EA249" s="92"/>
      <c r="EB249" s="92"/>
      <c r="EC249" s="92"/>
      <c r="ED249" s="92"/>
      <c r="EE249" s="92"/>
      <c r="EF249" s="92"/>
      <c r="EG249" s="92"/>
      <c r="EH249" s="92"/>
      <c r="EI249" s="92"/>
      <c r="EJ249" s="92"/>
      <c r="EK249" s="92"/>
      <c r="EL249" s="92"/>
      <c r="EM249" s="92"/>
      <c r="EN249" s="92"/>
      <c r="EO249" s="92"/>
      <c r="EP249" s="92"/>
      <c r="EQ249" s="92"/>
      <c r="ER249" s="92"/>
      <c r="ES249" s="92"/>
      <c r="ET249" s="92"/>
      <c r="EU249" s="92"/>
      <c r="EV249" s="92"/>
      <c r="EW249" s="92"/>
      <c r="EX249" s="92"/>
      <c r="EY249" s="92"/>
      <c r="EZ249" s="92"/>
      <c r="FA249" s="92"/>
      <c r="FB249" s="92"/>
      <c r="FC249" s="92"/>
      <c r="FD249" s="92"/>
      <c r="FE249" s="92"/>
      <c r="FF249" s="92"/>
      <c r="FG249" s="92"/>
      <c r="FH249" s="92"/>
      <c r="FI249" s="92"/>
      <c r="FJ249" s="92"/>
      <c r="FK249" s="92"/>
      <c r="FL249" s="92"/>
      <c r="FM249" s="92"/>
      <c r="FN249" s="92"/>
      <c r="FO249" s="92"/>
      <c r="FP249" s="92"/>
      <c r="FQ249" s="92"/>
      <c r="FR249" s="92"/>
      <c r="FS249" s="92"/>
      <c r="FT249" s="92"/>
      <c r="FU249" s="92"/>
      <c r="FV249" s="92"/>
      <c r="FW249" s="92"/>
      <c r="FX249" s="92"/>
      <c r="FY249" s="92"/>
      <c r="FZ249" s="92"/>
      <c r="GA249" s="92"/>
      <c r="GB249" s="92"/>
      <c r="GC249" s="92"/>
      <c r="GD249" s="92"/>
      <c r="GE249" s="92"/>
      <c r="GF249" s="92"/>
      <c r="GG249" s="92"/>
      <c r="GH249" s="92"/>
      <c r="GI249" s="92"/>
      <c r="GJ249" s="92"/>
      <c r="GK249" s="92"/>
      <c r="GL249" s="92"/>
      <c r="GM249" s="92"/>
      <c r="GN249" s="92"/>
      <c r="GO249" s="92"/>
      <c r="GP249" s="92"/>
      <c r="GQ249" s="92"/>
      <c r="GR249" s="92"/>
      <c r="GS249" s="92"/>
      <c r="GT249" s="92"/>
      <c r="GU249" s="92"/>
      <c r="GV249" s="92"/>
      <c r="GW249" s="92"/>
      <c r="GX249" s="92"/>
      <c r="GY249" s="92"/>
      <c r="GZ249" s="92"/>
      <c r="HA249" s="92"/>
      <c r="HB249" s="92"/>
      <c r="HC249" s="92"/>
      <c r="HD249" s="92"/>
      <c r="HE249" s="92"/>
      <c r="HF249" s="92"/>
      <c r="HG249" s="92"/>
      <c r="HH249" s="92"/>
      <c r="HI249" s="92"/>
      <c r="HJ249" s="92"/>
      <c r="HK249" s="92"/>
      <c r="HL249" s="92"/>
      <c r="HM249" s="92"/>
      <c r="HN249" s="92"/>
      <c r="HO249" s="92"/>
      <c r="HP249" s="92"/>
      <c r="HQ249" s="92"/>
      <c r="HR249" s="92"/>
      <c r="HS249" s="92"/>
      <c r="HT249" s="92"/>
      <c r="HU249" s="92"/>
      <c r="HV249" s="92"/>
      <c r="HW249" s="92"/>
      <c r="HX249" s="92"/>
      <c r="HY249" s="92"/>
      <c r="HZ249" s="92"/>
      <c r="IA249" s="92"/>
      <c r="IB249" s="92"/>
      <c r="IC249" s="92"/>
      <c r="ID249" s="92"/>
      <c r="IE249" s="92"/>
      <c r="IF249" s="92"/>
      <c r="IG249" s="92"/>
      <c r="IH249" s="92"/>
      <c r="II249" s="92"/>
      <c r="IJ249" s="92"/>
      <c r="IK249" s="92"/>
      <c r="IL249" s="92"/>
      <c r="IM249" s="92"/>
      <c r="IN249" s="92"/>
      <c r="IO249" s="92"/>
      <c r="IP249" s="92"/>
      <c r="IQ249" s="92"/>
      <c r="IR249" s="92"/>
      <c r="IS249" s="92"/>
      <c r="IT249" s="92"/>
      <c r="IU249" s="92"/>
      <c r="IV249" s="92"/>
      <c r="IW249" s="92"/>
      <c r="IX249" s="92"/>
      <c r="IY249" s="92"/>
      <c r="IZ249" s="92"/>
      <c r="JA249" s="92"/>
      <c r="JB249" s="92"/>
      <c r="JC249" s="92"/>
      <c r="JD249" s="92"/>
      <c r="JE249" s="92"/>
      <c r="JF249" s="92"/>
      <c r="JG249" s="92"/>
      <c r="JH249" s="92"/>
      <c r="JI249" s="92"/>
      <c r="JJ249" s="92"/>
      <c r="JK249" s="92"/>
      <c r="JL249" s="92"/>
      <c r="JM249" s="92"/>
      <c r="JN249" s="92"/>
      <c r="JO249" s="92"/>
      <c r="JP249" s="92"/>
      <c r="JQ249" s="92"/>
      <c r="JR249" s="92"/>
      <c r="JS249" s="92"/>
      <c r="JT249" s="92"/>
      <c r="JU249" s="92"/>
      <c r="JV249" s="92"/>
      <c r="JW249" s="92"/>
      <c r="JX249" s="92"/>
      <c r="JY249" s="92"/>
      <c r="JZ249" s="92"/>
      <c r="KA249" s="92"/>
      <c r="KB249" s="92"/>
      <c r="KC249" s="92"/>
      <c r="KD249" s="92"/>
      <c r="KE249" s="92"/>
      <c r="KF249" s="92"/>
      <c r="KG249" s="92"/>
      <c r="KH249" s="92"/>
      <c r="KI249" s="92"/>
      <c r="KJ249" s="92"/>
      <c r="KK249" s="92"/>
      <c r="KL249" s="92"/>
      <c r="KM249" s="92"/>
      <c r="KN249" s="92"/>
      <c r="KO249" s="92"/>
      <c r="KP249" s="92"/>
      <c r="KQ249" s="92"/>
      <c r="KR249" s="92"/>
      <c r="KS249" s="92"/>
      <c r="KT249" s="92"/>
      <c r="KU249" s="92"/>
      <c r="KV249" s="92"/>
      <c r="KW249" s="92"/>
      <c r="KX249" s="92"/>
      <c r="KY249" s="92"/>
      <c r="KZ249" s="92"/>
      <c r="LA249" s="92"/>
      <c r="LB249" s="92"/>
      <c r="LC249" s="92"/>
      <c r="LD249" s="92"/>
      <c r="LE249" s="92"/>
      <c r="LF249" s="92"/>
      <c r="LG249" s="92"/>
      <c r="LH249" s="92"/>
      <c r="LI249" s="92"/>
      <c r="LJ249" s="92"/>
      <c r="LK249" s="92"/>
      <c r="LL249" s="92"/>
      <c r="LM249" s="92"/>
      <c r="LN249" s="92"/>
      <c r="LO249" s="92"/>
      <c r="LP249" s="92"/>
      <c r="LQ249" s="92"/>
      <c r="LR249" s="92"/>
      <c r="LS249" s="92"/>
      <c r="LT249" s="92"/>
      <c r="LU249" s="92"/>
      <c r="LV249" s="92"/>
      <c r="LW249" s="92"/>
      <c r="LX249" s="92"/>
      <c r="LY249" s="92"/>
      <c r="LZ249" s="92"/>
      <c r="MA249" s="92"/>
      <c r="MB249" s="92"/>
      <c r="MC249" s="92"/>
      <c r="MD249" s="92"/>
      <c r="ME249" s="92"/>
      <c r="MF249" s="92"/>
      <c r="MG249" s="92"/>
      <c r="MH249" s="92"/>
      <c r="MI249" s="92"/>
      <c r="MJ249" s="92"/>
      <c r="MK249" s="92"/>
      <c r="ML249" s="92"/>
      <c r="MM249" s="92"/>
      <c r="MN249" s="92"/>
      <c r="MO249" s="92"/>
      <c r="MP249" s="92"/>
      <c r="MQ249" s="92"/>
      <c r="MR249" s="92"/>
      <c r="MS249" s="92"/>
      <c r="MT249" s="92"/>
      <c r="MU249" s="92"/>
      <c r="MV249" s="92"/>
      <c r="MW249" s="92"/>
      <c r="MX249" s="92"/>
      <c r="MY249" s="92"/>
      <c r="MZ249" s="92"/>
      <c r="NA249" s="92"/>
      <c r="NB249" s="92"/>
      <c r="NC249" s="92"/>
      <c r="ND249" s="92"/>
      <c r="NE249" s="92"/>
      <c r="NF249" s="92"/>
      <c r="NG249" s="92"/>
      <c r="NH249" s="92"/>
      <c r="NI249" s="92"/>
      <c r="NJ249" s="92"/>
      <c r="NK249" s="92"/>
      <c r="NL249" s="92"/>
      <c r="NM249" s="92"/>
      <c r="NN249" s="92"/>
      <c r="NO249" s="92"/>
      <c r="NP249" s="92"/>
      <c r="NQ249" s="92"/>
      <c r="NR249" s="92"/>
      <c r="NS249" s="92"/>
      <c r="NT249" s="92"/>
      <c r="NU249" s="92"/>
      <c r="NV249" s="92"/>
      <c r="NW249" s="92"/>
      <c r="NX249" s="92"/>
      <c r="NY249" s="92"/>
      <c r="NZ249" s="92"/>
      <c r="OA249" s="92"/>
      <c r="OB249" s="92"/>
      <c r="OC249" s="92"/>
      <c r="OD249" s="92"/>
      <c r="OE249" s="92"/>
      <c r="OF249" s="92"/>
      <c r="OG249" s="92"/>
      <c r="OH249" s="92"/>
      <c r="OI249" s="92"/>
      <c r="OJ249" s="92"/>
      <c r="OK249" s="92"/>
      <c r="OL249" s="92"/>
      <c r="OM249" s="92"/>
      <c r="ON249" s="92"/>
      <c r="OO249" s="92"/>
      <c r="OP249" s="92"/>
      <c r="OQ249" s="92"/>
      <c r="OR249" s="92"/>
      <c r="OS249" s="92"/>
      <c r="OT249" s="92"/>
      <c r="OU249" s="92"/>
      <c r="OV249" s="92"/>
      <c r="OW249" s="92"/>
      <c r="OX249" s="92"/>
      <c r="OY249" s="92"/>
      <c r="OZ249" s="92"/>
      <c r="PA249" s="92"/>
      <c r="PB249" s="92"/>
      <c r="PC249" s="92"/>
      <c r="PD249" s="92"/>
      <c r="PE249" s="92"/>
      <c r="PF249" s="92"/>
      <c r="PG249" s="92"/>
      <c r="PH249" s="92"/>
      <c r="PI249" s="92"/>
      <c r="PJ249" s="92"/>
      <c r="PK249" s="92"/>
      <c r="PL249" s="92"/>
      <c r="PM249" s="92"/>
      <c r="PN249" s="92"/>
      <c r="PO249" s="92"/>
      <c r="PP249" s="92"/>
      <c r="PQ249" s="92"/>
      <c r="PR249" s="92"/>
      <c r="PS249" s="92"/>
      <c r="PT249" s="92"/>
      <c r="PU249" s="92"/>
      <c r="PV249" s="92"/>
      <c r="PW249" s="92"/>
      <c r="PX249" s="92"/>
      <c r="PY249" s="92"/>
      <c r="PZ249" s="92"/>
      <c r="QA249" s="92"/>
      <c r="QB249" s="92"/>
      <c r="QC249" s="92"/>
      <c r="QD249" s="92"/>
      <c r="QE249" s="92"/>
      <c r="QF249" s="92"/>
      <c r="QG249" s="92"/>
      <c r="QH249" s="92"/>
      <c r="QI249" s="92"/>
      <c r="QJ249" s="92"/>
      <c r="QK249" s="92"/>
      <c r="QL249" s="92"/>
      <c r="QM249" s="92"/>
      <c r="QN249" s="92"/>
      <c r="QO249" s="92"/>
      <c r="QP249" s="92"/>
      <c r="QQ249" s="92"/>
      <c r="QR249" s="92"/>
      <c r="QS249" s="92"/>
      <c r="QT249" s="92"/>
      <c r="QU249" s="92"/>
      <c r="QV249" s="92"/>
      <c r="QW249" s="92"/>
      <c r="QX249" s="92"/>
      <c r="QY249" s="92"/>
      <c r="QZ249" s="92"/>
      <c r="RA249" s="92"/>
      <c r="RB249" s="92"/>
      <c r="RC249" s="92"/>
      <c r="RD249" s="92"/>
      <c r="RE249" s="92"/>
      <c r="RF249" s="92"/>
      <c r="RG249" s="92"/>
      <c r="RH249" s="92"/>
      <c r="RI249" s="92"/>
      <c r="RJ249" s="92"/>
      <c r="RK249" s="92"/>
      <c r="RL249" s="92"/>
      <c r="RM249" s="92"/>
      <c r="RN249" s="92"/>
      <c r="RO249" s="92"/>
      <c r="RP249" s="92"/>
      <c r="RQ249" s="92"/>
      <c r="RR249" s="92"/>
      <c r="RS249" s="92"/>
      <c r="RT249" s="92"/>
      <c r="RU249" s="92"/>
      <c r="RV249" s="92"/>
      <c r="RW249" s="92"/>
      <c r="RX249" s="92"/>
      <c r="RY249" s="92"/>
      <c r="RZ249" s="92"/>
      <c r="SA249" s="92"/>
      <c r="SB249" s="92"/>
      <c r="SC249" s="92"/>
      <c r="SD249" s="92"/>
      <c r="SE249" s="92"/>
      <c r="SF249" s="92"/>
      <c r="SG249" s="92"/>
      <c r="SH249" s="92"/>
      <c r="SI249" s="92"/>
      <c r="SJ249" s="92"/>
      <c r="SK249" s="92"/>
      <c r="SL249" s="92"/>
      <c r="SM249" s="92"/>
      <c r="SN249" s="92"/>
      <c r="SO249" s="92"/>
      <c r="SP249" s="92"/>
      <c r="SQ249" s="92"/>
      <c r="SR249" s="92"/>
      <c r="SS249" s="92"/>
      <c r="ST249" s="92"/>
      <c r="SU249" s="92"/>
      <c r="SV249" s="92"/>
      <c r="SW249" s="92"/>
      <c r="SX249" s="92"/>
      <c r="SY249" s="92"/>
      <c r="SZ249" s="92"/>
      <c r="TA249" s="92"/>
      <c r="TB249" s="92"/>
      <c r="TC249" s="92"/>
      <c r="TD249" s="92"/>
      <c r="TE249" s="92"/>
      <c r="TF249" s="92"/>
      <c r="TG249" s="92"/>
      <c r="TH249" s="92"/>
      <c r="TI249" s="92"/>
      <c r="TJ249" s="92"/>
      <c r="TK249" s="92"/>
      <c r="TL249" s="92"/>
      <c r="TM249" s="92"/>
      <c r="TN249" s="92"/>
      <c r="TO249" s="92"/>
      <c r="TP249" s="92"/>
      <c r="TQ249" s="92"/>
      <c r="TR249" s="92"/>
      <c r="TS249" s="92"/>
      <c r="TT249" s="92"/>
      <c r="TU249" s="92"/>
      <c r="TV249" s="92"/>
      <c r="TW249" s="92"/>
      <c r="TX249" s="92"/>
      <c r="TY249" s="92"/>
      <c r="TZ249" s="92"/>
      <c r="UA249" s="92"/>
      <c r="UB249" s="92"/>
      <c r="UC249" s="92"/>
      <c r="UD249" s="92"/>
      <c r="UE249" s="92"/>
      <c r="UF249" s="92"/>
      <c r="UG249" s="92"/>
      <c r="UH249" s="92"/>
      <c r="UI249" s="92"/>
      <c r="UJ249" s="92"/>
      <c r="UK249" s="92"/>
      <c r="UL249" s="92"/>
      <c r="UM249" s="92"/>
      <c r="UN249" s="92"/>
      <c r="UO249" s="92"/>
      <c r="UP249" s="92"/>
      <c r="UQ249" s="92"/>
      <c r="UR249" s="92"/>
      <c r="US249" s="92"/>
      <c r="UT249" s="92"/>
      <c r="UU249" s="92"/>
      <c r="UV249" s="92"/>
      <c r="UW249" s="92"/>
      <c r="UX249" s="92"/>
      <c r="UY249" s="92"/>
      <c r="UZ249" s="92"/>
      <c r="VA249" s="92"/>
      <c r="VB249" s="92"/>
      <c r="VC249" s="92"/>
      <c r="VD249" s="92"/>
      <c r="VE249" s="92"/>
      <c r="VF249" s="92"/>
      <c r="VG249" s="92"/>
      <c r="VH249" s="92"/>
      <c r="VI249" s="92"/>
      <c r="VJ249" s="92"/>
      <c r="VK249" s="92"/>
      <c r="VL249" s="92"/>
      <c r="VM249" s="92"/>
      <c r="VN249" s="92"/>
      <c r="VO249" s="92"/>
      <c r="VP249" s="92"/>
      <c r="VQ249" s="92"/>
      <c r="VR249" s="92"/>
      <c r="VS249" s="92"/>
      <c r="VT249" s="92"/>
      <c r="VU249" s="92"/>
      <c r="VV249" s="92"/>
      <c r="VW249" s="92"/>
      <c r="VX249" s="92"/>
      <c r="VY249" s="92"/>
      <c r="VZ249" s="92"/>
      <c r="WA249" s="92"/>
      <c r="WB249" s="92"/>
      <c r="WC249" s="92"/>
      <c r="WD249" s="92"/>
      <c r="WE249" s="92"/>
      <c r="WF249" s="92"/>
      <c r="WG249" s="92"/>
      <c r="WH249" s="92"/>
      <c r="WI249" s="92"/>
      <c r="WJ249" s="92"/>
      <c r="WK249" s="92"/>
      <c r="WL249" s="92"/>
      <c r="WM249" s="92"/>
      <c r="WN249" s="92"/>
      <c r="WO249" s="92"/>
      <c r="WP249" s="92"/>
      <c r="WQ249" s="92"/>
      <c r="WR249" s="92"/>
      <c r="WS249" s="92"/>
      <c r="WT249" s="92"/>
      <c r="WU249" s="92"/>
      <c r="WV249" s="92"/>
      <c r="WW249" s="92"/>
      <c r="WX249" s="92"/>
      <c r="WY249" s="92"/>
      <c r="WZ249" s="92"/>
      <c r="XA249" s="92"/>
      <c r="XB249" s="92"/>
      <c r="XC249" s="92"/>
      <c r="XD249" s="92"/>
      <c r="XE249" s="92"/>
      <c r="XF249" s="92"/>
      <c r="XG249" s="92"/>
      <c r="XH249" s="92"/>
      <c r="XI249" s="92"/>
      <c r="XJ249" s="92"/>
      <c r="XK249" s="92"/>
      <c r="XL249" s="92"/>
      <c r="XM249" s="92"/>
      <c r="XN249" s="92"/>
      <c r="XO249" s="92"/>
      <c r="XP249" s="92"/>
      <c r="XQ249" s="92"/>
      <c r="XR249" s="92"/>
      <c r="XS249" s="92"/>
      <c r="XT249" s="92"/>
      <c r="XU249" s="92"/>
      <c r="XV249" s="92"/>
      <c r="XW249" s="92"/>
      <c r="XX249" s="92"/>
      <c r="XY249" s="92"/>
      <c r="XZ249" s="92"/>
      <c r="YA249" s="92"/>
      <c r="YB249" s="92"/>
      <c r="YC249" s="92"/>
      <c r="YD249" s="92"/>
      <c r="YE249" s="92"/>
      <c r="YF249" s="92"/>
      <c r="YG249" s="92"/>
      <c r="YH249" s="92"/>
      <c r="YI249" s="92"/>
      <c r="YJ249" s="92"/>
      <c r="YK249" s="92"/>
      <c r="YL249" s="92"/>
      <c r="YM249" s="92"/>
      <c r="YN249" s="92"/>
      <c r="YO249" s="92"/>
      <c r="YP249" s="92"/>
      <c r="YQ249" s="92"/>
      <c r="YR249" s="92"/>
      <c r="YS249" s="92"/>
      <c r="YT249" s="92"/>
      <c r="YU249" s="92"/>
      <c r="YV249" s="92"/>
      <c r="YW249" s="92"/>
      <c r="YX249" s="92"/>
      <c r="YY249" s="92"/>
      <c r="YZ249" s="92"/>
      <c r="ZA249" s="92"/>
      <c r="ZB249" s="92"/>
      <c r="ZC249" s="92"/>
      <c r="ZD249" s="92"/>
      <c r="ZE249" s="92"/>
      <c r="ZF249" s="92"/>
      <c r="ZG249" s="92"/>
      <c r="ZH249" s="92"/>
      <c r="ZI249" s="92"/>
      <c r="ZJ249" s="92"/>
      <c r="ZK249" s="92"/>
      <c r="ZL249" s="92"/>
      <c r="ZM249" s="92"/>
      <c r="ZN249" s="92"/>
      <c r="ZO249" s="92"/>
      <c r="ZP249" s="92"/>
      <c r="ZQ249" s="92"/>
      <c r="ZR249" s="92"/>
      <c r="ZS249" s="92"/>
      <c r="ZT249" s="92"/>
      <c r="ZU249" s="92"/>
      <c r="ZV249" s="92"/>
      <c r="ZW249" s="92"/>
      <c r="ZX249" s="92"/>
      <c r="ZY249" s="92"/>
      <c r="ZZ249" s="92"/>
      <c r="AAA249" s="92"/>
      <c r="AAB249" s="92"/>
      <c r="AAC249" s="92"/>
      <c r="AAD249" s="92"/>
      <c r="AAE249" s="92"/>
      <c r="AAF249" s="92"/>
      <c r="AAG249" s="92"/>
      <c r="AAH249" s="92"/>
      <c r="AAI249" s="92"/>
      <c r="AAJ249" s="92"/>
      <c r="AAK249" s="92"/>
      <c r="AAL249" s="92"/>
      <c r="AAM249" s="92"/>
      <c r="AAN249" s="92"/>
      <c r="AAO249" s="92"/>
      <c r="AAP249" s="92"/>
      <c r="AAQ249" s="92"/>
      <c r="AAR249" s="92"/>
      <c r="AAS249" s="92"/>
      <c r="AAT249" s="92"/>
      <c r="AAU249" s="92"/>
      <c r="AAV249" s="92"/>
      <c r="AAW249" s="92"/>
      <c r="AAX249" s="92"/>
      <c r="AAY249" s="92"/>
      <c r="AAZ249" s="92"/>
      <c r="ABA249" s="92"/>
      <c r="ABB249" s="92"/>
      <c r="ABC249" s="92"/>
      <c r="ABD249" s="92"/>
      <c r="ABE249" s="92"/>
      <c r="ABF249" s="92"/>
      <c r="ABG249" s="92"/>
      <c r="ABH249" s="92"/>
      <c r="ABI249" s="92"/>
      <c r="ABJ249" s="92"/>
      <c r="ABK249" s="92"/>
      <c r="ABL249" s="92"/>
      <c r="ABM249" s="92"/>
      <c r="ABN249" s="92"/>
      <c r="ABO249" s="92"/>
      <c r="ABP249" s="92"/>
      <c r="ABQ249" s="92"/>
      <c r="ABR249" s="92"/>
      <c r="ABS249" s="92"/>
      <c r="ABT249" s="92"/>
      <c r="ABU249" s="92"/>
      <c r="ABV249" s="92"/>
      <c r="ABW249" s="92"/>
      <c r="ABX249" s="92"/>
      <c r="ABY249" s="92"/>
      <c r="ABZ249" s="92"/>
      <c r="ACA249" s="92"/>
      <c r="ACB249" s="92"/>
      <c r="ACC249" s="92"/>
      <c r="ACD249" s="92"/>
      <c r="ACE249" s="92"/>
      <c r="ACF249" s="92"/>
      <c r="ACG249" s="92"/>
      <c r="ACH249" s="92"/>
      <c r="ACI249" s="92"/>
      <c r="ACJ249" s="92"/>
      <c r="ACK249" s="92"/>
      <c r="ACL249" s="92"/>
      <c r="ACM249" s="92"/>
      <c r="ACN249" s="92"/>
      <c r="ACO249" s="92"/>
      <c r="ACP249" s="92"/>
      <c r="ACQ249" s="92"/>
      <c r="ACR249" s="92"/>
      <c r="ACS249" s="92"/>
      <c r="ACT249" s="92"/>
      <c r="ACU249" s="92"/>
      <c r="ACV249" s="92"/>
      <c r="ACW249" s="92"/>
      <c r="ACX249" s="92"/>
      <c r="ACY249" s="92"/>
      <c r="ACZ249" s="92"/>
      <c r="ADA249" s="92"/>
      <c r="ADB249" s="92"/>
      <c r="ADC249" s="92"/>
      <c r="ADD249" s="92"/>
      <c r="ADE249" s="92"/>
      <c r="ADF249" s="92"/>
      <c r="ADG249" s="92"/>
      <c r="ADH249" s="92"/>
      <c r="ADI249" s="92"/>
      <c r="ADJ249" s="92"/>
      <c r="ADK249" s="92"/>
      <c r="ADL249" s="92"/>
      <c r="ADM249" s="92"/>
      <c r="ADN249" s="92"/>
      <c r="ADO249" s="92"/>
      <c r="ADP249" s="92"/>
      <c r="ADQ249" s="92"/>
      <c r="ADR249" s="92"/>
      <c r="ADS249" s="92"/>
      <c r="ADT249" s="92"/>
      <c r="ADU249" s="92"/>
      <c r="ADV249" s="92"/>
      <c r="ADW249" s="92"/>
      <c r="ADX249" s="92"/>
      <c r="ADY249" s="92"/>
      <c r="ADZ249" s="92"/>
      <c r="AEA249" s="92"/>
      <c r="AEB249" s="92"/>
      <c r="AEC249" s="92"/>
      <c r="AED249" s="92"/>
      <c r="AEE249" s="92"/>
      <c r="AEF249" s="92"/>
      <c r="AEG249" s="92"/>
      <c r="AEH249" s="92"/>
      <c r="AEI249" s="92"/>
      <c r="AEJ249" s="92"/>
      <c r="AEK249" s="92"/>
      <c r="AEL249" s="92"/>
      <c r="AEM249" s="92"/>
      <c r="AEN249" s="92"/>
      <c r="AEO249" s="92"/>
      <c r="AEP249" s="92"/>
      <c r="AEQ249" s="92"/>
      <c r="AER249" s="92"/>
      <c r="AES249" s="92"/>
      <c r="AET249" s="92"/>
      <c r="AEU249" s="92"/>
      <c r="AEV249" s="92"/>
      <c r="AEW249" s="92"/>
      <c r="AEX249" s="92"/>
      <c r="AEY249" s="92"/>
      <c r="AEZ249" s="92"/>
      <c r="AFA249" s="92"/>
      <c r="AFB249" s="92"/>
      <c r="AFC249" s="92"/>
      <c r="AFD249" s="92"/>
      <c r="AFE249" s="92"/>
      <c r="AFF249" s="92"/>
      <c r="AFG249" s="92"/>
      <c r="AFH249" s="92"/>
      <c r="AFI249" s="92"/>
      <c r="AFJ249" s="92"/>
      <c r="AFK249" s="92"/>
      <c r="AFL249" s="92"/>
      <c r="AFM249" s="92"/>
      <c r="AFN249" s="92"/>
      <c r="AFO249" s="92"/>
      <c r="AFP249" s="92"/>
      <c r="AFQ249" s="92"/>
      <c r="AFR249" s="92"/>
      <c r="AFS249" s="92"/>
      <c r="AFT249" s="92"/>
      <c r="AFU249" s="92"/>
      <c r="AFV249" s="92"/>
      <c r="AFW249" s="92"/>
      <c r="AFX249" s="92"/>
      <c r="AFY249" s="92"/>
      <c r="AFZ249" s="92"/>
      <c r="AGA249" s="92"/>
      <c r="AGB249" s="92"/>
      <c r="AGC249" s="92"/>
      <c r="AGD249" s="92"/>
      <c r="AGE249" s="92"/>
      <c r="AGF249" s="92"/>
      <c r="AGG249" s="92"/>
      <c r="AGH249" s="92"/>
      <c r="AGI249" s="92"/>
      <c r="AGJ249" s="92"/>
      <c r="AGK249" s="92"/>
      <c r="AGL249" s="92"/>
      <c r="AGM249" s="92"/>
      <c r="AGN249" s="92"/>
      <c r="AGO249" s="92"/>
      <c r="AGP249" s="92"/>
      <c r="AGQ249" s="92"/>
      <c r="AGR249" s="92"/>
      <c r="AGS249" s="92"/>
      <c r="AGT249" s="92"/>
      <c r="AGU249" s="92"/>
      <c r="AGV249" s="92"/>
      <c r="AGW249" s="92"/>
      <c r="AGX249" s="92"/>
      <c r="AGY249" s="92"/>
      <c r="AGZ249" s="92"/>
      <c r="AHA249" s="92"/>
      <c r="AHB249" s="92"/>
      <c r="AHC249" s="92"/>
      <c r="AHD249" s="92"/>
      <c r="AHE249" s="92"/>
      <c r="AHF249" s="92"/>
      <c r="AHG249" s="92"/>
      <c r="AHH249" s="92"/>
      <c r="AHI249" s="92"/>
      <c r="AHJ249" s="92"/>
      <c r="AHK249" s="92"/>
      <c r="AHL249" s="92"/>
      <c r="AHM249" s="92"/>
      <c r="AHN249" s="92"/>
      <c r="AHO249" s="92"/>
      <c r="AHP249" s="92"/>
      <c r="AHQ249" s="92"/>
      <c r="AHR249" s="92"/>
      <c r="AHS249" s="92"/>
      <c r="AHT249" s="92"/>
      <c r="AHU249" s="92"/>
      <c r="AHV249" s="92"/>
      <c r="AHW249" s="92"/>
      <c r="AHX249" s="92"/>
      <c r="AHY249" s="92"/>
      <c r="AHZ249" s="92"/>
      <c r="AIA249" s="92"/>
      <c r="AIB249" s="92"/>
      <c r="AIC249" s="92"/>
      <c r="AID249" s="92"/>
      <c r="AIE249" s="92"/>
      <c r="AIF249" s="92"/>
      <c r="AIG249" s="92"/>
      <c r="AIH249" s="92"/>
      <c r="AII249" s="92"/>
      <c r="AIJ249" s="92"/>
      <c r="AIK249" s="92"/>
      <c r="AIL249" s="92"/>
      <c r="AIM249" s="92"/>
      <c r="AIN249" s="92"/>
      <c r="AIO249" s="92"/>
      <c r="AIP249" s="92"/>
      <c r="AIQ249" s="92"/>
      <c r="AIR249" s="92"/>
      <c r="AIS249" s="92"/>
      <c r="AIT249" s="92"/>
      <c r="AIU249" s="92"/>
      <c r="AIV249" s="92"/>
      <c r="AIW249" s="92"/>
      <c r="AIX249" s="92"/>
      <c r="AIY249" s="92"/>
      <c r="AIZ249" s="92"/>
      <c r="AJA249" s="92"/>
      <c r="AJB249" s="92"/>
      <c r="AJC249" s="92"/>
      <c r="AJD249" s="92"/>
      <c r="AJE249" s="92"/>
      <c r="AJF249" s="92"/>
      <c r="AJG249" s="92"/>
      <c r="AJH249" s="92"/>
      <c r="AJI249" s="92"/>
      <c r="AJJ249" s="92"/>
      <c r="AJK249" s="92"/>
      <c r="AJL249" s="92"/>
      <c r="AJM249" s="92"/>
      <c r="AJN249" s="92"/>
      <c r="AJO249" s="92"/>
      <c r="AJP249" s="92"/>
      <c r="AJQ249" s="92"/>
      <c r="AJR249" s="92"/>
      <c r="AJS249" s="92"/>
      <c r="AJT249" s="92"/>
      <c r="AJU249" s="92"/>
      <c r="AJV249" s="92"/>
      <c r="AJW249" s="92"/>
      <c r="AJX249" s="92"/>
      <c r="AJY249" s="92"/>
      <c r="AJZ249" s="92"/>
      <c r="AKA249" s="92"/>
      <c r="AKB249" s="92"/>
      <c r="AKC249" s="92"/>
      <c r="AKD249" s="92"/>
      <c r="AKE249" s="92"/>
      <c r="AKF249" s="92"/>
      <c r="AKG249" s="92"/>
      <c r="AKH249" s="92"/>
      <c r="AKI249" s="92"/>
      <c r="AKJ249" s="92"/>
      <c r="AKK249" s="92"/>
      <c r="AKL249" s="92"/>
      <c r="AKM249" s="92"/>
      <c r="AKN249" s="92"/>
      <c r="AKO249" s="92"/>
      <c r="AKP249" s="92"/>
      <c r="AKQ249" s="92"/>
      <c r="AKR249" s="92"/>
      <c r="AKS249" s="92"/>
      <c r="AKT249" s="92"/>
      <c r="AKU249" s="92"/>
      <c r="AKV249" s="92"/>
      <c r="AKW249" s="92"/>
      <c r="AKX249" s="92"/>
      <c r="AKY249" s="92"/>
      <c r="AKZ249" s="92"/>
      <c r="ALA249" s="92"/>
      <c r="ALB249" s="92"/>
      <c r="ALC249" s="92"/>
      <c r="ALD249" s="92"/>
      <c r="ALE249" s="92"/>
      <c r="ALF249" s="92"/>
      <c r="ALG249" s="92"/>
      <c r="ALH249" s="92"/>
      <c r="ALI249" s="92"/>
      <c r="ALJ249" s="92"/>
      <c r="ALK249" s="92"/>
      <c r="ALL249" s="92"/>
      <c r="ALM249" s="92"/>
      <c r="ALN249" s="92"/>
      <c r="ALO249" s="92"/>
      <c r="ALP249" s="92"/>
      <c r="ALQ249" s="92"/>
      <c r="ALR249" s="92"/>
      <c r="ALS249" s="92"/>
      <c r="ALT249" s="92"/>
      <c r="ALU249" s="92"/>
      <c r="ALV249" s="92"/>
      <c r="ALW249" s="92"/>
      <c r="ALX249" s="92"/>
      <c r="ALY249" s="92"/>
      <c r="ALZ249" s="92"/>
      <c r="AMA249" s="92"/>
      <c r="AMB249" s="92"/>
      <c r="AMC249" s="92"/>
      <c r="AMD249" s="92"/>
      <c r="AME249" s="92"/>
      <c r="AMF249" s="92"/>
      <c r="AMG249" s="92"/>
      <c r="AMH249" s="92"/>
      <c r="AMI249" s="92"/>
      <c r="AMJ249" s="92"/>
      <c r="AMK249" s="92"/>
      <c r="AML249" s="92"/>
      <c r="AMM249" s="92"/>
      <c r="AMN249" s="92"/>
      <c r="AMO249" s="92"/>
      <c r="AMP249" s="92"/>
      <c r="AMQ249" s="92"/>
      <c r="AMR249" s="92"/>
      <c r="AMS249" s="92"/>
      <c r="AMT249" s="92"/>
      <c r="AMU249" s="92"/>
      <c r="AMV249" s="92"/>
      <c r="AMW249" s="92"/>
      <c r="AMX249" s="92"/>
      <c r="AMY249" s="92"/>
      <c r="AMZ249" s="92"/>
      <c r="ANA249" s="92"/>
      <c r="ANB249" s="92"/>
      <c r="ANC249" s="92"/>
      <c r="AND249" s="92"/>
      <c r="ANE249" s="92"/>
      <c r="ANF249" s="92"/>
      <c r="ANG249" s="92"/>
      <c r="ANH249" s="92"/>
      <c r="ANI249" s="92"/>
      <c r="ANJ249" s="92"/>
      <c r="ANK249" s="92"/>
      <c r="ANL249" s="92"/>
      <c r="ANM249" s="92"/>
      <c r="ANN249" s="92"/>
      <c r="ANO249" s="92"/>
      <c r="ANP249" s="92"/>
      <c r="ANQ249" s="92"/>
      <c r="ANR249" s="92"/>
      <c r="ANS249" s="92"/>
      <c r="ANT249" s="92"/>
      <c r="ANU249" s="92"/>
      <c r="ANV249" s="92"/>
      <c r="ANW249" s="92"/>
      <c r="ANX249" s="92"/>
      <c r="ANY249" s="92"/>
      <c r="ANZ249" s="92"/>
      <c r="AOA249" s="92"/>
      <c r="AOB249" s="92"/>
      <c r="AOC249" s="92"/>
      <c r="AOD249" s="92"/>
      <c r="AOE249" s="92"/>
      <c r="AOF249" s="92"/>
      <c r="AOG249" s="92"/>
      <c r="AOH249" s="92"/>
      <c r="AOI249" s="92"/>
      <c r="AOJ249" s="92"/>
      <c r="AOK249" s="92"/>
      <c r="AOL249" s="92"/>
      <c r="AOM249" s="92"/>
      <c r="AON249" s="92"/>
      <c r="AOO249" s="92"/>
      <c r="AOP249" s="92"/>
      <c r="AOQ249" s="92"/>
      <c r="AOR249" s="92"/>
      <c r="AOS249" s="92"/>
      <c r="AOT249" s="92"/>
      <c r="AOU249" s="92"/>
      <c r="AOV249" s="92"/>
      <c r="AOW249" s="92"/>
      <c r="AOX249" s="92"/>
      <c r="AOY249" s="92"/>
      <c r="AOZ249" s="92"/>
      <c r="APA249" s="92"/>
      <c r="APB249" s="92"/>
      <c r="APC249" s="92"/>
      <c r="APD249" s="92"/>
      <c r="APE249" s="92"/>
      <c r="APF249" s="92"/>
      <c r="APG249" s="92"/>
      <c r="APH249" s="92"/>
      <c r="API249" s="92"/>
      <c r="APJ249" s="92"/>
      <c r="APK249" s="92"/>
      <c r="APL249" s="92"/>
      <c r="APM249" s="92"/>
      <c r="APN249" s="92"/>
      <c r="APO249" s="92"/>
      <c r="APP249" s="92"/>
      <c r="APQ249" s="92"/>
      <c r="APR249" s="92"/>
      <c r="APS249" s="92"/>
      <c r="APT249" s="92"/>
      <c r="APU249" s="92"/>
      <c r="APV249" s="92"/>
      <c r="APW249" s="92"/>
      <c r="APX249" s="92"/>
      <c r="APY249" s="92"/>
      <c r="APZ249" s="92"/>
      <c r="AQA249" s="92"/>
      <c r="AQB249" s="92"/>
      <c r="AQC249" s="92"/>
      <c r="AQD249" s="92"/>
      <c r="AQE249" s="92"/>
      <c r="AQF249" s="92"/>
      <c r="AQG249" s="92"/>
      <c r="AQH249" s="92"/>
      <c r="AQI249" s="92"/>
      <c r="AQJ249" s="92"/>
      <c r="AQK249" s="92"/>
      <c r="AQL249" s="92"/>
      <c r="AQM249" s="92"/>
      <c r="AQN249" s="92"/>
      <c r="AQO249" s="92"/>
      <c r="AQP249" s="92"/>
      <c r="AQQ249" s="92"/>
      <c r="AQR249" s="92"/>
      <c r="AQS249" s="92"/>
      <c r="AQT249" s="92"/>
      <c r="AQU249" s="92"/>
      <c r="AQV249" s="92"/>
      <c r="AQW249" s="92"/>
      <c r="AQX249" s="92"/>
      <c r="AQY249" s="92"/>
      <c r="AQZ249" s="92"/>
      <c r="ARA249" s="92"/>
      <c r="ARB249" s="92"/>
      <c r="ARC249" s="92"/>
      <c r="ARD249" s="92"/>
      <c r="ARE249" s="92"/>
      <c r="ARF249" s="92"/>
      <c r="ARG249" s="92"/>
      <c r="ARH249" s="92"/>
      <c r="ARI249" s="92"/>
      <c r="ARJ249" s="92"/>
      <c r="ARK249" s="92"/>
      <c r="ARL249" s="92"/>
      <c r="ARM249" s="92"/>
      <c r="ARN249" s="92"/>
      <c r="ARO249" s="92"/>
      <c r="ARP249" s="92"/>
      <c r="ARQ249" s="92"/>
      <c r="ARR249" s="92"/>
      <c r="ARS249" s="92"/>
      <c r="ART249" s="92"/>
      <c r="ARU249" s="92"/>
      <c r="ARV249" s="92"/>
      <c r="ARW249" s="92"/>
      <c r="ARX249" s="92"/>
      <c r="ARY249" s="92"/>
      <c r="ARZ249" s="92"/>
      <c r="ASA249" s="92"/>
      <c r="ASB249" s="92"/>
      <c r="ASC249" s="92"/>
      <c r="ASD249" s="92"/>
      <c r="ASE249" s="92"/>
      <c r="ASF249" s="92"/>
      <c r="ASG249" s="92"/>
      <c r="ASH249" s="92"/>
      <c r="ASI249" s="92"/>
      <c r="ASJ249" s="92"/>
      <c r="ASK249" s="92"/>
      <c r="ASL249" s="92"/>
      <c r="ASM249" s="92"/>
      <c r="ASN249" s="92"/>
      <c r="ASO249" s="92"/>
      <c r="ASP249" s="92"/>
      <c r="ASQ249" s="92"/>
      <c r="ASR249" s="92"/>
      <c r="ASS249" s="92"/>
      <c r="AST249" s="92"/>
      <c r="ASU249" s="92"/>
      <c r="ASV249" s="92"/>
      <c r="ASW249" s="92"/>
      <c r="ASX249" s="92"/>
      <c r="ASY249" s="92"/>
      <c r="ASZ249" s="92"/>
      <c r="ATA249" s="92"/>
      <c r="ATB249" s="92"/>
      <c r="ATC249" s="92"/>
      <c r="ATD249" s="92"/>
      <c r="ATE249" s="92"/>
      <c r="ATF249" s="92"/>
      <c r="ATG249" s="92"/>
      <c r="ATH249" s="92"/>
      <c r="ATI249" s="92"/>
      <c r="ATJ249" s="92"/>
      <c r="ATK249" s="92"/>
      <c r="ATL249" s="92"/>
      <c r="ATM249" s="92"/>
      <c r="ATN249" s="92"/>
      <c r="ATO249" s="92"/>
      <c r="ATP249" s="92"/>
      <c r="ATQ249" s="92"/>
      <c r="ATR249" s="92"/>
      <c r="ATS249" s="92"/>
      <c r="ATT249" s="92"/>
      <c r="ATU249" s="92"/>
      <c r="ATV249" s="92"/>
      <c r="ATW249" s="92"/>
      <c r="ATX249" s="92"/>
      <c r="ATY249" s="92"/>
      <c r="ATZ249" s="92"/>
      <c r="AUA249" s="92"/>
      <c r="AUB249" s="92"/>
      <c r="AUC249" s="92"/>
      <c r="AUD249" s="92"/>
      <c r="AUE249" s="92"/>
      <c r="AUF249" s="92"/>
      <c r="AUG249" s="92"/>
      <c r="AUH249" s="92"/>
      <c r="AUI249" s="92"/>
      <c r="AUJ249" s="92"/>
      <c r="AUK249" s="92"/>
      <c r="AUL249" s="92"/>
      <c r="AUM249" s="92"/>
      <c r="AUN249" s="92"/>
      <c r="AUO249" s="92"/>
      <c r="AUP249" s="92"/>
      <c r="AUQ249" s="92"/>
      <c r="AUR249" s="92"/>
      <c r="AUS249" s="92"/>
      <c r="AUT249" s="92"/>
      <c r="AUU249" s="92"/>
      <c r="AUV249" s="92"/>
      <c r="AUW249" s="92"/>
      <c r="AUX249" s="92"/>
      <c r="AUY249" s="92"/>
      <c r="AUZ249" s="92"/>
      <c r="AVA249" s="92"/>
      <c r="AVB249" s="92"/>
      <c r="AVC249" s="92"/>
      <c r="AVD249" s="92"/>
      <c r="AVE249" s="92"/>
      <c r="AVF249" s="92"/>
      <c r="AVG249" s="92"/>
      <c r="AVH249" s="92"/>
      <c r="AVI249" s="92"/>
      <c r="AVJ249" s="92"/>
      <c r="AVK249" s="92"/>
      <c r="AVL249" s="92"/>
      <c r="AVM249" s="92"/>
      <c r="AVN249" s="92"/>
      <c r="AVO249" s="92"/>
      <c r="AVP249" s="92"/>
      <c r="AVQ249" s="92"/>
      <c r="AVR249" s="92"/>
      <c r="AVS249" s="92"/>
      <c r="AVT249" s="92"/>
      <c r="AVU249" s="92"/>
      <c r="AVV249" s="92"/>
      <c r="AVW249" s="92"/>
      <c r="AVX249" s="92"/>
      <c r="AVY249" s="92"/>
      <c r="AVZ249" s="92"/>
      <c r="AWA249" s="92"/>
      <c r="AWB249" s="92"/>
      <c r="AWC249" s="92"/>
      <c r="AWD249" s="92"/>
      <c r="AWE249" s="92"/>
      <c r="AWF249" s="92"/>
      <c r="AWG249" s="92"/>
      <c r="AWH249" s="92"/>
      <c r="AWI249" s="92"/>
      <c r="AWJ249" s="92"/>
      <c r="AWK249" s="92"/>
      <c r="AWL249" s="92"/>
      <c r="AWM249" s="92"/>
      <c r="AWN249" s="92"/>
      <c r="AWO249" s="92"/>
      <c r="AWP249" s="92"/>
      <c r="AWQ249" s="92"/>
      <c r="AWR249" s="92"/>
      <c r="AWS249" s="92"/>
      <c r="AWT249" s="92"/>
      <c r="AWU249" s="92"/>
      <c r="AWV249" s="92"/>
      <c r="AWW249" s="92"/>
      <c r="AWX249" s="92"/>
      <c r="AWY249" s="92"/>
      <c r="AWZ249" s="92"/>
      <c r="AXA249" s="92"/>
      <c r="AXB249" s="92"/>
      <c r="AXC249" s="92"/>
      <c r="AXD249" s="92"/>
      <c r="AXE249" s="92"/>
      <c r="AXF249" s="92"/>
      <c r="AXG249" s="92"/>
      <c r="AXH249" s="92"/>
      <c r="AXI249" s="92"/>
      <c r="AXJ249" s="92"/>
      <c r="AXK249" s="92"/>
      <c r="AXL249" s="92"/>
      <c r="AXM249" s="92"/>
      <c r="AXN249" s="92"/>
      <c r="AXO249" s="92"/>
      <c r="AXP249" s="92"/>
      <c r="AXQ249" s="92"/>
      <c r="AXR249" s="92"/>
      <c r="AXS249" s="92"/>
      <c r="AXT249" s="92"/>
      <c r="AXU249" s="92"/>
      <c r="AXV249" s="92"/>
      <c r="AXW249" s="92"/>
      <c r="AXX249" s="92"/>
      <c r="AXY249" s="92"/>
      <c r="AXZ249" s="92"/>
      <c r="AYA249" s="92"/>
      <c r="AYB249" s="92"/>
      <c r="AYC249" s="92"/>
      <c r="AYD249" s="92"/>
      <c r="AYE249" s="92"/>
      <c r="AYF249" s="92"/>
      <c r="AYG249" s="92"/>
      <c r="AYH249" s="92"/>
      <c r="AYI249" s="92"/>
      <c r="AYJ249" s="92"/>
      <c r="AYK249" s="92"/>
      <c r="AYL249" s="92"/>
      <c r="AYM249" s="92"/>
      <c r="AYN249" s="92"/>
      <c r="AYO249" s="92"/>
      <c r="AYP249" s="92"/>
      <c r="AYQ249" s="92"/>
      <c r="AYR249" s="92"/>
      <c r="AYS249" s="92"/>
      <c r="AYT249" s="92"/>
      <c r="AYU249" s="92"/>
      <c r="AYV249" s="92"/>
      <c r="AYW249" s="92"/>
      <c r="AYX249" s="92"/>
      <c r="AYY249" s="92"/>
      <c r="AYZ249" s="92"/>
      <c r="AZA249" s="92"/>
      <c r="AZB249" s="92"/>
      <c r="AZC249" s="92"/>
      <c r="AZD249" s="92"/>
      <c r="AZE249" s="92"/>
      <c r="AZF249" s="92"/>
      <c r="AZG249" s="92"/>
      <c r="AZH249" s="92"/>
      <c r="AZI249" s="92"/>
      <c r="AZJ249" s="92"/>
      <c r="AZK249" s="92"/>
      <c r="AZL249" s="92"/>
      <c r="AZM249" s="92"/>
      <c r="AZN249" s="92"/>
      <c r="AZO249" s="92"/>
      <c r="AZP249" s="92"/>
      <c r="AZQ249" s="92"/>
      <c r="AZR249" s="92"/>
      <c r="AZS249" s="92"/>
      <c r="AZT249" s="92"/>
      <c r="AZU249" s="92"/>
      <c r="AZV249" s="92"/>
      <c r="AZW249" s="92"/>
      <c r="AZX249" s="92"/>
      <c r="AZY249" s="92"/>
      <c r="AZZ249" s="92"/>
      <c r="BAA249" s="92"/>
      <c r="BAB249" s="92"/>
      <c r="BAC249" s="92"/>
      <c r="BAD249" s="92"/>
      <c r="BAE249" s="92"/>
      <c r="BAF249" s="92"/>
      <c r="BAG249" s="92"/>
      <c r="BAH249" s="92"/>
      <c r="BAI249" s="92"/>
      <c r="BAJ249" s="92"/>
      <c r="BAK249" s="92"/>
      <c r="BAL249" s="92"/>
      <c r="BAM249" s="92"/>
      <c r="BAN249" s="92"/>
      <c r="BAO249" s="92"/>
      <c r="BAP249" s="92"/>
      <c r="BAQ249" s="92"/>
      <c r="BAR249" s="92"/>
      <c r="BAS249" s="92"/>
      <c r="BAT249" s="92"/>
      <c r="BAU249" s="92"/>
      <c r="BAV249" s="92"/>
      <c r="BAW249" s="92"/>
      <c r="BAX249" s="92"/>
      <c r="BAY249" s="92"/>
      <c r="BAZ249" s="92"/>
      <c r="BBA249" s="92"/>
      <c r="BBB249" s="92"/>
      <c r="BBC249" s="92"/>
      <c r="BBD249" s="92"/>
      <c r="BBE249" s="92"/>
      <c r="BBF249" s="92"/>
      <c r="BBG249" s="92"/>
      <c r="BBH249" s="92"/>
      <c r="BBI249" s="92"/>
      <c r="BBJ249" s="92"/>
      <c r="BBK249" s="92"/>
      <c r="BBL249" s="92"/>
      <c r="BBM249" s="92"/>
      <c r="BBN249" s="92"/>
      <c r="BBO249" s="92"/>
      <c r="BBP249" s="92"/>
      <c r="BBQ249" s="92"/>
      <c r="BBR249" s="92"/>
      <c r="BBS249" s="92"/>
      <c r="BBT249" s="92"/>
      <c r="BBU249" s="92"/>
      <c r="BBV249" s="92"/>
      <c r="BBW249" s="92"/>
      <c r="BBX249" s="92"/>
      <c r="BBY249" s="92"/>
      <c r="BBZ249" s="92"/>
      <c r="BCA249" s="92"/>
      <c r="BCB249" s="92"/>
      <c r="BCC249" s="92"/>
      <c r="BCD249" s="92"/>
      <c r="BCE249" s="92"/>
      <c r="BCF249" s="92"/>
      <c r="BCG249" s="92"/>
      <c r="BCH249" s="92"/>
      <c r="BCI249" s="92"/>
      <c r="BCJ249" s="92"/>
      <c r="BCK249" s="92"/>
      <c r="BCL249" s="92"/>
      <c r="BCM249" s="92"/>
      <c r="BCN249" s="92"/>
      <c r="BCO249" s="92"/>
      <c r="BCP249" s="92"/>
      <c r="BCQ249" s="92"/>
      <c r="BCR249" s="92"/>
      <c r="BCS249" s="92"/>
      <c r="BCT249" s="92"/>
      <c r="BCU249" s="92"/>
      <c r="BCV249" s="92"/>
      <c r="BCW249" s="92"/>
      <c r="BCX249" s="92"/>
      <c r="BCY249" s="92"/>
      <c r="BCZ249" s="92"/>
      <c r="BDA249" s="92"/>
      <c r="BDB249" s="92"/>
      <c r="BDC249" s="92"/>
      <c r="BDD249" s="92"/>
      <c r="BDE249" s="92"/>
      <c r="BDF249" s="92"/>
      <c r="BDG249" s="92"/>
      <c r="BDH249" s="92"/>
      <c r="BDI249" s="92"/>
      <c r="BDJ249" s="92"/>
      <c r="BDK249" s="92"/>
      <c r="BDL249" s="92"/>
      <c r="BDM249" s="92"/>
      <c r="BDN249" s="92"/>
      <c r="BDO249" s="92"/>
      <c r="BDP249" s="92"/>
      <c r="BDQ249" s="92"/>
      <c r="BDR249" s="92"/>
      <c r="BDS249" s="92"/>
      <c r="BDT249" s="92"/>
      <c r="BDU249" s="92"/>
      <c r="BDV249" s="92"/>
      <c r="BDW249" s="92"/>
      <c r="BDX249" s="92"/>
      <c r="BDY249" s="92"/>
      <c r="BDZ249" s="92"/>
      <c r="BEA249" s="92"/>
      <c r="BEB249" s="92"/>
      <c r="BEC249" s="92"/>
      <c r="BED249" s="92"/>
      <c r="BEE249" s="92"/>
      <c r="BEF249" s="92"/>
      <c r="BEG249" s="92"/>
      <c r="BEH249" s="92"/>
      <c r="BEI249" s="92"/>
      <c r="BEJ249" s="92"/>
      <c r="BEK249" s="92"/>
      <c r="BEL249" s="92"/>
      <c r="BEM249" s="92"/>
      <c r="BEN249" s="92"/>
      <c r="BEO249" s="92"/>
      <c r="BEP249" s="92"/>
      <c r="BEQ249" s="92"/>
      <c r="BER249" s="92"/>
      <c r="BES249" s="92"/>
      <c r="BET249" s="92"/>
      <c r="BEU249" s="92"/>
      <c r="BEV249" s="92"/>
      <c r="BEW249" s="92"/>
      <c r="BEX249" s="92"/>
      <c r="BEY249" s="92"/>
      <c r="BEZ249" s="92"/>
      <c r="BFA249" s="92"/>
      <c r="BFB249" s="92"/>
      <c r="BFC249" s="92"/>
      <c r="BFD249" s="92"/>
      <c r="BFE249" s="92"/>
      <c r="BFF249" s="92"/>
      <c r="BFG249" s="92"/>
      <c r="BFH249" s="92"/>
      <c r="BFI249" s="92"/>
      <c r="BFJ249" s="92"/>
      <c r="BFK249" s="92"/>
      <c r="BFL249" s="92"/>
      <c r="BFM249" s="92"/>
      <c r="BFN249" s="92"/>
      <c r="BFO249" s="92"/>
      <c r="BFP249" s="92"/>
      <c r="BFQ249" s="92"/>
      <c r="BFR249" s="92"/>
      <c r="BFS249" s="92"/>
      <c r="BFT249" s="92"/>
      <c r="BFU249" s="92"/>
      <c r="BFV249" s="92"/>
      <c r="BFW249" s="92"/>
      <c r="BFX249" s="92"/>
      <c r="BFY249" s="92"/>
      <c r="BFZ249" s="92"/>
      <c r="BGA249" s="92"/>
      <c r="BGB249" s="92"/>
      <c r="BGC249" s="92"/>
      <c r="BGD249" s="92"/>
      <c r="BGE249" s="92"/>
      <c r="BGF249" s="92"/>
      <c r="BGG249" s="92"/>
      <c r="BGH249" s="92"/>
      <c r="BGI249" s="92"/>
      <c r="BGJ249" s="92"/>
      <c r="BGK249" s="92"/>
      <c r="BGL249" s="92"/>
      <c r="BGM249" s="92"/>
      <c r="BGN249" s="92"/>
      <c r="BGO249" s="92"/>
      <c r="BGP249" s="92"/>
      <c r="BGQ249" s="92"/>
      <c r="BGR249" s="92"/>
      <c r="BGS249" s="92"/>
      <c r="BGT249" s="92"/>
      <c r="BGU249" s="92"/>
      <c r="BGV249" s="92"/>
      <c r="BGW249" s="92"/>
      <c r="BGX249" s="92"/>
      <c r="BGY249" s="92"/>
      <c r="BGZ249" s="92"/>
      <c r="BHA249" s="92"/>
      <c r="BHB249" s="92"/>
      <c r="BHC249" s="92"/>
      <c r="BHD249" s="92"/>
      <c r="BHE249" s="92"/>
      <c r="BHF249" s="92"/>
      <c r="BHG249" s="92"/>
      <c r="BHH249" s="92"/>
      <c r="BHI249" s="92"/>
      <c r="BHJ249" s="92"/>
      <c r="BHK249" s="92"/>
      <c r="BHL249" s="92"/>
      <c r="BHM249" s="92"/>
      <c r="BHN249" s="92"/>
      <c r="BHO249" s="92"/>
      <c r="BHP249" s="92"/>
      <c r="BHQ249" s="92"/>
      <c r="BHR249" s="92"/>
      <c r="BHS249" s="92"/>
      <c r="BHT249" s="92"/>
      <c r="BHU249" s="92"/>
      <c r="BHV249" s="92"/>
      <c r="BHW249" s="92"/>
      <c r="BHX249" s="92"/>
      <c r="BHY249" s="92"/>
      <c r="BHZ249" s="92"/>
      <c r="BIA249" s="92"/>
      <c r="BIB249" s="92"/>
      <c r="BIC249" s="92"/>
      <c r="BID249" s="92"/>
      <c r="BIE249" s="92"/>
      <c r="BIF249" s="92"/>
      <c r="BIG249" s="92"/>
      <c r="BIH249" s="92"/>
      <c r="BII249" s="92"/>
      <c r="BIJ249" s="92"/>
      <c r="BIK249" s="92"/>
      <c r="BIL249" s="92"/>
      <c r="BIM249" s="92"/>
      <c r="BIN249" s="92"/>
      <c r="BIO249" s="92"/>
      <c r="BIP249" s="92"/>
      <c r="BIQ249" s="92"/>
      <c r="BIR249" s="92"/>
      <c r="BIS249" s="92"/>
      <c r="BIT249" s="92"/>
      <c r="BIU249" s="92"/>
      <c r="BIV249" s="92"/>
      <c r="BIW249" s="92"/>
      <c r="BIX249" s="92"/>
      <c r="BIY249" s="92"/>
      <c r="BIZ249" s="92"/>
      <c r="BJA249" s="92"/>
      <c r="BJB249" s="92"/>
      <c r="BJC249" s="92"/>
      <c r="BJD249" s="92"/>
      <c r="BJE249" s="92"/>
      <c r="BJF249" s="92"/>
      <c r="BJG249" s="92"/>
      <c r="BJH249" s="92"/>
      <c r="BJI249" s="92"/>
      <c r="BJJ249" s="92"/>
      <c r="BJK249" s="92"/>
      <c r="BJL249" s="92"/>
      <c r="BJM249" s="92"/>
      <c r="BJN249" s="92"/>
      <c r="BJO249" s="92"/>
      <c r="BJP249" s="92"/>
      <c r="BJQ249" s="92"/>
      <c r="BJR249" s="92"/>
      <c r="BJS249" s="92"/>
      <c r="BJT249" s="92"/>
      <c r="BJU249" s="92"/>
      <c r="BJV249" s="92"/>
      <c r="BJW249" s="92"/>
      <c r="BJX249" s="92"/>
      <c r="BJY249" s="92"/>
      <c r="BJZ249" s="92"/>
      <c r="BKA249" s="92"/>
      <c r="BKB249" s="92"/>
      <c r="BKC249" s="92"/>
      <c r="BKD249" s="92"/>
      <c r="BKE249" s="92"/>
      <c r="BKF249" s="92"/>
      <c r="BKG249" s="92"/>
      <c r="BKH249" s="92"/>
      <c r="BKI249" s="92"/>
      <c r="BKJ249" s="92"/>
      <c r="BKK249" s="92"/>
      <c r="BKL249" s="92"/>
      <c r="BKM249" s="92"/>
      <c r="BKN249" s="92"/>
      <c r="BKO249" s="92"/>
      <c r="BKP249" s="92"/>
      <c r="BKQ249" s="92"/>
      <c r="BKR249" s="92"/>
      <c r="BKS249" s="92"/>
      <c r="BKT249" s="92"/>
      <c r="BKU249" s="92"/>
      <c r="BKV249" s="92"/>
      <c r="BKW249" s="92"/>
      <c r="BKX249" s="92"/>
      <c r="BKY249" s="92"/>
      <c r="BKZ249" s="92"/>
      <c r="BLA249" s="92"/>
      <c r="BLB249" s="92"/>
      <c r="BLC249" s="92"/>
      <c r="BLD249" s="92"/>
      <c r="BLE249" s="92"/>
      <c r="BLF249" s="92"/>
      <c r="BLG249" s="92"/>
      <c r="BLH249" s="92"/>
      <c r="BLI249" s="92"/>
      <c r="BLJ249" s="92"/>
      <c r="BLK249" s="92"/>
      <c r="BLL249" s="92"/>
      <c r="BLM249" s="92"/>
      <c r="BLN249" s="92"/>
      <c r="BLO249" s="92"/>
      <c r="BLP249" s="92"/>
      <c r="BLQ249" s="92"/>
      <c r="BLR249" s="92"/>
      <c r="BLS249" s="92"/>
      <c r="BLT249" s="92"/>
      <c r="BLU249" s="92"/>
      <c r="BLV249" s="92"/>
      <c r="BLW249" s="92"/>
      <c r="BLX249" s="92"/>
      <c r="BLY249" s="92"/>
      <c r="BLZ249" s="92"/>
      <c r="BMA249" s="92"/>
      <c r="BMB249" s="92"/>
      <c r="BMC249" s="92"/>
      <c r="BMD249" s="92"/>
      <c r="BME249" s="92"/>
      <c r="BMF249" s="92"/>
      <c r="BMG249" s="92"/>
      <c r="BMH249" s="92"/>
      <c r="BMI249" s="92"/>
      <c r="BMJ249" s="92"/>
      <c r="BMK249" s="92"/>
      <c r="BML249" s="92"/>
      <c r="BMM249" s="92"/>
      <c r="BMN249" s="92"/>
      <c r="BMO249" s="92"/>
      <c r="BMP249" s="92"/>
      <c r="BMQ249" s="92"/>
      <c r="BMR249" s="92"/>
      <c r="BMS249" s="92"/>
      <c r="BMT249" s="92"/>
      <c r="BMU249" s="92"/>
      <c r="BMV249" s="92"/>
      <c r="BMW249" s="92"/>
      <c r="BMX249" s="92"/>
      <c r="BMY249" s="92"/>
      <c r="BMZ249" s="92"/>
      <c r="BNA249" s="92"/>
      <c r="BNB249" s="92"/>
      <c r="BNC249" s="92"/>
      <c r="BND249" s="92"/>
      <c r="BNE249" s="92"/>
      <c r="BNF249" s="92"/>
      <c r="BNG249" s="92"/>
      <c r="BNH249" s="92"/>
      <c r="BNI249" s="92"/>
      <c r="BNJ249" s="92"/>
      <c r="BNK249" s="92"/>
      <c r="BNL249" s="92"/>
      <c r="BNM249" s="92"/>
      <c r="BNN249" s="92"/>
      <c r="BNO249" s="92"/>
      <c r="BNP249" s="92"/>
      <c r="BNQ249" s="92"/>
      <c r="BNR249" s="92"/>
      <c r="BNS249" s="92"/>
      <c r="BNT249" s="92"/>
      <c r="BNU249" s="92"/>
      <c r="BNV249" s="92"/>
      <c r="BNW249" s="92"/>
      <c r="BNX249" s="92"/>
      <c r="BNY249" s="92"/>
      <c r="BNZ249" s="92"/>
      <c r="BOA249" s="92"/>
      <c r="BOB249" s="92"/>
      <c r="BOC249" s="92"/>
      <c r="BOD249" s="92"/>
      <c r="BOE249" s="92"/>
      <c r="BOF249" s="92"/>
      <c r="BOG249" s="92"/>
      <c r="BOH249" s="92"/>
      <c r="BOI249" s="92"/>
      <c r="BOJ249" s="92"/>
      <c r="BOK249" s="92"/>
      <c r="BOL249" s="92"/>
      <c r="BOM249" s="92"/>
      <c r="BON249" s="92"/>
      <c r="BOO249" s="92"/>
      <c r="BOP249" s="92"/>
      <c r="BOQ249" s="92"/>
      <c r="BOR249" s="92"/>
      <c r="BOS249" s="92"/>
      <c r="BOT249" s="92"/>
      <c r="BOU249" s="92"/>
      <c r="BOV249" s="92"/>
      <c r="BOW249" s="92"/>
      <c r="BOX249" s="92"/>
      <c r="BOY249" s="92"/>
      <c r="BOZ249" s="92"/>
      <c r="BPA249" s="92"/>
      <c r="BPB249" s="92"/>
      <c r="BPC249" s="92"/>
      <c r="BPD249" s="92"/>
      <c r="BPE249" s="92"/>
      <c r="BPF249" s="92"/>
      <c r="BPG249" s="92"/>
      <c r="BPH249" s="92"/>
      <c r="BPI249" s="92"/>
      <c r="BPJ249" s="92"/>
      <c r="BPK249" s="92"/>
      <c r="BPL249" s="92"/>
      <c r="BPM249" s="92"/>
      <c r="BPN249" s="92"/>
      <c r="BPO249" s="92"/>
      <c r="BPP249" s="92"/>
      <c r="BPQ249" s="92"/>
      <c r="BPR249" s="92"/>
      <c r="BPS249" s="92"/>
      <c r="BPT249" s="92"/>
      <c r="BPU249" s="92"/>
      <c r="BPV249" s="92"/>
      <c r="BPW249" s="92"/>
      <c r="BPX249" s="92"/>
      <c r="BPY249" s="92"/>
      <c r="BPZ249" s="92"/>
      <c r="BQA249" s="92"/>
      <c r="BQB249" s="92"/>
      <c r="BQC249" s="92"/>
      <c r="BQD249" s="92"/>
      <c r="BQE249" s="92"/>
      <c r="BQF249" s="92"/>
      <c r="BQG249" s="92"/>
      <c r="BQH249" s="92"/>
      <c r="BQI249" s="92"/>
      <c r="BQJ249" s="92"/>
      <c r="BQK249" s="92"/>
      <c r="BQL249" s="92"/>
      <c r="BQM249" s="92"/>
      <c r="BQN249" s="92"/>
      <c r="BQO249" s="92"/>
      <c r="BQP249" s="92"/>
      <c r="BQQ249" s="92"/>
      <c r="BQR249" s="92"/>
      <c r="BQS249" s="92"/>
      <c r="BQT249" s="92"/>
      <c r="BQU249" s="92"/>
      <c r="BQV249" s="92"/>
      <c r="BQW249" s="92"/>
      <c r="BQX249" s="92"/>
      <c r="BQY249" s="92"/>
      <c r="BQZ249" s="92"/>
      <c r="BRA249" s="92"/>
      <c r="BRB249" s="92"/>
      <c r="BRC249" s="92"/>
      <c r="BRD249" s="92"/>
      <c r="BRE249" s="92"/>
      <c r="BRF249" s="92"/>
      <c r="BRG249" s="92"/>
      <c r="BRH249" s="92"/>
      <c r="BRI249" s="92"/>
      <c r="BRJ249" s="92"/>
      <c r="BRK249" s="92"/>
      <c r="BRL249" s="92"/>
      <c r="BRM249" s="92"/>
      <c r="BRN249" s="92"/>
      <c r="BRO249" s="92"/>
      <c r="BRP249" s="92"/>
      <c r="BRQ249" s="92"/>
      <c r="BRR249" s="92"/>
      <c r="BRS249" s="92"/>
      <c r="BRT249" s="92"/>
      <c r="BRU249" s="92"/>
      <c r="BRV249" s="92"/>
      <c r="BRW249" s="92"/>
      <c r="BRX249" s="92"/>
      <c r="BRY249" s="92"/>
      <c r="BRZ249" s="92"/>
      <c r="BSA249" s="92"/>
      <c r="BSB249" s="92"/>
      <c r="BSC249" s="92"/>
      <c r="BSD249" s="92"/>
      <c r="BSE249" s="92"/>
      <c r="BSF249" s="92"/>
      <c r="BSG249" s="92"/>
      <c r="BSH249" s="92"/>
      <c r="BSI249" s="92"/>
      <c r="BSJ249" s="92"/>
      <c r="BSK249" s="92"/>
      <c r="BSL249" s="92"/>
      <c r="BSM249" s="92"/>
      <c r="BSN249" s="92"/>
      <c r="BSO249" s="92"/>
      <c r="BSP249" s="92"/>
      <c r="BSQ249" s="92"/>
      <c r="BSR249" s="92"/>
      <c r="BSS249" s="92"/>
      <c r="BST249" s="92"/>
      <c r="BSU249" s="92"/>
      <c r="BSV249" s="92"/>
      <c r="BSW249" s="92"/>
      <c r="BSX249" s="92"/>
      <c r="BSY249" s="92"/>
      <c r="BSZ249" s="92"/>
      <c r="BTA249" s="92"/>
      <c r="BTB249" s="92"/>
      <c r="BTC249" s="92"/>
      <c r="BTD249" s="92"/>
      <c r="BTE249" s="92"/>
      <c r="BTF249" s="92"/>
      <c r="BTG249" s="92"/>
      <c r="BTH249" s="92"/>
      <c r="BTI249" s="92"/>
      <c r="BTJ249" s="92"/>
      <c r="BTK249" s="92"/>
      <c r="BTL249" s="92"/>
      <c r="BTM249" s="92"/>
      <c r="BTN249" s="92"/>
      <c r="BTO249" s="92"/>
      <c r="BTP249" s="92"/>
      <c r="BTQ249" s="92"/>
      <c r="BTR249" s="92"/>
      <c r="BTS249" s="92"/>
      <c r="BTT249" s="92"/>
      <c r="BTU249" s="92"/>
      <c r="BTV249" s="92"/>
      <c r="BTW249" s="92"/>
      <c r="BTX249" s="92"/>
      <c r="BTY249" s="92"/>
      <c r="BTZ249" s="92"/>
      <c r="BUA249" s="92"/>
      <c r="BUB249" s="92"/>
      <c r="BUC249" s="92"/>
      <c r="BUD249" s="92"/>
      <c r="BUE249" s="92"/>
      <c r="BUF249" s="92"/>
      <c r="BUG249" s="92"/>
      <c r="BUH249" s="92"/>
      <c r="BUI249" s="92"/>
      <c r="BUJ249" s="92"/>
      <c r="BUK249" s="92"/>
      <c r="BUL249" s="92"/>
      <c r="BUM249" s="92"/>
      <c r="BUN249" s="92"/>
      <c r="BUO249" s="92"/>
      <c r="BUP249" s="92"/>
      <c r="BUQ249" s="92"/>
      <c r="BUR249" s="92"/>
      <c r="BUS249" s="92"/>
      <c r="BUT249" s="92"/>
      <c r="BUU249" s="92"/>
      <c r="BUV249" s="92"/>
      <c r="BUW249" s="92"/>
      <c r="BUX249" s="92"/>
      <c r="BUY249" s="92"/>
      <c r="BUZ249" s="92"/>
      <c r="BVA249" s="92"/>
      <c r="BVB249" s="92"/>
      <c r="BVC249" s="92"/>
      <c r="BVD249" s="92"/>
      <c r="BVE249" s="92"/>
      <c r="BVF249" s="92"/>
      <c r="BVG249" s="92"/>
      <c r="BVH249" s="92"/>
      <c r="BVI249" s="92"/>
      <c r="BVJ249" s="92"/>
      <c r="BVK249" s="92"/>
      <c r="BVL249" s="92"/>
      <c r="BVM249" s="92"/>
      <c r="BVN249" s="92"/>
      <c r="BVO249" s="92"/>
      <c r="BVP249" s="92"/>
      <c r="BVQ249" s="92"/>
      <c r="BVR249" s="92"/>
      <c r="BVS249" s="92"/>
      <c r="BVT249" s="92"/>
      <c r="BVU249" s="92"/>
      <c r="BVV249" s="92"/>
      <c r="BVW249" s="92"/>
      <c r="BVX249" s="92"/>
      <c r="BVY249" s="92"/>
      <c r="BVZ249" s="92"/>
      <c r="BWA249" s="92"/>
      <c r="BWB249" s="92"/>
      <c r="BWC249" s="92"/>
      <c r="BWD249" s="92"/>
      <c r="BWE249" s="92"/>
      <c r="BWF249" s="92"/>
      <c r="BWG249" s="92"/>
      <c r="BWH249" s="92"/>
      <c r="BWI249" s="92"/>
      <c r="BWJ249" s="92"/>
      <c r="BWK249" s="92"/>
      <c r="BWL249" s="92"/>
      <c r="BWM249" s="92"/>
      <c r="BWN249" s="92"/>
      <c r="BWO249" s="92"/>
      <c r="BWP249" s="92"/>
      <c r="BWQ249" s="92"/>
      <c r="BWR249" s="92"/>
      <c r="BWS249" s="92"/>
      <c r="BWT249" s="92"/>
      <c r="BWU249" s="92"/>
      <c r="BWV249" s="92"/>
      <c r="BWW249" s="92"/>
      <c r="BWX249" s="92"/>
      <c r="BWY249" s="92"/>
      <c r="BWZ249" s="92"/>
      <c r="BXA249" s="92"/>
      <c r="BXB249" s="92"/>
      <c r="BXC249" s="92"/>
      <c r="BXD249" s="92"/>
      <c r="BXE249" s="92"/>
      <c r="BXF249" s="92"/>
      <c r="BXG249" s="92"/>
      <c r="BXH249" s="92"/>
      <c r="BXI249" s="92"/>
      <c r="BXJ249" s="92"/>
      <c r="BXK249" s="92"/>
      <c r="BXL249" s="92"/>
      <c r="BXM249" s="92"/>
      <c r="BXN249" s="92"/>
      <c r="BXO249" s="92"/>
      <c r="BXP249" s="92"/>
      <c r="BXQ249" s="92"/>
      <c r="BXR249" s="92"/>
      <c r="BXS249" s="92"/>
      <c r="BXT249" s="92"/>
      <c r="BXU249" s="92"/>
      <c r="BXV249" s="92"/>
      <c r="BXW249" s="92"/>
      <c r="BXX249" s="92"/>
      <c r="BXY249" s="92"/>
      <c r="BXZ249" s="92"/>
      <c r="BYA249" s="92"/>
      <c r="BYB249" s="92"/>
      <c r="BYC249" s="92"/>
      <c r="BYD249" s="92"/>
      <c r="BYE249" s="92"/>
      <c r="BYF249" s="92"/>
      <c r="BYG249" s="92"/>
      <c r="BYH249" s="92"/>
      <c r="BYI249" s="92"/>
      <c r="BYJ249" s="92"/>
      <c r="BYK249" s="92"/>
      <c r="BYL249" s="92"/>
      <c r="BYM249" s="92"/>
      <c r="BYN249" s="92"/>
      <c r="BYO249" s="92"/>
      <c r="BYP249" s="92"/>
      <c r="BYQ249" s="92"/>
      <c r="BYR249" s="92"/>
      <c r="BYS249" s="92"/>
      <c r="BYT249" s="92"/>
      <c r="BYU249" s="92"/>
      <c r="BYV249" s="92"/>
      <c r="BYW249" s="92"/>
      <c r="BYX249" s="92"/>
      <c r="BYY249" s="92"/>
      <c r="BYZ249" s="92"/>
      <c r="BZA249" s="92"/>
      <c r="BZB249" s="92"/>
      <c r="BZC249" s="92"/>
      <c r="BZD249" s="92"/>
      <c r="BZE249" s="92"/>
      <c r="BZF249" s="92"/>
      <c r="BZG249" s="92"/>
      <c r="BZH249" s="92"/>
      <c r="BZI249" s="92"/>
      <c r="BZJ249" s="92"/>
      <c r="BZK249" s="92"/>
      <c r="BZL249" s="92"/>
      <c r="BZM249" s="92"/>
      <c r="BZN249" s="92"/>
      <c r="BZO249" s="92"/>
      <c r="BZP249" s="92"/>
      <c r="BZQ249" s="92"/>
      <c r="BZR249" s="92"/>
      <c r="BZS249" s="92"/>
      <c r="BZT249" s="92"/>
      <c r="BZU249" s="92"/>
      <c r="BZV249" s="92"/>
      <c r="BZW249" s="92"/>
      <c r="BZX249" s="92"/>
      <c r="BZY249" s="92"/>
      <c r="BZZ249" s="92"/>
      <c r="CAA249" s="92"/>
      <c r="CAB249" s="92"/>
      <c r="CAC249" s="92"/>
      <c r="CAD249" s="92"/>
      <c r="CAE249" s="92"/>
      <c r="CAF249" s="92"/>
      <c r="CAG249" s="92"/>
      <c r="CAH249" s="92"/>
      <c r="CAI249" s="92"/>
      <c r="CAJ249" s="92"/>
      <c r="CAK249" s="92"/>
      <c r="CAL249" s="92"/>
      <c r="CAM249" s="92"/>
      <c r="CAN249" s="92"/>
      <c r="CAO249" s="92"/>
      <c r="CAP249" s="92"/>
      <c r="CAQ249" s="92"/>
      <c r="CAR249" s="92"/>
      <c r="CAS249" s="92"/>
      <c r="CAT249" s="92"/>
      <c r="CAU249" s="92"/>
      <c r="CAV249" s="92"/>
      <c r="CAW249" s="92"/>
      <c r="CAX249" s="92"/>
      <c r="CAY249" s="92"/>
      <c r="CAZ249" s="92"/>
      <c r="CBA249" s="92"/>
      <c r="CBB249" s="92"/>
      <c r="CBC249" s="92"/>
      <c r="CBD249" s="92"/>
      <c r="CBE249" s="92"/>
      <c r="CBF249" s="92"/>
      <c r="CBG249" s="92"/>
      <c r="CBH249" s="92"/>
      <c r="CBI249" s="92"/>
      <c r="CBJ249" s="92"/>
      <c r="CBK249" s="92"/>
      <c r="CBL249" s="92"/>
      <c r="CBM249" s="92"/>
      <c r="CBN249" s="92"/>
      <c r="CBO249" s="92"/>
      <c r="CBP249" s="92"/>
      <c r="CBQ249" s="92"/>
      <c r="CBR249" s="92"/>
      <c r="CBS249" s="92"/>
      <c r="CBT249" s="92"/>
      <c r="CBU249" s="92"/>
      <c r="CBV249" s="92"/>
      <c r="CBW249" s="92"/>
      <c r="CBX249" s="92"/>
      <c r="CBY249" s="92"/>
      <c r="CBZ249" s="92"/>
      <c r="CCA249" s="92"/>
      <c r="CCB249" s="92"/>
      <c r="CCC249" s="92"/>
      <c r="CCD249" s="92"/>
      <c r="CCE249" s="92"/>
      <c r="CCF249" s="92"/>
      <c r="CCG249" s="92"/>
      <c r="CCH249" s="92"/>
      <c r="CCI249" s="92"/>
      <c r="CCJ249" s="92"/>
      <c r="CCK249" s="92"/>
      <c r="CCL249" s="92"/>
      <c r="CCM249" s="92"/>
      <c r="CCN249" s="92"/>
      <c r="CCO249" s="92"/>
      <c r="CCP249" s="92"/>
      <c r="CCQ249" s="92"/>
      <c r="CCR249" s="92"/>
      <c r="CCS249" s="92"/>
      <c r="CCT249" s="92"/>
      <c r="CCU249" s="92"/>
      <c r="CCV249" s="92"/>
      <c r="CCW249" s="92"/>
      <c r="CCX249" s="92"/>
      <c r="CCY249" s="92"/>
      <c r="CCZ249" s="92"/>
      <c r="CDA249" s="92"/>
      <c r="CDB249" s="92"/>
      <c r="CDC249" s="92"/>
      <c r="CDD249" s="92"/>
      <c r="CDE249" s="92"/>
      <c r="CDF249" s="92"/>
      <c r="CDG249" s="92"/>
      <c r="CDH249" s="92"/>
      <c r="CDI249" s="92"/>
      <c r="CDJ249" s="92"/>
      <c r="CDK249" s="92"/>
      <c r="CDL249" s="92"/>
      <c r="CDM249" s="92"/>
      <c r="CDN249" s="92"/>
      <c r="CDO249" s="92"/>
      <c r="CDP249" s="92"/>
      <c r="CDQ249" s="92"/>
      <c r="CDR249" s="92"/>
      <c r="CDS249" s="92"/>
      <c r="CDT249" s="92"/>
      <c r="CDU249" s="92"/>
      <c r="CDV249" s="92"/>
      <c r="CDW249" s="92"/>
      <c r="CDX249" s="92"/>
      <c r="CDY249" s="92"/>
      <c r="CDZ249" s="92"/>
      <c r="CEA249" s="92"/>
      <c r="CEB249" s="92"/>
      <c r="CEC249" s="92"/>
      <c r="CED249" s="92"/>
      <c r="CEE249" s="92"/>
      <c r="CEF249" s="92"/>
      <c r="CEG249" s="92"/>
      <c r="CEH249" s="92"/>
      <c r="CEI249" s="92"/>
      <c r="CEJ249" s="92"/>
      <c r="CEK249" s="92"/>
      <c r="CEL249" s="92"/>
      <c r="CEM249" s="92"/>
      <c r="CEN249" s="92"/>
      <c r="CEO249" s="92"/>
      <c r="CEP249" s="92"/>
      <c r="CEQ249" s="92"/>
      <c r="CER249" s="92"/>
      <c r="CES249" s="92"/>
      <c r="CET249" s="92"/>
      <c r="CEU249" s="92"/>
      <c r="CEV249" s="92"/>
      <c r="CEW249" s="92"/>
      <c r="CEX249" s="92"/>
      <c r="CEY249" s="92"/>
      <c r="CEZ249" s="92"/>
      <c r="CFA249" s="92"/>
      <c r="CFB249" s="92"/>
      <c r="CFC249" s="92"/>
      <c r="CFD249" s="92"/>
      <c r="CFE249" s="92"/>
      <c r="CFF249" s="92"/>
      <c r="CFG249" s="92"/>
      <c r="CFH249" s="92"/>
      <c r="CFI249" s="92"/>
      <c r="CFJ249" s="92"/>
      <c r="CFK249" s="92"/>
      <c r="CFL249" s="92"/>
      <c r="CFM249" s="92"/>
      <c r="CFN249" s="92"/>
      <c r="CFO249" s="92"/>
      <c r="CFP249" s="92"/>
      <c r="CFQ249" s="92"/>
      <c r="CFR249" s="92"/>
      <c r="CFS249" s="92"/>
      <c r="CFT249" s="92"/>
      <c r="CFU249" s="92"/>
      <c r="CFV249" s="92"/>
      <c r="CFW249" s="92"/>
      <c r="CFX249" s="92"/>
      <c r="CFY249" s="92"/>
      <c r="CFZ249" s="92"/>
      <c r="CGA249" s="92"/>
      <c r="CGB249" s="92"/>
      <c r="CGC249" s="92"/>
      <c r="CGD249" s="92"/>
      <c r="CGE249" s="92"/>
      <c r="CGF249" s="92"/>
      <c r="CGG249" s="92"/>
      <c r="CGH249" s="92"/>
      <c r="CGI249" s="92"/>
      <c r="CGJ249" s="92"/>
      <c r="CGK249" s="92"/>
      <c r="CGL249" s="92"/>
      <c r="CGM249" s="92"/>
      <c r="CGN249" s="92"/>
      <c r="CGO249" s="92"/>
      <c r="CGP249" s="92"/>
      <c r="CGQ249" s="92"/>
      <c r="CGR249" s="92"/>
      <c r="CGS249" s="92"/>
      <c r="CGT249" s="92"/>
      <c r="CGU249" s="92"/>
      <c r="CGV249" s="92"/>
      <c r="CGW249" s="92"/>
      <c r="CGX249" s="92"/>
      <c r="CGY249" s="92"/>
      <c r="CGZ249" s="92"/>
      <c r="CHA249" s="92"/>
      <c r="CHB249" s="92"/>
      <c r="CHC249" s="92"/>
      <c r="CHD249" s="92"/>
      <c r="CHE249" s="92"/>
      <c r="CHF249" s="92"/>
      <c r="CHG249" s="92"/>
      <c r="CHH249" s="92"/>
      <c r="CHI249" s="92"/>
      <c r="CHJ249" s="92"/>
      <c r="CHK249" s="92"/>
      <c r="CHL249" s="92"/>
      <c r="CHM249" s="92"/>
      <c r="CHN249" s="92"/>
      <c r="CHO249" s="92"/>
      <c r="CHP249" s="92"/>
      <c r="CHQ249" s="92"/>
      <c r="CHR249" s="92"/>
      <c r="CHS249" s="92"/>
      <c r="CHT249" s="92"/>
      <c r="CHU249" s="92"/>
      <c r="CHV249" s="92"/>
      <c r="CHW249" s="92"/>
      <c r="CHX249" s="92"/>
      <c r="CHY249" s="92"/>
      <c r="CHZ249" s="92"/>
      <c r="CIA249" s="92"/>
      <c r="CIB249" s="92"/>
      <c r="CIC249" s="92"/>
      <c r="CID249" s="92"/>
      <c r="CIE249" s="92"/>
      <c r="CIF249" s="92"/>
      <c r="CIG249" s="92"/>
      <c r="CIH249" s="92"/>
      <c r="CII249" s="92"/>
      <c r="CIJ249" s="92"/>
      <c r="CIK249" s="92"/>
      <c r="CIL249" s="92"/>
      <c r="CIM249" s="92"/>
      <c r="CIN249" s="92"/>
      <c r="CIO249" s="92"/>
      <c r="CIP249" s="92"/>
      <c r="CIQ249" s="92"/>
      <c r="CIR249" s="92"/>
      <c r="CIS249" s="92"/>
      <c r="CIT249" s="92"/>
      <c r="CIU249" s="92"/>
      <c r="CIV249" s="92"/>
      <c r="CIW249" s="92"/>
      <c r="CIX249" s="92"/>
      <c r="CIY249" s="92"/>
      <c r="CIZ249" s="92"/>
      <c r="CJA249" s="92"/>
      <c r="CJB249" s="92"/>
      <c r="CJC249" s="92"/>
      <c r="CJD249" s="92"/>
      <c r="CJE249" s="92"/>
      <c r="CJF249" s="92"/>
      <c r="CJG249" s="92"/>
      <c r="CJH249" s="92"/>
      <c r="CJI249" s="92"/>
      <c r="CJJ249" s="92"/>
      <c r="CJK249" s="92"/>
      <c r="CJL249" s="92"/>
      <c r="CJM249" s="92"/>
      <c r="CJN249" s="92"/>
      <c r="CJO249" s="92"/>
      <c r="CJP249" s="92"/>
      <c r="CJQ249" s="92"/>
      <c r="CJR249" s="92"/>
      <c r="CJS249" s="92"/>
      <c r="CJT249" s="92"/>
      <c r="CJU249" s="92"/>
      <c r="CJV249" s="92"/>
      <c r="CJW249" s="92"/>
      <c r="CJX249" s="92"/>
      <c r="CJY249" s="92"/>
      <c r="CJZ249" s="92"/>
      <c r="CKA249" s="92"/>
      <c r="CKB249" s="92"/>
      <c r="CKC249" s="92"/>
      <c r="CKD249" s="92"/>
      <c r="CKE249" s="92"/>
      <c r="CKF249" s="92"/>
      <c r="CKG249" s="92"/>
      <c r="CKH249" s="92"/>
      <c r="CKI249" s="92"/>
      <c r="CKJ249" s="92"/>
      <c r="CKK249" s="92"/>
      <c r="CKL249" s="92"/>
      <c r="CKM249" s="92"/>
      <c r="CKN249" s="92"/>
      <c r="CKO249" s="92"/>
      <c r="CKP249" s="92"/>
      <c r="CKQ249" s="92"/>
      <c r="CKR249" s="92"/>
      <c r="CKS249" s="92"/>
      <c r="CKT249" s="92"/>
      <c r="CKU249" s="92"/>
      <c r="CKV249" s="92"/>
      <c r="CKW249" s="92"/>
      <c r="CKX249" s="92"/>
      <c r="CKY249" s="92"/>
      <c r="CKZ249" s="92"/>
      <c r="CLA249" s="92"/>
      <c r="CLB249" s="92"/>
      <c r="CLC249" s="92"/>
      <c r="CLD249" s="92"/>
      <c r="CLE249" s="92"/>
      <c r="CLF249" s="92"/>
      <c r="CLG249" s="92"/>
      <c r="CLH249" s="92"/>
      <c r="CLI249" s="92"/>
      <c r="CLJ249" s="92"/>
      <c r="CLK249" s="92"/>
      <c r="CLL249" s="92"/>
      <c r="CLM249" s="92"/>
      <c r="CLN249" s="92"/>
      <c r="CLO249" s="92"/>
      <c r="CLP249" s="92"/>
      <c r="CLQ249" s="92"/>
      <c r="CLR249" s="92"/>
      <c r="CLS249" s="92"/>
      <c r="CLT249" s="92"/>
      <c r="CLU249" s="92"/>
      <c r="CLV249" s="92"/>
      <c r="CLW249" s="92"/>
      <c r="CLX249" s="92"/>
      <c r="CLY249" s="92"/>
      <c r="CLZ249" s="92"/>
      <c r="CMA249" s="92"/>
      <c r="CMB249" s="92"/>
      <c r="CMC249" s="92"/>
      <c r="CMD249" s="92"/>
      <c r="CME249" s="92"/>
      <c r="CMF249" s="92"/>
      <c r="CMG249" s="92"/>
      <c r="CMH249" s="92"/>
      <c r="CMI249" s="92"/>
      <c r="CMJ249" s="92"/>
      <c r="CMK249" s="92"/>
      <c r="CML249" s="92"/>
      <c r="CMM249" s="92"/>
      <c r="CMN249" s="92"/>
      <c r="CMO249" s="92"/>
      <c r="CMP249" s="92"/>
      <c r="CMQ249" s="92"/>
      <c r="CMR249" s="92"/>
      <c r="CMS249" s="92"/>
      <c r="CMT249" s="92"/>
      <c r="CMU249" s="92"/>
      <c r="CMV249" s="92"/>
      <c r="CMW249" s="92"/>
      <c r="CMX249" s="92"/>
      <c r="CMY249" s="92"/>
      <c r="CMZ249" s="92"/>
      <c r="CNA249" s="92"/>
      <c r="CNB249" s="92"/>
      <c r="CNC249" s="92"/>
      <c r="CND249" s="92"/>
      <c r="CNE249" s="92"/>
      <c r="CNF249" s="92"/>
      <c r="CNG249" s="92"/>
      <c r="CNH249" s="92"/>
      <c r="CNI249" s="92"/>
      <c r="CNJ249" s="92"/>
      <c r="CNK249" s="92"/>
      <c r="CNL249" s="92"/>
      <c r="CNM249" s="92"/>
      <c r="CNN249" s="92"/>
      <c r="CNO249" s="92"/>
      <c r="CNP249" s="92"/>
      <c r="CNQ249" s="92"/>
      <c r="CNR249" s="92"/>
      <c r="CNS249" s="92"/>
      <c r="CNT249" s="92"/>
      <c r="CNU249" s="92"/>
      <c r="CNV249" s="92"/>
      <c r="CNW249" s="92"/>
      <c r="CNX249" s="92"/>
      <c r="CNY249" s="92"/>
      <c r="CNZ249" s="92"/>
      <c r="COA249" s="92"/>
      <c r="COB249" s="92"/>
      <c r="COC249" s="92"/>
      <c r="COD249" s="92"/>
      <c r="COE249" s="92"/>
      <c r="COF249" s="92"/>
      <c r="COG249" s="92"/>
      <c r="COH249" s="92"/>
      <c r="COI249" s="92"/>
      <c r="COJ249" s="92"/>
      <c r="COK249" s="92"/>
      <c r="COL249" s="92"/>
      <c r="COM249" s="92"/>
      <c r="CON249" s="92"/>
      <c r="COO249" s="92"/>
      <c r="COP249" s="92"/>
      <c r="COQ249" s="92"/>
      <c r="COR249" s="92"/>
      <c r="COS249" s="92"/>
      <c r="COT249" s="92"/>
      <c r="COU249" s="92"/>
      <c r="COV249" s="92"/>
      <c r="COW249" s="92"/>
      <c r="COX249" s="92"/>
      <c r="COY249" s="92"/>
      <c r="COZ249" s="92"/>
      <c r="CPA249" s="92"/>
      <c r="CPB249" s="92"/>
      <c r="CPC249" s="92"/>
      <c r="CPD249" s="92"/>
      <c r="CPE249" s="92"/>
      <c r="CPF249" s="92"/>
      <c r="CPG249" s="92"/>
      <c r="CPH249" s="92"/>
      <c r="CPI249" s="92"/>
      <c r="CPJ249" s="92"/>
      <c r="CPK249" s="92"/>
      <c r="CPL249" s="92"/>
      <c r="CPM249" s="92"/>
      <c r="CPN249" s="92"/>
      <c r="CPO249" s="92"/>
      <c r="CPP249" s="92"/>
      <c r="CPQ249" s="92"/>
      <c r="CPR249" s="92"/>
      <c r="CPS249" s="92"/>
      <c r="CPT249" s="92"/>
      <c r="CPU249" s="92"/>
      <c r="CPV249" s="92"/>
      <c r="CPW249" s="92"/>
      <c r="CPX249" s="92"/>
      <c r="CPY249" s="92"/>
      <c r="CPZ249" s="92"/>
      <c r="CQA249" s="92"/>
      <c r="CQB249" s="92"/>
      <c r="CQC249" s="92"/>
      <c r="CQD249" s="92"/>
      <c r="CQE249" s="92"/>
      <c r="CQF249" s="92"/>
      <c r="CQG249" s="92"/>
      <c r="CQH249" s="92"/>
      <c r="CQI249" s="92"/>
      <c r="CQJ249" s="92"/>
      <c r="CQK249" s="92"/>
      <c r="CQL249" s="92"/>
      <c r="CQM249" s="92"/>
      <c r="CQN249" s="92"/>
      <c r="CQO249" s="92"/>
      <c r="CQP249" s="92"/>
      <c r="CQQ249" s="92"/>
      <c r="CQR249" s="92"/>
      <c r="CQS249" s="92"/>
      <c r="CQT249" s="92"/>
      <c r="CQU249" s="92"/>
      <c r="CQV249" s="92"/>
      <c r="CQW249" s="92"/>
      <c r="CQX249" s="92"/>
      <c r="CQY249" s="92"/>
      <c r="CQZ249" s="92"/>
      <c r="CRA249" s="92"/>
      <c r="CRB249" s="92"/>
      <c r="CRC249" s="92"/>
      <c r="CRD249" s="92"/>
      <c r="CRE249" s="92"/>
      <c r="CRF249" s="92"/>
      <c r="CRG249" s="92"/>
      <c r="CRH249" s="92"/>
      <c r="CRI249" s="92"/>
      <c r="CRJ249" s="92"/>
      <c r="CRK249" s="92"/>
      <c r="CRL249" s="92"/>
      <c r="CRM249" s="92"/>
      <c r="CRN249" s="92"/>
      <c r="CRO249" s="92"/>
      <c r="CRP249" s="92"/>
      <c r="CRQ249" s="92"/>
      <c r="CRR249" s="92"/>
      <c r="CRS249" s="92"/>
      <c r="CRT249" s="92"/>
      <c r="CRU249" s="92"/>
      <c r="CRV249" s="92"/>
      <c r="CRW249" s="92"/>
      <c r="CRX249" s="92"/>
      <c r="CRY249" s="92"/>
      <c r="CRZ249" s="92"/>
      <c r="CSA249" s="92"/>
      <c r="CSB249" s="92"/>
      <c r="CSC249" s="92"/>
      <c r="CSD249" s="92"/>
      <c r="CSE249" s="92"/>
      <c r="CSF249" s="92"/>
      <c r="CSG249" s="92"/>
      <c r="CSH249" s="92"/>
      <c r="CSI249" s="92"/>
      <c r="CSJ249" s="92"/>
      <c r="CSK249" s="92"/>
      <c r="CSL249" s="92"/>
      <c r="CSM249" s="92"/>
      <c r="CSN249" s="92"/>
      <c r="CSO249" s="92"/>
      <c r="CSP249" s="92"/>
      <c r="CSQ249" s="92"/>
      <c r="CSR249" s="92"/>
      <c r="CSS249" s="92"/>
      <c r="CST249" s="92"/>
      <c r="CSU249" s="92"/>
      <c r="CSV249" s="92"/>
      <c r="CSW249" s="92"/>
      <c r="CSX249" s="92"/>
      <c r="CSY249" s="92"/>
      <c r="CSZ249" s="92"/>
      <c r="CTA249" s="92"/>
      <c r="CTB249" s="92"/>
      <c r="CTC249" s="92"/>
      <c r="CTD249" s="92"/>
      <c r="CTE249" s="92"/>
      <c r="CTF249" s="92"/>
      <c r="CTG249" s="92"/>
      <c r="CTH249" s="92"/>
      <c r="CTI249" s="92"/>
      <c r="CTJ249" s="92"/>
      <c r="CTK249" s="92"/>
      <c r="CTL249" s="92"/>
      <c r="CTM249" s="92"/>
      <c r="CTN249" s="92"/>
      <c r="CTO249" s="92"/>
      <c r="CTP249" s="92"/>
      <c r="CTQ249" s="92"/>
      <c r="CTR249" s="92"/>
      <c r="CTS249" s="92"/>
      <c r="CTT249" s="92"/>
      <c r="CTU249" s="92"/>
      <c r="CTV249" s="92"/>
      <c r="CTW249" s="92"/>
      <c r="CTX249" s="92"/>
      <c r="CTY249" s="92"/>
      <c r="CTZ249" s="92"/>
      <c r="CUA249" s="92"/>
      <c r="CUB249" s="92"/>
      <c r="CUC249" s="92"/>
      <c r="CUD249" s="92"/>
      <c r="CUE249" s="92"/>
      <c r="CUF249" s="92"/>
      <c r="CUG249" s="92"/>
      <c r="CUH249" s="92"/>
      <c r="CUI249" s="92"/>
      <c r="CUJ249" s="92"/>
      <c r="CUK249" s="92"/>
      <c r="CUL249" s="92"/>
      <c r="CUM249" s="92"/>
      <c r="CUN249" s="92"/>
      <c r="CUO249" s="92"/>
      <c r="CUP249" s="92"/>
      <c r="CUQ249" s="92"/>
      <c r="CUR249" s="92"/>
      <c r="CUS249" s="92"/>
      <c r="CUT249" s="92"/>
      <c r="CUU249" s="92"/>
      <c r="CUV249" s="92"/>
      <c r="CUW249" s="92"/>
      <c r="CUX249" s="92"/>
      <c r="CUY249" s="92"/>
      <c r="CUZ249" s="92"/>
      <c r="CVA249" s="92"/>
      <c r="CVB249" s="92"/>
      <c r="CVC249" s="92"/>
      <c r="CVD249" s="92"/>
      <c r="CVE249" s="92"/>
      <c r="CVF249" s="92"/>
      <c r="CVG249" s="92"/>
      <c r="CVH249" s="92"/>
      <c r="CVI249" s="92"/>
      <c r="CVJ249" s="92"/>
      <c r="CVK249" s="92"/>
      <c r="CVL249" s="92"/>
      <c r="CVM249" s="92"/>
      <c r="CVN249" s="92"/>
      <c r="CVO249" s="92"/>
      <c r="CVP249" s="92"/>
      <c r="CVQ249" s="92"/>
      <c r="CVR249" s="92"/>
      <c r="CVS249" s="92"/>
      <c r="CVT249" s="92"/>
      <c r="CVU249" s="92"/>
      <c r="CVV249" s="92"/>
      <c r="CVW249" s="92"/>
      <c r="CVX249" s="92"/>
      <c r="CVY249" s="92"/>
      <c r="CVZ249" s="92"/>
      <c r="CWA249" s="92"/>
      <c r="CWB249" s="92"/>
      <c r="CWC249" s="92"/>
      <c r="CWD249" s="92"/>
      <c r="CWE249" s="92"/>
      <c r="CWF249" s="92"/>
      <c r="CWG249" s="92"/>
      <c r="CWH249" s="92"/>
      <c r="CWI249" s="92"/>
      <c r="CWJ249" s="92"/>
      <c r="CWK249" s="92"/>
      <c r="CWL249" s="92"/>
      <c r="CWM249" s="92"/>
      <c r="CWN249" s="92"/>
      <c r="CWO249" s="92"/>
      <c r="CWP249" s="92"/>
      <c r="CWQ249" s="92"/>
      <c r="CWR249" s="92"/>
      <c r="CWS249" s="92"/>
      <c r="CWT249" s="92"/>
      <c r="CWU249" s="92"/>
      <c r="CWV249" s="92"/>
      <c r="CWW249" s="92"/>
      <c r="CWX249" s="92"/>
      <c r="CWY249" s="92"/>
      <c r="CWZ249" s="92"/>
      <c r="CXA249" s="92"/>
      <c r="CXB249" s="92"/>
      <c r="CXC249" s="92"/>
      <c r="CXD249" s="92"/>
      <c r="CXE249" s="92"/>
      <c r="CXF249" s="92"/>
      <c r="CXG249" s="92"/>
      <c r="CXH249" s="92"/>
      <c r="CXI249" s="92"/>
      <c r="CXJ249" s="92"/>
      <c r="CXK249" s="92"/>
      <c r="CXL249" s="92"/>
      <c r="CXM249" s="92"/>
      <c r="CXN249" s="92"/>
      <c r="CXO249" s="92"/>
      <c r="CXP249" s="92"/>
      <c r="CXQ249" s="92"/>
      <c r="CXR249" s="92"/>
      <c r="CXS249" s="92"/>
      <c r="CXT249" s="92"/>
      <c r="CXU249" s="92"/>
      <c r="CXV249" s="92"/>
      <c r="CXW249" s="92"/>
      <c r="CXX249" s="92"/>
      <c r="CXY249" s="92"/>
      <c r="CXZ249" s="92"/>
      <c r="CYA249" s="92"/>
      <c r="CYB249" s="92"/>
      <c r="CYC249" s="92"/>
      <c r="CYD249" s="92"/>
      <c r="CYE249" s="92"/>
      <c r="CYF249" s="92"/>
      <c r="CYG249" s="92"/>
      <c r="CYH249" s="92"/>
      <c r="CYI249" s="92"/>
      <c r="CYJ249" s="92"/>
      <c r="CYK249" s="92"/>
      <c r="CYL249" s="92"/>
      <c r="CYM249" s="92"/>
      <c r="CYN249" s="92"/>
      <c r="CYO249" s="92"/>
      <c r="CYP249" s="92"/>
      <c r="CYQ249" s="92"/>
      <c r="CYR249" s="92"/>
      <c r="CYS249" s="92"/>
      <c r="CYT249" s="92"/>
      <c r="CYU249" s="92"/>
      <c r="CYV249" s="92"/>
      <c r="CYW249" s="92"/>
      <c r="CYX249" s="92"/>
      <c r="CYY249" s="92"/>
      <c r="CYZ249" s="92"/>
      <c r="CZA249" s="92"/>
      <c r="CZB249" s="92"/>
      <c r="CZC249" s="92"/>
      <c r="CZD249" s="92"/>
      <c r="CZE249" s="92"/>
      <c r="CZF249" s="92"/>
      <c r="CZG249" s="92"/>
      <c r="CZH249" s="92"/>
      <c r="CZI249" s="92"/>
      <c r="CZJ249" s="92"/>
      <c r="CZK249" s="92"/>
      <c r="CZL249" s="92"/>
      <c r="CZM249" s="92"/>
      <c r="CZN249" s="92"/>
      <c r="CZO249" s="92"/>
      <c r="CZP249" s="92"/>
      <c r="CZQ249" s="92"/>
      <c r="CZR249" s="92"/>
      <c r="CZS249" s="92"/>
      <c r="CZT249" s="92"/>
      <c r="CZU249" s="92"/>
      <c r="CZV249" s="92"/>
      <c r="CZW249" s="92"/>
      <c r="CZX249" s="92"/>
      <c r="CZY249" s="92"/>
      <c r="CZZ249" s="92"/>
      <c r="DAA249" s="92"/>
      <c r="DAB249" s="92"/>
      <c r="DAC249" s="92"/>
      <c r="DAD249" s="92"/>
      <c r="DAE249" s="92"/>
      <c r="DAF249" s="92"/>
      <c r="DAG249" s="92"/>
      <c r="DAH249" s="92"/>
      <c r="DAI249" s="92"/>
      <c r="DAJ249" s="92"/>
      <c r="DAK249" s="92"/>
      <c r="DAL249" s="92"/>
      <c r="DAM249" s="92"/>
      <c r="DAN249" s="92"/>
      <c r="DAO249" s="92"/>
      <c r="DAP249" s="92"/>
      <c r="DAQ249" s="92"/>
      <c r="DAR249" s="92"/>
      <c r="DAS249" s="92"/>
      <c r="DAT249" s="92"/>
      <c r="DAU249" s="92"/>
      <c r="DAV249" s="92"/>
      <c r="DAW249" s="92"/>
      <c r="DAX249" s="92"/>
      <c r="DAY249" s="92"/>
      <c r="DAZ249" s="92"/>
      <c r="DBA249" s="92"/>
      <c r="DBB249" s="92"/>
      <c r="DBC249" s="92"/>
      <c r="DBD249" s="92"/>
      <c r="DBE249" s="92"/>
      <c r="DBF249" s="92"/>
      <c r="DBG249" s="92"/>
      <c r="DBH249" s="92"/>
      <c r="DBI249" s="92"/>
      <c r="DBJ249" s="92"/>
      <c r="DBK249" s="92"/>
      <c r="DBL249" s="92"/>
      <c r="DBM249" s="92"/>
      <c r="DBN249" s="92"/>
      <c r="DBO249" s="92"/>
      <c r="DBP249" s="92"/>
      <c r="DBQ249" s="92"/>
      <c r="DBR249" s="92"/>
      <c r="DBS249" s="92"/>
      <c r="DBT249" s="92"/>
      <c r="DBU249" s="92"/>
      <c r="DBV249" s="92"/>
      <c r="DBW249" s="92"/>
      <c r="DBX249" s="92"/>
      <c r="DBY249" s="92"/>
      <c r="DBZ249" s="92"/>
      <c r="DCA249" s="92"/>
      <c r="DCB249" s="92"/>
      <c r="DCC249" s="92"/>
      <c r="DCD249" s="92"/>
      <c r="DCE249" s="92"/>
      <c r="DCF249" s="92"/>
      <c r="DCG249" s="92"/>
      <c r="DCH249" s="92"/>
      <c r="DCI249" s="92"/>
      <c r="DCJ249" s="92"/>
      <c r="DCK249" s="92"/>
      <c r="DCL249" s="92"/>
      <c r="DCM249" s="92"/>
      <c r="DCN249" s="92"/>
      <c r="DCO249" s="92"/>
      <c r="DCP249" s="92"/>
      <c r="DCQ249" s="92"/>
      <c r="DCR249" s="92"/>
      <c r="DCS249" s="92"/>
      <c r="DCT249" s="92"/>
      <c r="DCU249" s="92"/>
      <c r="DCV249" s="92"/>
      <c r="DCW249" s="92"/>
      <c r="DCX249" s="92"/>
      <c r="DCY249" s="92"/>
      <c r="DCZ249" s="92"/>
      <c r="DDA249" s="92"/>
      <c r="DDB249" s="92"/>
      <c r="DDC249" s="92"/>
      <c r="DDD249" s="92"/>
      <c r="DDE249" s="92"/>
      <c r="DDF249" s="92"/>
      <c r="DDG249" s="92"/>
      <c r="DDH249" s="92"/>
      <c r="DDI249" s="92"/>
      <c r="DDJ249" s="92"/>
      <c r="DDK249" s="92"/>
      <c r="DDL249" s="92"/>
      <c r="DDM249" s="92"/>
      <c r="DDN249" s="92"/>
      <c r="DDO249" s="92"/>
      <c r="DDP249" s="92"/>
      <c r="DDQ249" s="92"/>
      <c r="DDR249" s="92"/>
      <c r="DDS249" s="92"/>
      <c r="DDT249" s="92"/>
      <c r="DDU249" s="92"/>
      <c r="DDV249" s="92"/>
      <c r="DDW249" s="92"/>
      <c r="DDX249" s="92"/>
      <c r="DDY249" s="92"/>
      <c r="DDZ249" s="92"/>
      <c r="DEA249" s="92"/>
      <c r="DEB249" s="92"/>
      <c r="DEC249" s="92"/>
      <c r="DED249" s="92"/>
      <c r="DEE249" s="92"/>
      <c r="DEF249" s="92"/>
      <c r="DEG249" s="92"/>
      <c r="DEH249" s="92"/>
      <c r="DEI249" s="92"/>
      <c r="DEJ249" s="92"/>
      <c r="DEK249" s="92"/>
      <c r="DEL249" s="92"/>
      <c r="DEM249" s="92"/>
      <c r="DEN249" s="92"/>
      <c r="DEO249" s="92"/>
      <c r="DEP249" s="92"/>
      <c r="DEQ249" s="92"/>
      <c r="DER249" s="92"/>
      <c r="DES249" s="92"/>
      <c r="DET249" s="92"/>
      <c r="DEU249" s="92"/>
      <c r="DEV249" s="92"/>
      <c r="DEW249" s="92"/>
      <c r="DEX249" s="92"/>
      <c r="DEY249" s="92"/>
      <c r="DEZ249" s="92"/>
      <c r="DFA249" s="92"/>
      <c r="DFB249" s="92"/>
      <c r="DFC249" s="92"/>
      <c r="DFD249" s="92"/>
      <c r="DFE249" s="92"/>
      <c r="DFF249" s="92"/>
      <c r="DFG249" s="92"/>
      <c r="DFH249" s="92"/>
      <c r="DFI249" s="92"/>
      <c r="DFJ249" s="92"/>
      <c r="DFK249" s="92"/>
      <c r="DFL249" s="92"/>
      <c r="DFM249" s="92"/>
      <c r="DFN249" s="92"/>
      <c r="DFO249" s="92"/>
      <c r="DFP249" s="92"/>
      <c r="DFQ249" s="92"/>
      <c r="DFR249" s="92"/>
      <c r="DFS249" s="92"/>
      <c r="DFT249" s="92"/>
      <c r="DFU249" s="92"/>
      <c r="DFV249" s="92"/>
      <c r="DFW249" s="92"/>
      <c r="DFX249" s="92"/>
      <c r="DFY249" s="92"/>
      <c r="DFZ249" s="92"/>
      <c r="DGA249" s="92"/>
      <c r="DGB249" s="92"/>
      <c r="DGC249" s="92"/>
      <c r="DGD249" s="92"/>
      <c r="DGE249" s="92"/>
      <c r="DGF249" s="92"/>
      <c r="DGG249" s="92"/>
      <c r="DGH249" s="92"/>
      <c r="DGI249" s="92"/>
      <c r="DGJ249" s="92"/>
      <c r="DGK249" s="92"/>
      <c r="DGL249" s="92"/>
      <c r="DGM249" s="92"/>
      <c r="DGN249" s="92"/>
      <c r="DGO249" s="92"/>
      <c r="DGP249" s="92"/>
      <c r="DGQ249" s="92"/>
      <c r="DGR249" s="92"/>
      <c r="DGS249" s="92"/>
      <c r="DGT249" s="92"/>
      <c r="DGU249" s="92"/>
      <c r="DGV249" s="92"/>
      <c r="DGW249" s="92"/>
      <c r="DGX249" s="92"/>
      <c r="DGY249" s="92"/>
      <c r="DGZ249" s="92"/>
      <c r="DHA249" s="92"/>
      <c r="DHB249" s="92"/>
      <c r="DHC249" s="92"/>
      <c r="DHD249" s="92"/>
      <c r="DHE249" s="92"/>
      <c r="DHF249" s="92"/>
      <c r="DHG249" s="92"/>
      <c r="DHH249" s="92"/>
      <c r="DHI249" s="92"/>
      <c r="DHJ249" s="92"/>
      <c r="DHK249" s="92"/>
      <c r="DHL249" s="92"/>
      <c r="DHM249" s="92"/>
      <c r="DHN249" s="92"/>
      <c r="DHO249" s="92"/>
      <c r="DHP249" s="92"/>
      <c r="DHQ249" s="92"/>
      <c r="DHR249" s="92"/>
      <c r="DHS249" s="92"/>
      <c r="DHT249" s="92"/>
      <c r="DHU249" s="92"/>
      <c r="DHV249" s="92"/>
      <c r="DHW249" s="92"/>
      <c r="DHX249" s="92"/>
      <c r="DHY249" s="92"/>
      <c r="DHZ249" s="92"/>
      <c r="DIA249" s="92"/>
      <c r="DIB249" s="92"/>
      <c r="DIC249" s="92"/>
      <c r="DID249" s="92"/>
      <c r="DIE249" s="92"/>
      <c r="DIF249" s="92"/>
      <c r="DIG249" s="92"/>
      <c r="DIH249" s="92"/>
      <c r="DII249" s="92"/>
      <c r="DIJ249" s="92"/>
      <c r="DIK249" s="92"/>
      <c r="DIL249" s="92"/>
      <c r="DIM249" s="92"/>
      <c r="DIN249" s="92"/>
      <c r="DIO249" s="92"/>
      <c r="DIP249" s="92"/>
      <c r="DIQ249" s="92"/>
      <c r="DIR249" s="92"/>
      <c r="DIS249" s="92"/>
      <c r="DIT249" s="92"/>
      <c r="DIU249" s="92"/>
      <c r="DIV249" s="92"/>
      <c r="DIW249" s="92"/>
      <c r="DIX249" s="92"/>
      <c r="DIY249" s="92"/>
      <c r="DIZ249" s="92"/>
      <c r="DJA249" s="92"/>
      <c r="DJB249" s="92"/>
      <c r="DJC249" s="92"/>
      <c r="DJD249" s="92"/>
      <c r="DJE249" s="92"/>
      <c r="DJF249" s="92"/>
      <c r="DJG249" s="92"/>
      <c r="DJH249" s="92"/>
      <c r="DJI249" s="92"/>
      <c r="DJJ249" s="92"/>
      <c r="DJK249" s="92"/>
      <c r="DJL249" s="92"/>
      <c r="DJM249" s="92"/>
      <c r="DJN249" s="92"/>
      <c r="DJO249" s="92"/>
      <c r="DJP249" s="92"/>
      <c r="DJQ249" s="92"/>
      <c r="DJR249" s="92"/>
      <c r="DJS249" s="92"/>
      <c r="DJT249" s="92"/>
      <c r="DJU249" s="92"/>
      <c r="DJV249" s="92"/>
      <c r="DJW249" s="92"/>
      <c r="DJX249" s="92"/>
      <c r="DJY249" s="92"/>
      <c r="DJZ249" s="92"/>
      <c r="DKA249" s="92"/>
      <c r="DKB249" s="92"/>
      <c r="DKC249" s="92"/>
      <c r="DKD249" s="92"/>
      <c r="DKE249" s="92"/>
      <c r="DKF249" s="92"/>
      <c r="DKG249" s="92"/>
      <c r="DKH249" s="92"/>
      <c r="DKI249" s="92"/>
      <c r="DKJ249" s="92"/>
      <c r="DKK249" s="92"/>
      <c r="DKL249" s="92"/>
      <c r="DKM249" s="92"/>
      <c r="DKN249" s="92"/>
      <c r="DKO249" s="92"/>
      <c r="DKP249" s="92"/>
      <c r="DKQ249" s="92"/>
      <c r="DKR249" s="92"/>
      <c r="DKS249" s="92"/>
      <c r="DKT249" s="92"/>
      <c r="DKU249" s="92"/>
      <c r="DKV249" s="92"/>
      <c r="DKW249" s="92"/>
      <c r="DKX249" s="92"/>
      <c r="DKY249" s="92"/>
      <c r="DKZ249" s="92"/>
      <c r="DLA249" s="92"/>
      <c r="DLB249" s="92"/>
      <c r="DLC249" s="92"/>
      <c r="DLD249" s="92"/>
      <c r="DLE249" s="92"/>
      <c r="DLF249" s="92"/>
      <c r="DLG249" s="92"/>
      <c r="DLH249" s="92"/>
      <c r="DLI249" s="92"/>
      <c r="DLJ249" s="92"/>
      <c r="DLK249" s="92"/>
      <c r="DLL249" s="92"/>
      <c r="DLM249" s="92"/>
      <c r="DLN249" s="92"/>
      <c r="DLO249" s="92"/>
      <c r="DLP249" s="92"/>
      <c r="DLQ249" s="92"/>
      <c r="DLR249" s="92"/>
      <c r="DLS249" s="92"/>
      <c r="DLT249" s="92"/>
      <c r="DLU249" s="92"/>
      <c r="DLV249" s="92"/>
      <c r="DLW249" s="92"/>
      <c r="DLX249" s="92"/>
      <c r="DLY249" s="92"/>
      <c r="DLZ249" s="92"/>
      <c r="DMA249" s="92"/>
      <c r="DMB249" s="92"/>
      <c r="DMC249" s="92"/>
      <c r="DMD249" s="92"/>
      <c r="DME249" s="92"/>
      <c r="DMF249" s="92"/>
      <c r="DMG249" s="92"/>
      <c r="DMH249" s="92"/>
      <c r="DMI249" s="92"/>
      <c r="DMJ249" s="92"/>
      <c r="DMK249" s="92"/>
      <c r="DML249" s="92"/>
      <c r="DMM249" s="92"/>
      <c r="DMN249" s="92"/>
      <c r="DMO249" s="92"/>
      <c r="DMP249" s="92"/>
      <c r="DMQ249" s="92"/>
      <c r="DMR249" s="92"/>
      <c r="DMS249" s="92"/>
      <c r="DMT249" s="92"/>
      <c r="DMU249" s="92"/>
      <c r="DMV249" s="92"/>
      <c r="DMW249" s="92"/>
      <c r="DMX249" s="92"/>
      <c r="DMY249" s="92"/>
      <c r="DMZ249" s="92"/>
      <c r="DNA249" s="92"/>
      <c r="DNB249" s="92"/>
      <c r="DNC249" s="92"/>
      <c r="DND249" s="92"/>
      <c r="DNE249" s="92"/>
      <c r="DNF249" s="92"/>
      <c r="DNG249" s="92"/>
      <c r="DNH249" s="92"/>
      <c r="DNI249" s="92"/>
      <c r="DNJ249" s="92"/>
      <c r="DNK249" s="92"/>
      <c r="DNL249" s="92"/>
      <c r="DNM249" s="92"/>
      <c r="DNN249" s="92"/>
      <c r="DNO249" s="92"/>
      <c r="DNP249" s="92"/>
      <c r="DNQ249" s="92"/>
      <c r="DNR249" s="92"/>
      <c r="DNS249" s="92"/>
      <c r="DNT249" s="92"/>
      <c r="DNU249" s="92"/>
      <c r="DNV249" s="92"/>
      <c r="DNW249" s="92"/>
      <c r="DNX249" s="92"/>
      <c r="DNY249" s="92"/>
      <c r="DNZ249" s="92"/>
      <c r="DOA249" s="92"/>
      <c r="DOB249" s="92"/>
      <c r="DOC249" s="92"/>
      <c r="DOD249" s="92"/>
      <c r="DOE249" s="92"/>
      <c r="DOF249" s="92"/>
      <c r="DOG249" s="92"/>
      <c r="DOH249" s="92"/>
      <c r="DOI249" s="92"/>
      <c r="DOJ249" s="92"/>
      <c r="DOK249" s="92"/>
      <c r="DOL249" s="92"/>
      <c r="DOM249" s="92"/>
      <c r="DON249" s="92"/>
      <c r="DOO249" s="92"/>
      <c r="DOP249" s="92"/>
      <c r="DOQ249" s="92"/>
      <c r="DOR249" s="92"/>
      <c r="DOS249" s="92"/>
      <c r="DOT249" s="92"/>
      <c r="DOU249" s="92"/>
      <c r="DOV249" s="92"/>
      <c r="DOW249" s="92"/>
      <c r="DOX249" s="92"/>
      <c r="DOY249" s="92"/>
      <c r="DOZ249" s="92"/>
      <c r="DPA249" s="92"/>
      <c r="DPB249" s="92"/>
      <c r="DPC249" s="92"/>
      <c r="DPD249" s="92"/>
      <c r="DPE249" s="92"/>
      <c r="DPF249" s="92"/>
      <c r="DPG249" s="92"/>
      <c r="DPH249" s="92"/>
      <c r="DPI249" s="92"/>
      <c r="DPJ249" s="92"/>
      <c r="DPK249" s="92"/>
      <c r="DPL249" s="92"/>
      <c r="DPM249" s="92"/>
      <c r="DPN249" s="92"/>
      <c r="DPO249" s="92"/>
      <c r="DPP249" s="92"/>
      <c r="DPQ249" s="92"/>
      <c r="DPR249" s="92"/>
      <c r="DPS249" s="92"/>
      <c r="DPT249" s="92"/>
      <c r="DPU249" s="92"/>
      <c r="DPV249" s="92"/>
      <c r="DPW249" s="92"/>
      <c r="DPX249" s="92"/>
      <c r="DPY249" s="92"/>
      <c r="DPZ249" s="92"/>
      <c r="DQA249" s="92"/>
      <c r="DQB249" s="92"/>
      <c r="DQC249" s="92"/>
      <c r="DQD249" s="92"/>
      <c r="DQE249" s="92"/>
      <c r="DQF249" s="92"/>
      <c r="DQG249" s="92"/>
      <c r="DQH249" s="92"/>
      <c r="DQI249" s="92"/>
      <c r="DQJ249" s="92"/>
      <c r="DQK249" s="92"/>
      <c r="DQL249" s="92"/>
      <c r="DQM249" s="92"/>
      <c r="DQN249" s="92"/>
      <c r="DQO249" s="92"/>
      <c r="DQP249" s="92"/>
      <c r="DQQ249" s="92"/>
      <c r="DQR249" s="92"/>
      <c r="DQS249" s="92"/>
      <c r="DQT249" s="92"/>
      <c r="DQU249" s="92"/>
      <c r="DQV249" s="92"/>
      <c r="DQW249" s="92"/>
      <c r="DQX249" s="92"/>
      <c r="DQY249" s="92"/>
      <c r="DQZ249" s="92"/>
      <c r="DRA249" s="92"/>
      <c r="DRB249" s="92"/>
      <c r="DRC249" s="92"/>
      <c r="DRD249" s="92"/>
      <c r="DRE249" s="92"/>
      <c r="DRF249" s="92"/>
      <c r="DRG249" s="92"/>
      <c r="DRH249" s="92"/>
      <c r="DRI249" s="92"/>
      <c r="DRJ249" s="92"/>
      <c r="DRK249" s="92"/>
      <c r="DRL249" s="92"/>
      <c r="DRM249" s="92"/>
      <c r="DRN249" s="92"/>
      <c r="DRO249" s="92"/>
      <c r="DRP249" s="92"/>
      <c r="DRQ249" s="92"/>
      <c r="DRR249" s="92"/>
      <c r="DRS249" s="92"/>
      <c r="DRT249" s="92"/>
      <c r="DRU249" s="92"/>
      <c r="DRV249" s="92"/>
      <c r="DRW249" s="92"/>
      <c r="DRX249" s="92"/>
      <c r="DRY249" s="92"/>
      <c r="DRZ249" s="92"/>
      <c r="DSA249" s="92"/>
      <c r="DSB249" s="92"/>
      <c r="DSC249" s="92"/>
      <c r="DSD249" s="92"/>
      <c r="DSE249" s="92"/>
      <c r="DSF249" s="92"/>
      <c r="DSG249" s="92"/>
      <c r="DSH249" s="92"/>
      <c r="DSI249" s="92"/>
      <c r="DSJ249" s="92"/>
      <c r="DSK249" s="92"/>
      <c r="DSL249" s="92"/>
      <c r="DSM249" s="92"/>
      <c r="DSN249" s="92"/>
      <c r="DSO249" s="92"/>
      <c r="DSP249" s="92"/>
      <c r="DSQ249" s="92"/>
      <c r="DSR249" s="92"/>
      <c r="DSS249" s="92"/>
      <c r="DST249" s="92"/>
      <c r="DSU249" s="92"/>
      <c r="DSV249" s="92"/>
      <c r="DSW249" s="92"/>
      <c r="DSX249" s="92"/>
      <c r="DSY249" s="92"/>
      <c r="DSZ249" s="92"/>
      <c r="DTA249" s="92"/>
      <c r="DTB249" s="92"/>
      <c r="DTC249" s="92"/>
      <c r="DTD249" s="92"/>
      <c r="DTE249" s="92"/>
      <c r="DTF249" s="92"/>
      <c r="DTG249" s="92"/>
      <c r="DTH249" s="92"/>
      <c r="DTI249" s="92"/>
      <c r="DTJ249" s="92"/>
      <c r="DTK249" s="92"/>
      <c r="DTL249" s="92"/>
      <c r="DTM249" s="92"/>
      <c r="DTN249" s="92"/>
      <c r="DTO249" s="92"/>
      <c r="DTP249" s="92"/>
      <c r="DTQ249" s="92"/>
      <c r="DTR249" s="92"/>
      <c r="DTS249" s="92"/>
      <c r="DTT249" s="92"/>
      <c r="DTU249" s="92"/>
      <c r="DTV249" s="92"/>
      <c r="DTW249" s="92"/>
      <c r="DTX249" s="92"/>
      <c r="DTY249" s="92"/>
      <c r="DTZ249" s="92"/>
      <c r="DUA249" s="92"/>
      <c r="DUB249" s="92"/>
      <c r="DUC249" s="92"/>
      <c r="DUD249" s="92"/>
      <c r="DUE249" s="92"/>
      <c r="DUF249" s="92"/>
      <c r="DUG249" s="92"/>
      <c r="DUH249" s="92"/>
      <c r="DUI249" s="92"/>
      <c r="DUJ249" s="92"/>
      <c r="DUK249" s="92"/>
      <c r="DUL249" s="92"/>
      <c r="DUM249" s="92"/>
      <c r="DUN249" s="92"/>
      <c r="DUO249" s="92"/>
      <c r="DUP249" s="92"/>
      <c r="DUQ249" s="92"/>
      <c r="DUR249" s="92"/>
      <c r="DUS249" s="92"/>
      <c r="DUT249" s="92"/>
      <c r="DUU249" s="92"/>
      <c r="DUV249" s="92"/>
      <c r="DUW249" s="92"/>
      <c r="DUX249" s="92"/>
      <c r="DUY249" s="92"/>
      <c r="DUZ249" s="92"/>
      <c r="DVA249" s="92"/>
      <c r="DVB249" s="92"/>
      <c r="DVC249" s="92"/>
      <c r="DVD249" s="92"/>
      <c r="DVE249" s="92"/>
      <c r="DVF249" s="92"/>
      <c r="DVG249" s="92"/>
      <c r="DVH249" s="92"/>
      <c r="DVI249" s="92"/>
      <c r="DVJ249" s="92"/>
      <c r="DVK249" s="92"/>
      <c r="DVL249" s="92"/>
      <c r="DVM249" s="92"/>
      <c r="DVN249" s="92"/>
      <c r="DVO249" s="92"/>
      <c r="DVP249" s="92"/>
      <c r="DVQ249" s="92"/>
      <c r="DVR249" s="92"/>
      <c r="DVS249" s="92"/>
      <c r="DVT249" s="92"/>
      <c r="DVU249" s="92"/>
      <c r="DVV249" s="92"/>
      <c r="DVW249" s="92"/>
      <c r="DVX249" s="92"/>
      <c r="DVY249" s="92"/>
      <c r="DVZ249" s="92"/>
      <c r="DWA249" s="92"/>
      <c r="DWB249" s="92"/>
      <c r="DWC249" s="92"/>
      <c r="DWD249" s="92"/>
      <c r="DWE249" s="92"/>
      <c r="DWF249" s="92"/>
      <c r="DWG249" s="92"/>
      <c r="DWH249" s="92"/>
      <c r="DWI249" s="92"/>
      <c r="DWJ249" s="92"/>
      <c r="DWK249" s="92"/>
      <c r="DWL249" s="92"/>
      <c r="DWM249" s="92"/>
      <c r="DWN249" s="92"/>
      <c r="DWO249" s="92"/>
      <c r="DWP249" s="92"/>
      <c r="DWQ249" s="92"/>
      <c r="DWR249" s="92"/>
      <c r="DWS249" s="92"/>
      <c r="DWT249" s="92"/>
      <c r="DWU249" s="92"/>
      <c r="DWV249" s="92"/>
      <c r="DWW249" s="92"/>
      <c r="DWX249" s="92"/>
      <c r="DWY249" s="92"/>
      <c r="DWZ249" s="92"/>
      <c r="DXA249" s="92"/>
      <c r="DXB249" s="92"/>
      <c r="DXC249" s="92"/>
      <c r="DXD249" s="92"/>
      <c r="DXE249" s="92"/>
      <c r="DXF249" s="92"/>
      <c r="DXG249" s="92"/>
      <c r="DXH249" s="92"/>
      <c r="DXI249" s="92"/>
      <c r="DXJ249" s="92"/>
      <c r="DXK249" s="92"/>
      <c r="DXL249" s="92"/>
      <c r="DXM249" s="92"/>
      <c r="DXN249" s="92"/>
      <c r="DXO249" s="92"/>
      <c r="DXP249" s="92"/>
      <c r="DXQ249" s="92"/>
      <c r="DXR249" s="92"/>
      <c r="DXS249" s="92"/>
      <c r="DXT249" s="92"/>
      <c r="DXU249" s="92"/>
      <c r="DXV249" s="92"/>
      <c r="DXW249" s="92"/>
      <c r="DXX249" s="92"/>
      <c r="DXY249" s="92"/>
      <c r="DXZ249" s="92"/>
      <c r="DYA249" s="92"/>
      <c r="DYB249" s="92"/>
      <c r="DYC249" s="92"/>
      <c r="DYD249" s="92"/>
      <c r="DYE249" s="92"/>
      <c r="DYF249" s="92"/>
      <c r="DYG249" s="92"/>
      <c r="DYH249" s="92"/>
      <c r="DYI249" s="92"/>
      <c r="DYJ249" s="92"/>
      <c r="DYK249" s="92"/>
      <c r="DYL249" s="92"/>
      <c r="DYM249" s="92"/>
      <c r="DYN249" s="92"/>
      <c r="DYO249" s="92"/>
      <c r="DYP249" s="92"/>
      <c r="DYQ249" s="92"/>
      <c r="DYR249" s="92"/>
      <c r="DYS249" s="92"/>
      <c r="DYT249" s="92"/>
      <c r="DYU249" s="92"/>
      <c r="DYV249" s="92"/>
      <c r="DYW249" s="92"/>
      <c r="DYX249" s="92"/>
      <c r="DYY249" s="92"/>
      <c r="DYZ249" s="92"/>
      <c r="DZA249" s="92"/>
      <c r="DZB249" s="92"/>
      <c r="DZC249" s="92"/>
      <c r="DZD249" s="92"/>
      <c r="DZE249" s="92"/>
      <c r="DZF249" s="92"/>
      <c r="DZG249" s="92"/>
      <c r="DZH249" s="92"/>
      <c r="DZI249" s="92"/>
      <c r="DZJ249" s="92"/>
      <c r="DZK249" s="92"/>
      <c r="DZL249" s="92"/>
      <c r="DZM249" s="92"/>
      <c r="DZN249" s="92"/>
      <c r="DZO249" s="92"/>
      <c r="DZP249" s="92"/>
      <c r="DZQ249" s="92"/>
      <c r="DZR249" s="92"/>
      <c r="DZS249" s="92"/>
      <c r="DZT249" s="92"/>
      <c r="DZU249" s="92"/>
      <c r="DZV249" s="92"/>
      <c r="DZW249" s="92"/>
      <c r="DZX249" s="92"/>
      <c r="DZY249" s="92"/>
      <c r="DZZ249" s="92"/>
      <c r="EAA249" s="92"/>
      <c r="EAB249" s="92"/>
      <c r="EAC249" s="92"/>
      <c r="EAD249" s="92"/>
      <c r="EAE249" s="92"/>
      <c r="EAF249" s="92"/>
      <c r="EAG249" s="92"/>
      <c r="EAH249" s="92"/>
      <c r="EAI249" s="92"/>
      <c r="EAJ249" s="92"/>
      <c r="EAK249" s="92"/>
      <c r="EAL249" s="92"/>
      <c r="EAM249" s="92"/>
      <c r="EAN249" s="92"/>
      <c r="EAO249" s="92"/>
      <c r="EAP249" s="92"/>
      <c r="EAQ249" s="92"/>
      <c r="EAR249" s="92"/>
      <c r="EAS249" s="92"/>
      <c r="EAT249" s="92"/>
      <c r="EAU249" s="92"/>
      <c r="EAV249" s="92"/>
      <c r="EAW249" s="92"/>
      <c r="EAX249" s="92"/>
      <c r="EAY249" s="92"/>
      <c r="EAZ249" s="92"/>
      <c r="EBA249" s="92"/>
      <c r="EBB249" s="92"/>
      <c r="EBC249" s="92"/>
      <c r="EBD249" s="92"/>
      <c r="EBE249" s="92"/>
      <c r="EBF249" s="92"/>
      <c r="EBG249" s="92"/>
      <c r="EBH249" s="92"/>
      <c r="EBI249" s="92"/>
      <c r="EBJ249" s="92"/>
      <c r="EBK249" s="92"/>
      <c r="EBL249" s="92"/>
      <c r="EBM249" s="92"/>
      <c r="EBN249" s="92"/>
      <c r="EBO249" s="92"/>
      <c r="EBP249" s="92"/>
      <c r="EBQ249" s="92"/>
      <c r="EBR249" s="92"/>
      <c r="EBS249" s="92"/>
      <c r="EBT249" s="92"/>
      <c r="EBU249" s="92"/>
      <c r="EBV249" s="92"/>
      <c r="EBW249" s="92"/>
      <c r="EBX249" s="92"/>
      <c r="EBY249" s="92"/>
      <c r="EBZ249" s="92"/>
      <c r="ECA249" s="92"/>
      <c r="ECB249" s="92"/>
      <c r="ECC249" s="92"/>
      <c r="ECD249" s="92"/>
      <c r="ECE249" s="92"/>
      <c r="ECF249" s="92"/>
      <c r="ECG249" s="92"/>
      <c r="ECH249" s="92"/>
      <c r="ECI249" s="92"/>
      <c r="ECJ249" s="92"/>
      <c r="ECK249" s="92"/>
      <c r="ECL249" s="92"/>
      <c r="ECM249" s="92"/>
      <c r="ECN249" s="92"/>
      <c r="ECO249" s="92"/>
      <c r="ECP249" s="92"/>
      <c r="ECQ249" s="92"/>
      <c r="ECR249" s="92"/>
      <c r="ECS249" s="92"/>
      <c r="ECT249" s="92"/>
      <c r="ECU249" s="92"/>
      <c r="ECV249" s="92"/>
      <c r="ECW249" s="92"/>
      <c r="ECX249" s="92"/>
      <c r="ECY249" s="92"/>
      <c r="ECZ249" s="92"/>
      <c r="EDA249" s="92"/>
      <c r="EDB249" s="92"/>
      <c r="EDC249" s="92"/>
      <c r="EDD249" s="92"/>
      <c r="EDE249" s="92"/>
      <c r="EDF249" s="92"/>
      <c r="EDG249" s="92"/>
      <c r="EDH249" s="92"/>
      <c r="EDI249" s="92"/>
      <c r="EDJ249" s="92"/>
      <c r="EDK249" s="92"/>
      <c r="EDL249" s="92"/>
      <c r="EDM249" s="92"/>
      <c r="EDN249" s="92"/>
      <c r="EDO249" s="92"/>
      <c r="EDP249" s="92"/>
      <c r="EDQ249" s="92"/>
      <c r="EDR249" s="92"/>
      <c r="EDS249" s="92"/>
      <c r="EDT249" s="92"/>
      <c r="EDU249" s="92"/>
      <c r="EDV249" s="92"/>
      <c r="EDW249" s="92"/>
      <c r="EDX249" s="92"/>
      <c r="EDY249" s="92"/>
      <c r="EDZ249" s="92"/>
      <c r="EEA249" s="92"/>
      <c r="EEB249" s="92"/>
      <c r="EEC249" s="92"/>
      <c r="EED249" s="92"/>
      <c r="EEE249" s="92"/>
      <c r="EEF249" s="92"/>
      <c r="EEG249" s="92"/>
      <c r="EEH249" s="92"/>
      <c r="EEI249" s="92"/>
      <c r="EEJ249" s="92"/>
      <c r="EEK249" s="92"/>
      <c r="EEL249" s="92"/>
      <c r="EEM249" s="92"/>
      <c r="EEN249" s="92"/>
      <c r="EEO249" s="92"/>
      <c r="EEP249" s="92"/>
      <c r="EEQ249" s="92"/>
      <c r="EER249" s="92"/>
      <c r="EES249" s="92"/>
      <c r="EET249" s="92"/>
      <c r="EEU249" s="92"/>
      <c r="EEV249" s="92"/>
      <c r="EEW249" s="92"/>
      <c r="EEX249" s="92"/>
      <c r="EEY249" s="92"/>
      <c r="EEZ249" s="92"/>
      <c r="EFA249" s="92"/>
      <c r="EFB249" s="92"/>
      <c r="EFC249" s="92"/>
      <c r="EFD249" s="92"/>
      <c r="EFE249" s="92"/>
      <c r="EFF249" s="92"/>
      <c r="EFG249" s="92"/>
      <c r="EFH249" s="92"/>
      <c r="EFI249" s="92"/>
      <c r="EFJ249" s="92"/>
      <c r="EFK249" s="92"/>
      <c r="EFL249" s="92"/>
      <c r="EFM249" s="92"/>
      <c r="EFN249" s="92"/>
      <c r="EFO249" s="92"/>
      <c r="EFP249" s="92"/>
      <c r="EFQ249" s="92"/>
      <c r="EFR249" s="92"/>
      <c r="EFS249" s="92"/>
      <c r="EFT249" s="92"/>
      <c r="EFU249" s="92"/>
      <c r="EFV249" s="92"/>
      <c r="EFW249" s="92"/>
      <c r="EFX249" s="92"/>
      <c r="EFY249" s="92"/>
      <c r="EFZ249" s="92"/>
      <c r="EGA249" s="92"/>
      <c r="EGB249" s="92"/>
      <c r="EGC249" s="92"/>
      <c r="EGD249" s="92"/>
      <c r="EGE249" s="92"/>
      <c r="EGF249" s="92"/>
      <c r="EGG249" s="92"/>
      <c r="EGH249" s="92"/>
      <c r="EGI249" s="92"/>
      <c r="EGJ249" s="92"/>
      <c r="EGK249" s="92"/>
      <c r="EGL249" s="92"/>
      <c r="EGM249" s="92"/>
      <c r="EGN249" s="92"/>
      <c r="EGO249" s="92"/>
      <c r="EGP249" s="92"/>
      <c r="EGQ249" s="92"/>
      <c r="EGR249" s="92"/>
      <c r="EGS249" s="92"/>
      <c r="EGT249" s="92"/>
      <c r="EGU249" s="92"/>
      <c r="EGV249" s="92"/>
      <c r="EGW249" s="92"/>
      <c r="EGX249" s="92"/>
      <c r="EGY249" s="92"/>
      <c r="EGZ249" s="92"/>
      <c r="EHA249" s="92"/>
      <c r="EHB249" s="92"/>
      <c r="EHC249" s="92"/>
      <c r="EHD249" s="92"/>
      <c r="EHE249" s="92"/>
      <c r="EHF249" s="92"/>
      <c r="EHG249" s="92"/>
      <c r="EHH249" s="92"/>
      <c r="EHI249" s="92"/>
      <c r="EHJ249" s="92"/>
      <c r="EHK249" s="92"/>
      <c r="EHL249" s="92"/>
      <c r="EHM249" s="92"/>
      <c r="EHN249" s="92"/>
      <c r="EHO249" s="92"/>
      <c r="EHP249" s="92"/>
      <c r="EHQ249" s="92"/>
      <c r="EHR249" s="92"/>
      <c r="EHS249" s="92"/>
      <c r="EHT249" s="92"/>
      <c r="EHU249" s="92"/>
      <c r="EHV249" s="92"/>
      <c r="EHW249" s="92"/>
      <c r="EHX249" s="92"/>
      <c r="EHY249" s="92"/>
      <c r="EHZ249" s="92"/>
      <c r="EIA249" s="92"/>
      <c r="EIB249" s="92"/>
      <c r="EIC249" s="92"/>
      <c r="EID249" s="92"/>
      <c r="EIE249" s="92"/>
      <c r="EIF249" s="92"/>
      <c r="EIG249" s="92"/>
      <c r="EIH249" s="92"/>
      <c r="EII249" s="92"/>
      <c r="EIJ249" s="92"/>
      <c r="EIK249" s="92"/>
      <c r="EIL249" s="92"/>
      <c r="EIM249" s="92"/>
      <c r="EIN249" s="92"/>
      <c r="EIO249" s="92"/>
      <c r="EIP249" s="92"/>
      <c r="EIQ249" s="92"/>
      <c r="EIR249" s="92"/>
      <c r="EIS249" s="92"/>
      <c r="EIT249" s="92"/>
      <c r="EIU249" s="92"/>
      <c r="EIV249" s="92"/>
      <c r="EIW249" s="92"/>
      <c r="EIX249" s="92"/>
      <c r="EIY249" s="92"/>
      <c r="EIZ249" s="92"/>
      <c r="EJA249" s="92"/>
      <c r="EJB249" s="92"/>
      <c r="EJC249" s="92"/>
      <c r="EJD249" s="92"/>
      <c r="EJE249" s="92"/>
      <c r="EJF249" s="92"/>
      <c r="EJG249" s="92"/>
      <c r="EJH249" s="92"/>
      <c r="EJI249" s="92"/>
      <c r="EJJ249" s="92"/>
      <c r="EJK249" s="92"/>
      <c r="EJL249" s="92"/>
      <c r="EJM249" s="92"/>
      <c r="EJN249" s="92"/>
      <c r="EJO249" s="92"/>
      <c r="EJP249" s="92"/>
      <c r="EJQ249" s="92"/>
      <c r="EJR249" s="92"/>
      <c r="EJS249" s="92"/>
      <c r="EJT249" s="92"/>
      <c r="EJU249" s="92"/>
      <c r="EJV249" s="92"/>
      <c r="EJW249" s="92"/>
      <c r="EJX249" s="92"/>
      <c r="EJY249" s="92"/>
      <c r="EJZ249" s="92"/>
      <c r="EKA249" s="92"/>
      <c r="EKB249" s="92"/>
      <c r="EKC249" s="92"/>
      <c r="EKD249" s="92"/>
      <c r="EKE249" s="92"/>
      <c r="EKF249" s="92"/>
      <c r="EKG249" s="92"/>
      <c r="EKH249" s="92"/>
      <c r="EKI249" s="92"/>
      <c r="EKJ249" s="92"/>
      <c r="EKK249" s="92"/>
      <c r="EKL249" s="92"/>
      <c r="EKM249" s="92"/>
      <c r="EKN249" s="92"/>
      <c r="EKO249" s="92"/>
      <c r="EKP249" s="92"/>
      <c r="EKQ249" s="92"/>
      <c r="EKR249" s="92"/>
      <c r="EKS249" s="92"/>
      <c r="EKT249" s="92"/>
      <c r="EKU249" s="92"/>
      <c r="EKV249" s="92"/>
      <c r="EKW249" s="92"/>
      <c r="EKX249" s="92"/>
      <c r="EKY249" s="92"/>
      <c r="EKZ249" s="92"/>
      <c r="ELA249" s="92"/>
      <c r="ELB249" s="92"/>
      <c r="ELC249" s="92"/>
      <c r="ELD249" s="92"/>
      <c r="ELE249" s="92"/>
      <c r="ELF249" s="92"/>
      <c r="ELG249" s="92"/>
      <c r="ELH249" s="92"/>
      <c r="ELI249" s="92"/>
      <c r="ELJ249" s="92"/>
      <c r="ELK249" s="92"/>
      <c r="ELL249" s="92"/>
      <c r="ELM249" s="92"/>
      <c r="ELN249" s="92"/>
      <c r="ELO249" s="92"/>
      <c r="ELP249" s="92"/>
      <c r="ELQ249" s="92"/>
      <c r="ELR249" s="92"/>
      <c r="ELS249" s="92"/>
      <c r="ELT249" s="92"/>
      <c r="ELU249" s="92"/>
      <c r="ELV249" s="92"/>
      <c r="ELW249" s="92"/>
      <c r="ELX249" s="92"/>
      <c r="ELY249" s="92"/>
      <c r="ELZ249" s="92"/>
      <c r="EMA249" s="92"/>
      <c r="EMB249" s="92"/>
      <c r="EMC249" s="92"/>
      <c r="EMD249" s="92"/>
      <c r="EME249" s="92"/>
      <c r="EMF249" s="92"/>
      <c r="EMG249" s="92"/>
      <c r="EMH249" s="92"/>
      <c r="EMI249" s="92"/>
      <c r="EMJ249" s="92"/>
      <c r="EMK249" s="92"/>
      <c r="EML249" s="92"/>
      <c r="EMM249" s="92"/>
      <c r="EMN249" s="92"/>
      <c r="EMO249" s="92"/>
      <c r="EMP249" s="92"/>
      <c r="EMQ249" s="92"/>
      <c r="EMR249" s="92"/>
      <c r="EMS249" s="92"/>
      <c r="EMT249" s="92"/>
      <c r="EMU249" s="92"/>
      <c r="EMV249" s="92"/>
      <c r="EMW249" s="92"/>
      <c r="EMX249" s="92"/>
      <c r="EMY249" s="92"/>
      <c r="EMZ249" s="92"/>
      <c r="ENA249" s="92"/>
      <c r="ENB249" s="92"/>
      <c r="ENC249" s="92"/>
      <c r="END249" s="92"/>
      <c r="ENE249" s="92"/>
      <c r="ENF249" s="92"/>
      <c r="ENG249" s="92"/>
      <c r="ENH249" s="92"/>
      <c r="ENI249" s="92"/>
      <c r="ENJ249" s="92"/>
      <c r="ENK249" s="92"/>
      <c r="ENL249" s="92"/>
      <c r="ENM249" s="92"/>
      <c r="ENN249" s="92"/>
      <c r="ENO249" s="92"/>
      <c r="ENP249" s="92"/>
      <c r="ENQ249" s="92"/>
      <c r="ENR249" s="92"/>
      <c r="ENS249" s="92"/>
      <c r="ENT249" s="92"/>
      <c r="ENU249" s="92"/>
      <c r="ENV249" s="92"/>
      <c r="ENW249" s="92"/>
      <c r="ENX249" s="92"/>
      <c r="ENY249" s="92"/>
      <c r="ENZ249" s="92"/>
      <c r="EOA249" s="92"/>
      <c r="EOB249" s="92"/>
      <c r="EOC249" s="92"/>
      <c r="EOD249" s="92"/>
      <c r="EOE249" s="92"/>
      <c r="EOF249" s="92"/>
      <c r="EOG249" s="92"/>
      <c r="EOH249" s="92"/>
      <c r="EOI249" s="92"/>
      <c r="EOJ249" s="92"/>
      <c r="EOK249" s="92"/>
      <c r="EOL249" s="92"/>
      <c r="EOM249" s="92"/>
      <c r="EON249" s="92"/>
      <c r="EOO249" s="92"/>
      <c r="EOP249" s="92"/>
      <c r="EOQ249" s="92"/>
      <c r="EOR249" s="92"/>
      <c r="EOS249" s="92"/>
      <c r="EOT249" s="92"/>
      <c r="EOU249" s="92"/>
      <c r="EOV249" s="92"/>
      <c r="EOW249" s="92"/>
      <c r="EOX249" s="92"/>
      <c r="EOY249" s="92"/>
      <c r="EOZ249" s="92"/>
      <c r="EPA249" s="92"/>
      <c r="EPB249" s="92"/>
      <c r="EPC249" s="92"/>
      <c r="EPD249" s="92"/>
      <c r="EPE249" s="92"/>
      <c r="EPF249" s="92"/>
      <c r="EPG249" s="92"/>
      <c r="EPH249" s="92"/>
      <c r="EPI249" s="92"/>
      <c r="EPJ249" s="92"/>
      <c r="EPK249" s="92"/>
      <c r="EPL249" s="92"/>
      <c r="EPM249" s="92"/>
      <c r="EPN249" s="92"/>
      <c r="EPO249" s="92"/>
      <c r="EPP249" s="92"/>
      <c r="EPQ249" s="92"/>
      <c r="EPR249" s="92"/>
      <c r="EPS249" s="92"/>
      <c r="EPT249" s="92"/>
      <c r="EPU249" s="92"/>
      <c r="EPV249" s="92"/>
      <c r="EPW249" s="92"/>
      <c r="EPX249" s="92"/>
      <c r="EPY249" s="92"/>
      <c r="EPZ249" s="92"/>
      <c r="EQA249" s="92"/>
      <c r="EQB249" s="92"/>
      <c r="EQC249" s="92"/>
      <c r="EQD249" s="92"/>
      <c r="EQE249" s="92"/>
      <c r="EQF249" s="92"/>
      <c r="EQG249" s="92"/>
      <c r="EQH249" s="92"/>
      <c r="EQI249" s="92"/>
      <c r="EQJ249" s="92"/>
      <c r="EQK249" s="92"/>
      <c r="EQL249" s="92"/>
      <c r="EQM249" s="92"/>
      <c r="EQN249" s="92"/>
      <c r="EQO249" s="92"/>
      <c r="EQP249" s="92"/>
      <c r="EQQ249" s="92"/>
      <c r="EQR249" s="92"/>
      <c r="EQS249" s="92"/>
      <c r="EQT249" s="92"/>
      <c r="EQU249" s="92"/>
      <c r="EQV249" s="92"/>
      <c r="EQW249" s="92"/>
      <c r="EQX249" s="92"/>
      <c r="EQY249" s="92"/>
      <c r="EQZ249" s="92"/>
      <c r="ERA249" s="92"/>
      <c r="ERB249" s="92"/>
      <c r="ERC249" s="92"/>
      <c r="ERD249" s="92"/>
      <c r="ERE249" s="92"/>
      <c r="ERF249" s="92"/>
      <c r="ERG249" s="92"/>
      <c r="ERH249" s="92"/>
      <c r="ERI249" s="92"/>
      <c r="ERJ249" s="92"/>
      <c r="ERK249" s="92"/>
      <c r="ERL249" s="92"/>
      <c r="ERM249" s="92"/>
      <c r="ERN249" s="92"/>
      <c r="ERO249" s="92"/>
      <c r="ERP249" s="92"/>
      <c r="ERQ249" s="92"/>
      <c r="ERR249" s="92"/>
      <c r="ERS249" s="92"/>
      <c r="ERT249" s="92"/>
      <c r="ERU249" s="92"/>
      <c r="ERV249" s="92"/>
      <c r="ERW249" s="92"/>
      <c r="ERX249" s="92"/>
      <c r="ERY249" s="92"/>
      <c r="ERZ249" s="92"/>
      <c r="ESA249" s="92"/>
      <c r="ESB249" s="92"/>
      <c r="ESC249" s="92"/>
      <c r="ESD249" s="92"/>
      <c r="ESE249" s="92"/>
      <c r="ESF249" s="92"/>
      <c r="ESG249" s="92"/>
      <c r="ESH249" s="92"/>
      <c r="ESI249" s="92"/>
      <c r="ESJ249" s="92"/>
      <c r="ESK249" s="92"/>
      <c r="ESL249" s="92"/>
      <c r="ESM249" s="92"/>
      <c r="ESN249" s="92"/>
      <c r="ESO249" s="92"/>
      <c r="ESP249" s="92"/>
      <c r="ESQ249" s="92"/>
      <c r="ESR249" s="92"/>
      <c r="ESS249" s="92"/>
      <c r="EST249" s="92"/>
      <c r="ESU249" s="92"/>
      <c r="ESV249" s="92"/>
      <c r="ESW249" s="92"/>
      <c r="ESX249" s="92"/>
      <c r="ESY249" s="92"/>
      <c r="ESZ249" s="92"/>
      <c r="ETA249" s="92"/>
      <c r="ETB249" s="92"/>
      <c r="ETC249" s="92"/>
      <c r="ETD249" s="92"/>
      <c r="ETE249" s="92"/>
      <c r="ETF249" s="92"/>
      <c r="ETG249" s="92"/>
      <c r="ETH249" s="92"/>
      <c r="ETI249" s="92"/>
      <c r="ETJ249" s="92"/>
      <c r="ETK249" s="92"/>
      <c r="ETL249" s="92"/>
      <c r="ETM249" s="92"/>
      <c r="ETN249" s="92"/>
      <c r="ETO249" s="92"/>
      <c r="ETP249" s="92"/>
      <c r="ETQ249" s="92"/>
      <c r="ETR249" s="92"/>
      <c r="ETS249" s="92"/>
      <c r="ETT249" s="92"/>
      <c r="ETU249" s="92"/>
      <c r="ETV249" s="92"/>
      <c r="ETW249" s="92"/>
      <c r="ETX249" s="92"/>
      <c r="ETY249" s="92"/>
      <c r="ETZ249" s="92"/>
      <c r="EUA249" s="92"/>
      <c r="EUB249" s="92"/>
      <c r="EUC249" s="92"/>
      <c r="EUD249" s="92"/>
      <c r="EUE249" s="92"/>
      <c r="EUF249" s="92"/>
      <c r="EUG249" s="92"/>
      <c r="EUH249" s="92"/>
      <c r="EUI249" s="92"/>
      <c r="EUJ249" s="92"/>
      <c r="EUK249" s="92"/>
      <c r="EUL249" s="92"/>
      <c r="EUM249" s="92"/>
      <c r="EUN249" s="92"/>
      <c r="EUO249" s="92"/>
      <c r="EUP249" s="92"/>
      <c r="EUQ249" s="92"/>
      <c r="EUR249" s="92"/>
      <c r="EUS249" s="92"/>
      <c r="EUT249" s="92"/>
      <c r="EUU249" s="92"/>
      <c r="EUV249" s="92"/>
      <c r="EUW249" s="92"/>
      <c r="EUX249" s="92"/>
      <c r="EUY249" s="92"/>
      <c r="EUZ249" s="92"/>
      <c r="EVA249" s="92"/>
      <c r="EVB249" s="92"/>
      <c r="EVC249" s="92"/>
      <c r="EVD249" s="92"/>
      <c r="EVE249" s="92"/>
      <c r="EVF249" s="92"/>
      <c r="EVG249" s="92"/>
      <c r="EVH249" s="92"/>
      <c r="EVI249" s="92"/>
      <c r="EVJ249" s="92"/>
      <c r="EVK249" s="92"/>
      <c r="EVL249" s="92"/>
      <c r="EVM249" s="92"/>
      <c r="EVN249" s="92"/>
      <c r="EVO249" s="92"/>
      <c r="EVP249" s="92"/>
      <c r="EVQ249" s="92"/>
      <c r="EVR249" s="92"/>
      <c r="EVS249" s="92"/>
      <c r="EVT249" s="92"/>
      <c r="EVU249" s="92"/>
      <c r="EVV249" s="92"/>
      <c r="EVW249" s="92"/>
      <c r="EVX249" s="92"/>
      <c r="EVY249" s="92"/>
      <c r="EVZ249" s="92"/>
      <c r="EWA249" s="92"/>
      <c r="EWB249" s="92"/>
      <c r="EWC249" s="92"/>
      <c r="EWD249" s="92"/>
      <c r="EWE249" s="92"/>
      <c r="EWF249" s="92"/>
      <c r="EWG249" s="92"/>
      <c r="EWH249" s="92"/>
      <c r="EWI249" s="92"/>
      <c r="EWJ249" s="92"/>
      <c r="EWK249" s="92"/>
      <c r="EWL249" s="92"/>
      <c r="EWM249" s="92"/>
      <c r="EWN249" s="92"/>
      <c r="EWO249" s="92"/>
      <c r="EWP249" s="92"/>
      <c r="EWQ249" s="92"/>
      <c r="EWR249" s="92"/>
      <c r="EWS249" s="92"/>
      <c r="EWT249" s="92"/>
      <c r="EWU249" s="92"/>
      <c r="EWV249" s="92"/>
      <c r="EWW249" s="92"/>
      <c r="EWX249" s="92"/>
      <c r="EWY249" s="92"/>
      <c r="EWZ249" s="92"/>
      <c r="EXA249" s="92"/>
      <c r="EXB249" s="92"/>
      <c r="EXC249" s="92"/>
      <c r="EXD249" s="92"/>
      <c r="EXE249" s="92"/>
      <c r="EXF249" s="92"/>
      <c r="EXG249" s="92"/>
      <c r="EXH249" s="92"/>
      <c r="EXI249" s="92"/>
      <c r="EXJ249" s="92"/>
      <c r="EXK249" s="92"/>
      <c r="EXL249" s="92"/>
      <c r="EXM249" s="92"/>
      <c r="EXN249" s="92"/>
      <c r="EXO249" s="92"/>
      <c r="EXP249" s="92"/>
      <c r="EXQ249" s="92"/>
      <c r="EXR249" s="92"/>
      <c r="EXS249" s="92"/>
      <c r="EXT249" s="92"/>
      <c r="EXU249" s="92"/>
      <c r="EXV249" s="92"/>
      <c r="EXW249" s="92"/>
      <c r="EXX249" s="92"/>
      <c r="EXY249" s="92"/>
      <c r="EXZ249" s="92"/>
      <c r="EYA249" s="92"/>
      <c r="EYB249" s="92"/>
      <c r="EYC249" s="92"/>
      <c r="EYD249" s="92"/>
      <c r="EYE249" s="92"/>
      <c r="EYF249" s="92"/>
      <c r="EYG249" s="92"/>
      <c r="EYH249" s="92"/>
      <c r="EYI249" s="92"/>
      <c r="EYJ249" s="92"/>
      <c r="EYK249" s="92"/>
      <c r="EYL249" s="92"/>
      <c r="EYM249" s="92"/>
      <c r="EYN249" s="92"/>
      <c r="EYO249" s="92"/>
      <c r="EYP249" s="92"/>
      <c r="EYQ249" s="92"/>
      <c r="EYR249" s="92"/>
      <c r="EYS249" s="92"/>
      <c r="EYT249" s="92"/>
      <c r="EYU249" s="92"/>
      <c r="EYV249" s="92"/>
      <c r="EYW249" s="92"/>
      <c r="EYX249" s="92"/>
      <c r="EYY249" s="92"/>
      <c r="EYZ249" s="92"/>
      <c r="EZA249" s="92"/>
      <c r="EZB249" s="92"/>
      <c r="EZC249" s="92"/>
      <c r="EZD249" s="92"/>
      <c r="EZE249" s="92"/>
      <c r="EZF249" s="92"/>
      <c r="EZG249" s="92"/>
      <c r="EZH249" s="92"/>
      <c r="EZI249" s="92"/>
      <c r="EZJ249" s="92"/>
      <c r="EZK249" s="92"/>
      <c r="EZL249" s="92"/>
      <c r="EZM249" s="92"/>
      <c r="EZN249" s="92"/>
      <c r="EZO249" s="92"/>
      <c r="EZP249" s="92"/>
      <c r="EZQ249" s="92"/>
      <c r="EZR249" s="92"/>
      <c r="EZS249" s="92"/>
      <c r="EZT249" s="92"/>
      <c r="EZU249" s="92"/>
      <c r="EZV249" s="92"/>
      <c r="EZW249" s="92"/>
      <c r="EZX249" s="92"/>
      <c r="EZY249" s="92"/>
      <c r="EZZ249" s="92"/>
      <c r="FAA249" s="92"/>
      <c r="FAB249" s="92"/>
      <c r="FAC249" s="92"/>
      <c r="FAD249" s="92"/>
      <c r="FAE249" s="92"/>
      <c r="FAF249" s="92"/>
      <c r="FAG249" s="92"/>
      <c r="FAH249" s="92"/>
      <c r="FAI249" s="92"/>
      <c r="FAJ249" s="92"/>
      <c r="FAK249" s="92"/>
      <c r="FAL249" s="92"/>
      <c r="FAM249" s="92"/>
      <c r="FAN249" s="92"/>
      <c r="FAO249" s="92"/>
      <c r="FAP249" s="92"/>
      <c r="FAQ249" s="92"/>
      <c r="FAR249" s="92"/>
      <c r="FAS249" s="92"/>
      <c r="FAT249" s="92"/>
      <c r="FAU249" s="92"/>
      <c r="FAV249" s="92"/>
      <c r="FAW249" s="92"/>
      <c r="FAX249" s="92"/>
      <c r="FAY249" s="92"/>
      <c r="FAZ249" s="92"/>
      <c r="FBA249" s="92"/>
      <c r="FBB249" s="92"/>
      <c r="FBC249" s="92"/>
      <c r="FBD249" s="92"/>
      <c r="FBE249" s="92"/>
      <c r="FBF249" s="92"/>
      <c r="FBG249" s="92"/>
      <c r="FBH249" s="92"/>
      <c r="FBI249" s="92"/>
      <c r="FBJ249" s="92"/>
      <c r="FBK249" s="92"/>
      <c r="FBL249" s="92"/>
      <c r="FBM249" s="92"/>
      <c r="FBN249" s="92"/>
      <c r="FBO249" s="92"/>
      <c r="FBP249" s="92"/>
      <c r="FBQ249" s="92"/>
      <c r="FBR249" s="92"/>
      <c r="FBS249" s="92"/>
      <c r="FBT249" s="92"/>
      <c r="FBU249" s="92"/>
      <c r="FBV249" s="92"/>
      <c r="FBW249" s="92"/>
      <c r="FBX249" s="92"/>
      <c r="FBY249" s="92"/>
      <c r="FBZ249" s="92"/>
      <c r="FCA249" s="92"/>
      <c r="FCB249" s="92"/>
      <c r="FCC249" s="92"/>
      <c r="FCD249" s="92"/>
      <c r="FCE249" s="92"/>
      <c r="FCF249" s="92"/>
      <c r="FCG249" s="92"/>
      <c r="FCH249" s="92"/>
      <c r="FCI249" s="92"/>
      <c r="FCJ249" s="92"/>
      <c r="FCK249" s="92"/>
      <c r="FCL249" s="92"/>
      <c r="FCM249" s="92"/>
      <c r="FCN249" s="92"/>
      <c r="FCO249" s="92"/>
      <c r="FCP249" s="92"/>
      <c r="FCQ249" s="92"/>
      <c r="FCR249" s="92"/>
      <c r="FCS249" s="92"/>
      <c r="FCT249" s="92"/>
      <c r="FCU249" s="92"/>
      <c r="FCV249" s="92"/>
      <c r="FCW249" s="92"/>
      <c r="FCX249" s="92"/>
      <c r="FCY249" s="92"/>
      <c r="FCZ249" s="92"/>
      <c r="FDA249" s="92"/>
      <c r="FDB249" s="92"/>
      <c r="FDC249" s="92"/>
      <c r="FDD249" s="92"/>
      <c r="FDE249" s="92"/>
      <c r="FDF249" s="92"/>
      <c r="FDG249" s="92"/>
      <c r="FDH249" s="92"/>
      <c r="FDI249" s="92"/>
      <c r="FDJ249" s="92"/>
      <c r="FDK249" s="92"/>
      <c r="FDL249" s="92"/>
      <c r="FDM249" s="92"/>
      <c r="FDN249" s="92"/>
      <c r="FDO249" s="92"/>
      <c r="FDP249" s="92"/>
      <c r="FDQ249" s="92"/>
      <c r="FDR249" s="92"/>
      <c r="FDS249" s="92"/>
      <c r="FDT249" s="92"/>
      <c r="FDU249" s="92"/>
      <c r="FDV249" s="92"/>
      <c r="FDW249" s="92"/>
      <c r="FDX249" s="92"/>
      <c r="FDY249" s="92"/>
      <c r="FDZ249" s="92"/>
      <c r="FEA249" s="92"/>
      <c r="FEB249" s="92"/>
      <c r="FEC249" s="92"/>
      <c r="FED249" s="92"/>
      <c r="FEE249" s="92"/>
      <c r="FEF249" s="92"/>
      <c r="FEG249" s="92"/>
      <c r="FEH249" s="92"/>
      <c r="FEI249" s="92"/>
      <c r="FEJ249" s="92"/>
      <c r="FEK249" s="92"/>
      <c r="FEL249" s="92"/>
      <c r="FEM249" s="92"/>
      <c r="FEN249" s="92"/>
      <c r="FEO249" s="92"/>
      <c r="FEP249" s="92"/>
      <c r="FEQ249" s="92"/>
      <c r="FER249" s="92"/>
      <c r="FES249" s="92"/>
      <c r="FET249" s="92"/>
      <c r="FEU249" s="92"/>
      <c r="FEV249" s="92"/>
      <c r="FEW249" s="92"/>
      <c r="FEX249" s="92"/>
      <c r="FEY249" s="92"/>
      <c r="FEZ249" s="92"/>
      <c r="FFA249" s="92"/>
      <c r="FFB249" s="92"/>
      <c r="FFC249" s="92"/>
      <c r="FFD249" s="92"/>
      <c r="FFE249" s="92"/>
      <c r="FFF249" s="92"/>
      <c r="FFG249" s="92"/>
      <c r="FFH249" s="92"/>
      <c r="FFI249" s="92"/>
      <c r="FFJ249" s="92"/>
      <c r="FFK249" s="92"/>
      <c r="FFL249" s="92"/>
      <c r="FFM249" s="92"/>
      <c r="FFN249" s="92"/>
      <c r="FFO249" s="92"/>
      <c r="FFP249" s="92"/>
      <c r="FFQ249" s="92"/>
      <c r="FFR249" s="92"/>
      <c r="FFS249" s="92"/>
      <c r="FFT249" s="92"/>
      <c r="FFU249" s="92"/>
      <c r="FFV249" s="92"/>
      <c r="FFW249" s="92"/>
      <c r="FFX249" s="92"/>
      <c r="FFY249" s="92"/>
      <c r="FFZ249" s="92"/>
      <c r="FGA249" s="92"/>
      <c r="FGB249" s="92"/>
      <c r="FGC249" s="92"/>
      <c r="FGD249" s="92"/>
      <c r="FGE249" s="92"/>
      <c r="FGF249" s="92"/>
      <c r="FGG249" s="92"/>
      <c r="FGH249" s="92"/>
      <c r="FGI249" s="92"/>
      <c r="FGJ249" s="92"/>
      <c r="FGK249" s="92"/>
      <c r="FGL249" s="92"/>
      <c r="FGM249" s="92"/>
      <c r="FGN249" s="92"/>
      <c r="FGO249" s="92"/>
      <c r="FGP249" s="92"/>
      <c r="FGQ249" s="92"/>
      <c r="FGR249" s="92"/>
      <c r="FGS249" s="92"/>
      <c r="FGT249" s="92"/>
      <c r="FGU249" s="92"/>
      <c r="FGV249" s="92"/>
      <c r="FGW249" s="92"/>
      <c r="FGX249" s="92"/>
      <c r="FGY249" s="92"/>
      <c r="FGZ249" s="92"/>
      <c r="FHA249" s="92"/>
      <c r="FHB249" s="92"/>
      <c r="FHC249" s="92"/>
      <c r="FHD249" s="92"/>
      <c r="FHE249" s="92"/>
      <c r="FHF249" s="92"/>
      <c r="FHG249" s="92"/>
      <c r="FHH249" s="92"/>
      <c r="FHI249" s="92"/>
      <c r="FHJ249" s="92"/>
      <c r="FHK249" s="92"/>
      <c r="FHL249" s="92"/>
      <c r="FHM249" s="92"/>
      <c r="FHN249" s="92"/>
      <c r="FHO249" s="92"/>
      <c r="FHP249" s="92"/>
      <c r="FHQ249" s="92"/>
      <c r="FHR249" s="92"/>
      <c r="FHS249" s="92"/>
      <c r="FHT249" s="92"/>
      <c r="FHU249" s="92"/>
      <c r="FHV249" s="92"/>
      <c r="FHW249" s="92"/>
      <c r="FHX249" s="92"/>
      <c r="FHY249" s="92"/>
      <c r="FHZ249" s="92"/>
      <c r="FIA249" s="92"/>
      <c r="FIB249" s="92"/>
      <c r="FIC249" s="92"/>
      <c r="FID249" s="92"/>
      <c r="FIE249" s="92"/>
      <c r="FIF249" s="92"/>
      <c r="FIG249" s="92"/>
      <c r="FIH249" s="92"/>
      <c r="FII249" s="92"/>
      <c r="FIJ249" s="92"/>
      <c r="FIK249" s="92"/>
      <c r="FIL249" s="92"/>
      <c r="FIM249" s="92"/>
      <c r="FIN249" s="92"/>
      <c r="FIO249" s="92"/>
      <c r="FIP249" s="92"/>
      <c r="FIQ249" s="92"/>
      <c r="FIR249" s="92"/>
      <c r="FIS249" s="92"/>
      <c r="FIT249" s="92"/>
      <c r="FIU249" s="92"/>
      <c r="FIV249" s="92"/>
      <c r="FIW249" s="92"/>
      <c r="FIX249" s="92"/>
      <c r="FIY249" s="92"/>
      <c r="FIZ249" s="92"/>
      <c r="FJA249" s="92"/>
      <c r="FJB249" s="92"/>
      <c r="FJC249" s="92"/>
      <c r="FJD249" s="92"/>
      <c r="FJE249" s="92"/>
      <c r="FJF249" s="92"/>
      <c r="FJG249" s="92"/>
      <c r="FJH249" s="92"/>
      <c r="FJI249" s="92"/>
      <c r="FJJ249" s="92"/>
      <c r="FJK249" s="92"/>
      <c r="FJL249" s="92"/>
      <c r="FJM249" s="92"/>
      <c r="FJN249" s="92"/>
      <c r="FJO249" s="92"/>
      <c r="FJP249" s="92"/>
      <c r="FJQ249" s="92"/>
      <c r="FJR249" s="92"/>
      <c r="FJS249" s="92"/>
      <c r="FJT249" s="92"/>
      <c r="FJU249" s="92"/>
      <c r="FJV249" s="92"/>
      <c r="FJW249" s="92"/>
      <c r="FJX249" s="92"/>
      <c r="FJY249" s="92"/>
      <c r="FJZ249" s="92"/>
      <c r="FKA249" s="92"/>
      <c r="FKB249" s="92"/>
      <c r="FKC249" s="92"/>
      <c r="FKD249" s="92"/>
      <c r="FKE249" s="92"/>
      <c r="FKF249" s="92"/>
      <c r="FKG249" s="92"/>
      <c r="FKH249" s="92"/>
      <c r="FKI249" s="92"/>
      <c r="FKJ249" s="92"/>
      <c r="FKK249" s="92"/>
      <c r="FKL249" s="92"/>
      <c r="FKM249" s="92"/>
      <c r="FKN249" s="92"/>
      <c r="FKO249" s="92"/>
      <c r="FKP249" s="92"/>
      <c r="FKQ249" s="92"/>
      <c r="FKR249" s="92"/>
      <c r="FKS249" s="92"/>
      <c r="FKT249" s="92"/>
      <c r="FKU249" s="92"/>
      <c r="FKV249" s="92"/>
      <c r="FKW249" s="92"/>
      <c r="FKX249" s="92"/>
      <c r="FKY249" s="92"/>
      <c r="FKZ249" s="92"/>
      <c r="FLA249" s="92"/>
      <c r="FLB249" s="92"/>
      <c r="FLC249" s="92"/>
      <c r="FLD249" s="92"/>
      <c r="FLE249" s="92"/>
      <c r="FLF249" s="92"/>
      <c r="FLG249" s="92"/>
      <c r="FLH249" s="92"/>
      <c r="FLI249" s="92"/>
      <c r="FLJ249" s="92"/>
      <c r="FLK249" s="92"/>
      <c r="FLL249" s="92"/>
      <c r="FLM249" s="92"/>
      <c r="FLN249" s="92"/>
      <c r="FLO249" s="92"/>
      <c r="FLP249" s="92"/>
      <c r="FLQ249" s="92"/>
      <c r="FLR249" s="92"/>
      <c r="FLS249" s="92"/>
      <c r="FLT249" s="92"/>
      <c r="FLU249" s="92"/>
      <c r="FLV249" s="92"/>
      <c r="FLW249" s="92"/>
      <c r="FLX249" s="92"/>
      <c r="FLY249" s="92"/>
      <c r="FLZ249" s="92"/>
      <c r="FMA249" s="92"/>
      <c r="FMB249" s="92"/>
      <c r="FMC249" s="92"/>
      <c r="FMD249" s="92"/>
      <c r="FME249" s="92"/>
      <c r="FMF249" s="92"/>
      <c r="FMG249" s="92"/>
      <c r="FMH249" s="92"/>
      <c r="FMI249" s="92"/>
      <c r="FMJ249" s="92"/>
      <c r="FMK249" s="92"/>
      <c r="FML249" s="92"/>
      <c r="FMM249" s="92"/>
      <c r="FMN249" s="92"/>
      <c r="FMO249" s="92"/>
      <c r="FMP249" s="92"/>
      <c r="FMQ249" s="92"/>
      <c r="FMR249" s="92"/>
      <c r="FMS249" s="92"/>
      <c r="FMT249" s="92"/>
      <c r="FMU249" s="92"/>
      <c r="FMV249" s="92"/>
      <c r="FMW249" s="92"/>
      <c r="FMX249" s="92"/>
      <c r="FMY249" s="92"/>
      <c r="FMZ249" s="92"/>
      <c r="FNA249" s="92"/>
      <c r="FNB249" s="92"/>
      <c r="FNC249" s="92"/>
      <c r="FND249" s="92"/>
      <c r="FNE249" s="92"/>
      <c r="FNF249" s="92"/>
      <c r="FNG249" s="92"/>
      <c r="FNH249" s="92"/>
      <c r="FNI249" s="92"/>
      <c r="FNJ249" s="92"/>
      <c r="FNK249" s="92"/>
      <c r="FNL249" s="92"/>
      <c r="FNM249" s="92"/>
      <c r="FNN249" s="92"/>
      <c r="FNO249" s="92"/>
      <c r="FNP249" s="92"/>
      <c r="FNQ249" s="92"/>
      <c r="FNR249" s="92"/>
      <c r="FNS249" s="92"/>
      <c r="FNT249" s="92"/>
      <c r="FNU249" s="92"/>
      <c r="FNV249" s="92"/>
      <c r="FNW249" s="92"/>
      <c r="FNX249" s="92"/>
      <c r="FNY249" s="92"/>
      <c r="FNZ249" s="92"/>
      <c r="FOA249" s="92"/>
      <c r="FOB249" s="92"/>
      <c r="FOC249" s="92"/>
      <c r="FOD249" s="92"/>
      <c r="FOE249" s="92"/>
      <c r="FOF249" s="92"/>
      <c r="FOG249" s="92"/>
      <c r="FOH249" s="92"/>
      <c r="FOI249" s="92"/>
      <c r="FOJ249" s="92"/>
      <c r="FOK249" s="92"/>
      <c r="FOL249" s="92"/>
      <c r="FOM249" s="92"/>
      <c r="FON249" s="92"/>
      <c r="FOO249" s="92"/>
      <c r="FOP249" s="92"/>
      <c r="FOQ249" s="92"/>
      <c r="FOR249" s="92"/>
      <c r="FOS249" s="92"/>
      <c r="FOT249" s="92"/>
      <c r="FOU249" s="92"/>
      <c r="FOV249" s="92"/>
      <c r="FOW249" s="92"/>
      <c r="FOX249" s="92"/>
      <c r="FOY249" s="92"/>
      <c r="FOZ249" s="92"/>
      <c r="FPA249" s="92"/>
      <c r="FPB249" s="92"/>
      <c r="FPC249" s="92"/>
      <c r="FPD249" s="92"/>
      <c r="FPE249" s="92"/>
      <c r="FPF249" s="92"/>
      <c r="FPG249" s="92"/>
      <c r="FPH249" s="92"/>
      <c r="FPI249" s="92"/>
      <c r="FPJ249" s="92"/>
      <c r="FPK249" s="92"/>
      <c r="FPL249" s="92"/>
      <c r="FPM249" s="92"/>
      <c r="FPN249" s="92"/>
      <c r="FPO249" s="92"/>
      <c r="FPP249" s="92"/>
      <c r="FPQ249" s="92"/>
      <c r="FPR249" s="92"/>
      <c r="FPS249" s="92"/>
      <c r="FPT249" s="92"/>
      <c r="FPU249" s="92"/>
      <c r="FPV249" s="92"/>
      <c r="FPW249" s="92"/>
      <c r="FPX249" s="92"/>
      <c r="FPY249" s="92"/>
      <c r="FPZ249" s="92"/>
      <c r="FQA249" s="92"/>
      <c r="FQB249" s="92"/>
      <c r="FQC249" s="92"/>
      <c r="FQD249" s="92"/>
      <c r="FQE249" s="92"/>
      <c r="FQF249" s="92"/>
      <c r="FQG249" s="92"/>
      <c r="FQH249" s="92"/>
      <c r="FQI249" s="92"/>
      <c r="FQJ249" s="92"/>
      <c r="FQK249" s="92"/>
      <c r="FQL249" s="92"/>
      <c r="FQM249" s="92"/>
      <c r="FQN249" s="92"/>
      <c r="FQO249" s="92"/>
      <c r="FQP249" s="92"/>
      <c r="FQQ249" s="92"/>
      <c r="FQR249" s="92"/>
      <c r="FQS249" s="92"/>
      <c r="FQT249" s="92"/>
      <c r="FQU249" s="92"/>
      <c r="FQV249" s="92"/>
      <c r="FQW249" s="92"/>
      <c r="FQX249" s="92"/>
      <c r="FQY249" s="92"/>
      <c r="FQZ249" s="92"/>
      <c r="FRA249" s="92"/>
      <c r="FRB249" s="92"/>
      <c r="FRC249" s="92"/>
      <c r="FRD249" s="92"/>
      <c r="FRE249" s="92"/>
      <c r="FRF249" s="92"/>
      <c r="FRG249" s="92"/>
      <c r="FRH249" s="92"/>
      <c r="FRI249" s="92"/>
      <c r="FRJ249" s="92"/>
      <c r="FRK249" s="92"/>
      <c r="FRL249" s="92"/>
      <c r="FRM249" s="92"/>
      <c r="FRN249" s="92"/>
      <c r="FRO249" s="92"/>
      <c r="FRP249" s="92"/>
      <c r="FRQ249" s="92"/>
      <c r="FRR249" s="92"/>
      <c r="FRS249" s="92"/>
      <c r="FRT249" s="92"/>
      <c r="FRU249" s="92"/>
      <c r="FRV249" s="92"/>
      <c r="FRW249" s="92"/>
      <c r="FRX249" s="92"/>
      <c r="FRY249" s="92"/>
      <c r="FRZ249" s="92"/>
      <c r="FSA249" s="92"/>
      <c r="FSB249" s="92"/>
      <c r="FSC249" s="92"/>
      <c r="FSD249" s="92"/>
      <c r="FSE249" s="92"/>
      <c r="FSF249" s="92"/>
      <c r="FSG249" s="92"/>
      <c r="FSH249" s="92"/>
      <c r="FSI249" s="92"/>
      <c r="FSJ249" s="92"/>
      <c r="FSK249" s="92"/>
      <c r="FSL249" s="92"/>
      <c r="FSM249" s="92"/>
      <c r="FSN249" s="92"/>
      <c r="FSO249" s="92"/>
      <c r="FSP249" s="92"/>
      <c r="FSQ249" s="92"/>
      <c r="FSR249" s="92"/>
      <c r="FSS249" s="92"/>
      <c r="FST249" s="92"/>
      <c r="FSU249" s="92"/>
      <c r="FSV249" s="92"/>
      <c r="FSW249" s="92"/>
      <c r="FSX249" s="92"/>
      <c r="FSY249" s="92"/>
      <c r="FSZ249" s="92"/>
      <c r="FTA249" s="92"/>
      <c r="FTB249" s="92"/>
      <c r="FTC249" s="92"/>
      <c r="FTD249" s="92"/>
      <c r="FTE249" s="92"/>
      <c r="FTF249" s="92"/>
      <c r="FTG249" s="92"/>
      <c r="FTH249" s="92"/>
      <c r="FTI249" s="92"/>
      <c r="FTJ249" s="92"/>
      <c r="FTK249" s="92"/>
      <c r="FTL249" s="92"/>
      <c r="FTM249" s="92"/>
      <c r="FTN249" s="92"/>
      <c r="FTO249" s="92"/>
      <c r="FTP249" s="92"/>
      <c r="FTQ249" s="92"/>
      <c r="FTR249" s="92"/>
      <c r="FTS249" s="92"/>
      <c r="FTT249" s="92"/>
      <c r="FTU249" s="92"/>
      <c r="FTV249" s="92"/>
      <c r="FTW249" s="92"/>
      <c r="FTX249" s="92"/>
      <c r="FTY249" s="92"/>
      <c r="FTZ249" s="92"/>
      <c r="FUA249" s="92"/>
      <c r="FUB249" s="92"/>
      <c r="FUC249" s="92"/>
      <c r="FUD249" s="92"/>
      <c r="FUE249" s="92"/>
      <c r="FUF249" s="92"/>
      <c r="FUG249" s="92"/>
      <c r="FUH249" s="92"/>
      <c r="FUI249" s="92"/>
      <c r="FUJ249" s="92"/>
      <c r="FUK249" s="92"/>
      <c r="FUL249" s="92"/>
      <c r="FUM249" s="92"/>
      <c r="FUN249" s="92"/>
      <c r="FUO249" s="92"/>
      <c r="FUP249" s="92"/>
      <c r="FUQ249" s="92"/>
      <c r="FUR249" s="92"/>
      <c r="FUS249" s="92"/>
      <c r="FUT249" s="92"/>
      <c r="FUU249" s="92"/>
      <c r="FUV249" s="92"/>
      <c r="FUW249" s="92"/>
      <c r="FUX249" s="92"/>
      <c r="FUY249" s="92"/>
      <c r="FUZ249" s="92"/>
      <c r="FVA249" s="92"/>
      <c r="FVB249" s="92"/>
      <c r="FVC249" s="92"/>
      <c r="FVD249" s="92"/>
      <c r="FVE249" s="92"/>
      <c r="FVF249" s="92"/>
      <c r="FVG249" s="92"/>
      <c r="FVH249" s="92"/>
      <c r="FVI249" s="92"/>
      <c r="FVJ249" s="92"/>
      <c r="FVK249" s="92"/>
      <c r="FVL249" s="92"/>
      <c r="FVM249" s="92"/>
      <c r="FVN249" s="92"/>
      <c r="FVO249" s="92"/>
      <c r="FVP249" s="92"/>
      <c r="FVQ249" s="92"/>
      <c r="FVR249" s="92"/>
      <c r="FVS249" s="92"/>
      <c r="FVT249" s="92"/>
      <c r="FVU249" s="92"/>
      <c r="FVV249" s="92"/>
      <c r="FVW249" s="92"/>
      <c r="FVX249" s="92"/>
      <c r="FVY249" s="92"/>
      <c r="FVZ249" s="92"/>
      <c r="FWA249" s="92"/>
      <c r="FWB249" s="92"/>
      <c r="FWC249" s="92"/>
      <c r="FWD249" s="92"/>
      <c r="FWE249" s="92"/>
      <c r="FWF249" s="92"/>
      <c r="FWG249" s="92"/>
      <c r="FWH249" s="92"/>
      <c r="FWI249" s="92"/>
      <c r="FWJ249" s="92"/>
      <c r="FWK249" s="92"/>
      <c r="FWL249" s="92"/>
      <c r="FWM249" s="92"/>
      <c r="FWN249" s="92"/>
      <c r="FWO249" s="92"/>
      <c r="FWP249" s="92"/>
      <c r="FWQ249" s="92"/>
      <c r="FWR249" s="92"/>
      <c r="FWS249" s="92"/>
      <c r="FWT249" s="92"/>
      <c r="FWU249" s="92"/>
      <c r="FWV249" s="92"/>
      <c r="FWW249" s="92"/>
      <c r="FWX249" s="92"/>
      <c r="FWY249" s="92"/>
      <c r="FWZ249" s="92"/>
      <c r="FXA249" s="92"/>
      <c r="FXB249" s="92"/>
      <c r="FXC249" s="92"/>
      <c r="FXD249" s="92"/>
      <c r="FXE249" s="92"/>
      <c r="FXF249" s="92"/>
      <c r="FXG249" s="92"/>
      <c r="FXH249" s="92"/>
      <c r="FXI249" s="92"/>
      <c r="FXJ249" s="92"/>
      <c r="FXK249" s="92"/>
      <c r="FXL249" s="92"/>
      <c r="FXM249" s="92"/>
      <c r="FXN249" s="92"/>
      <c r="FXO249" s="92"/>
      <c r="FXP249" s="92"/>
      <c r="FXQ249" s="92"/>
      <c r="FXR249" s="92"/>
      <c r="FXS249" s="92"/>
      <c r="FXT249" s="92"/>
      <c r="FXU249" s="92"/>
      <c r="FXV249" s="92"/>
      <c r="FXW249" s="92"/>
      <c r="FXX249" s="92"/>
      <c r="FXY249" s="92"/>
      <c r="FXZ249" s="92"/>
      <c r="FYA249" s="92"/>
      <c r="FYB249" s="92"/>
      <c r="FYC249" s="92"/>
      <c r="FYD249" s="92"/>
      <c r="FYE249" s="92"/>
      <c r="FYF249" s="92"/>
      <c r="FYG249" s="92"/>
      <c r="FYH249" s="92"/>
      <c r="FYI249" s="92"/>
      <c r="FYJ249" s="92"/>
      <c r="FYK249" s="92"/>
      <c r="FYL249" s="92"/>
      <c r="FYM249" s="92"/>
      <c r="FYN249" s="92"/>
      <c r="FYO249" s="92"/>
      <c r="FYP249" s="92"/>
      <c r="FYQ249" s="92"/>
      <c r="FYR249" s="92"/>
      <c r="FYS249" s="92"/>
      <c r="FYT249" s="92"/>
      <c r="FYU249" s="92"/>
      <c r="FYV249" s="92"/>
      <c r="FYW249" s="92"/>
      <c r="FYX249" s="92"/>
      <c r="FYY249" s="92"/>
      <c r="FYZ249" s="92"/>
      <c r="FZA249" s="92"/>
      <c r="FZB249" s="92"/>
      <c r="FZC249" s="92"/>
      <c r="FZD249" s="92"/>
      <c r="FZE249" s="92"/>
      <c r="FZF249" s="92"/>
      <c r="FZG249" s="92"/>
      <c r="FZH249" s="92"/>
      <c r="FZI249" s="92"/>
      <c r="FZJ249" s="92"/>
      <c r="FZK249" s="92"/>
      <c r="FZL249" s="92"/>
      <c r="FZM249" s="92"/>
      <c r="FZN249" s="92"/>
      <c r="FZO249" s="92"/>
      <c r="FZP249" s="92"/>
      <c r="FZQ249" s="92"/>
      <c r="FZR249" s="92"/>
      <c r="FZS249" s="92"/>
      <c r="FZT249" s="92"/>
      <c r="FZU249" s="92"/>
      <c r="FZV249" s="92"/>
      <c r="FZW249" s="92"/>
      <c r="FZX249" s="92"/>
      <c r="FZY249" s="92"/>
      <c r="FZZ249" s="92"/>
      <c r="GAA249" s="92"/>
      <c r="GAB249" s="92"/>
      <c r="GAC249" s="92"/>
      <c r="GAD249" s="92"/>
      <c r="GAE249" s="92"/>
      <c r="GAF249" s="92"/>
      <c r="GAG249" s="92"/>
      <c r="GAH249" s="92"/>
      <c r="GAI249" s="92"/>
      <c r="GAJ249" s="92"/>
      <c r="GAK249" s="92"/>
      <c r="GAL249" s="92"/>
      <c r="GAM249" s="92"/>
      <c r="GAN249" s="92"/>
      <c r="GAO249" s="92"/>
      <c r="GAP249" s="92"/>
      <c r="GAQ249" s="92"/>
      <c r="GAR249" s="92"/>
      <c r="GAS249" s="92"/>
      <c r="GAT249" s="92"/>
      <c r="GAU249" s="92"/>
      <c r="GAV249" s="92"/>
      <c r="GAW249" s="92"/>
      <c r="GAX249" s="92"/>
      <c r="GAY249" s="92"/>
      <c r="GAZ249" s="92"/>
      <c r="GBA249" s="92"/>
      <c r="GBB249" s="92"/>
      <c r="GBC249" s="92"/>
      <c r="GBD249" s="92"/>
      <c r="GBE249" s="92"/>
      <c r="GBF249" s="92"/>
      <c r="GBG249" s="92"/>
      <c r="GBH249" s="92"/>
      <c r="GBI249" s="92"/>
      <c r="GBJ249" s="92"/>
      <c r="GBK249" s="92"/>
      <c r="GBL249" s="92"/>
      <c r="GBM249" s="92"/>
      <c r="GBN249" s="92"/>
      <c r="GBO249" s="92"/>
      <c r="GBP249" s="92"/>
      <c r="GBQ249" s="92"/>
      <c r="GBR249" s="92"/>
      <c r="GBS249" s="92"/>
      <c r="GBT249" s="92"/>
      <c r="GBU249" s="92"/>
      <c r="GBV249" s="92"/>
      <c r="GBW249" s="92"/>
      <c r="GBX249" s="92"/>
      <c r="GBY249" s="92"/>
      <c r="GBZ249" s="92"/>
      <c r="GCA249" s="92"/>
      <c r="GCB249" s="92"/>
      <c r="GCC249" s="92"/>
      <c r="GCD249" s="92"/>
      <c r="GCE249" s="92"/>
      <c r="GCF249" s="92"/>
      <c r="GCG249" s="92"/>
      <c r="GCH249" s="92"/>
      <c r="GCI249" s="92"/>
      <c r="GCJ249" s="92"/>
      <c r="GCK249" s="92"/>
      <c r="GCL249" s="92"/>
      <c r="GCM249" s="92"/>
      <c r="GCN249" s="92"/>
      <c r="GCO249" s="92"/>
      <c r="GCP249" s="92"/>
      <c r="GCQ249" s="92"/>
      <c r="GCR249" s="92"/>
      <c r="GCS249" s="92"/>
      <c r="GCT249" s="92"/>
      <c r="GCU249" s="92"/>
      <c r="GCV249" s="92"/>
      <c r="GCW249" s="92"/>
      <c r="GCX249" s="92"/>
      <c r="GCY249" s="92"/>
      <c r="GCZ249" s="92"/>
      <c r="GDA249" s="92"/>
      <c r="GDB249" s="92"/>
      <c r="GDC249" s="92"/>
      <c r="GDD249" s="92"/>
      <c r="GDE249" s="92"/>
      <c r="GDF249" s="92"/>
      <c r="GDG249" s="92"/>
      <c r="GDH249" s="92"/>
      <c r="GDI249" s="92"/>
      <c r="GDJ249" s="92"/>
      <c r="GDK249" s="92"/>
      <c r="GDL249" s="92"/>
      <c r="GDM249" s="92"/>
      <c r="GDN249" s="92"/>
      <c r="GDO249" s="92"/>
      <c r="GDP249" s="92"/>
      <c r="GDQ249" s="92"/>
      <c r="GDR249" s="92"/>
      <c r="GDS249" s="92"/>
      <c r="GDT249" s="92"/>
      <c r="GDU249" s="92"/>
      <c r="GDV249" s="92"/>
      <c r="GDW249" s="92"/>
      <c r="GDX249" s="92"/>
      <c r="GDY249" s="92"/>
      <c r="GDZ249" s="92"/>
      <c r="GEA249" s="92"/>
      <c r="GEB249" s="92"/>
      <c r="GEC249" s="92"/>
      <c r="GED249" s="92"/>
      <c r="GEE249" s="92"/>
      <c r="GEF249" s="92"/>
      <c r="GEG249" s="92"/>
      <c r="GEH249" s="92"/>
      <c r="GEI249" s="92"/>
      <c r="GEJ249" s="92"/>
      <c r="GEK249" s="92"/>
      <c r="GEL249" s="92"/>
      <c r="GEM249" s="92"/>
      <c r="GEN249" s="92"/>
      <c r="GEO249" s="92"/>
      <c r="GEP249" s="92"/>
      <c r="GEQ249" s="92"/>
      <c r="GER249" s="92"/>
      <c r="GES249" s="92"/>
      <c r="GET249" s="92"/>
      <c r="GEU249" s="92"/>
      <c r="GEV249" s="92"/>
      <c r="GEW249" s="92"/>
      <c r="GEX249" s="92"/>
      <c r="GEY249" s="92"/>
      <c r="GEZ249" s="92"/>
      <c r="GFA249" s="92"/>
      <c r="GFB249" s="92"/>
      <c r="GFC249" s="92"/>
      <c r="GFD249" s="92"/>
      <c r="GFE249" s="92"/>
      <c r="GFF249" s="92"/>
      <c r="GFG249" s="92"/>
      <c r="GFH249" s="92"/>
      <c r="GFI249" s="92"/>
      <c r="GFJ249" s="92"/>
      <c r="GFK249" s="92"/>
      <c r="GFL249" s="92"/>
      <c r="GFM249" s="92"/>
      <c r="GFN249" s="92"/>
      <c r="GFO249" s="92"/>
      <c r="GFP249" s="92"/>
      <c r="GFQ249" s="92"/>
      <c r="GFR249" s="92"/>
      <c r="GFS249" s="92"/>
      <c r="GFT249" s="92"/>
      <c r="GFU249" s="92"/>
      <c r="GFV249" s="92"/>
      <c r="GFW249" s="92"/>
      <c r="GFX249" s="92"/>
      <c r="GFY249" s="92"/>
      <c r="GFZ249" s="92"/>
      <c r="GGA249" s="92"/>
      <c r="GGB249" s="92"/>
      <c r="GGC249" s="92"/>
      <c r="GGD249" s="92"/>
      <c r="GGE249" s="92"/>
      <c r="GGF249" s="92"/>
      <c r="GGG249" s="92"/>
      <c r="GGH249" s="92"/>
      <c r="GGI249" s="92"/>
      <c r="GGJ249" s="92"/>
      <c r="GGK249" s="92"/>
      <c r="GGL249" s="92"/>
      <c r="GGM249" s="92"/>
      <c r="GGN249" s="92"/>
      <c r="GGO249" s="92"/>
      <c r="GGP249" s="92"/>
      <c r="GGQ249" s="92"/>
      <c r="GGR249" s="92"/>
      <c r="GGS249" s="92"/>
      <c r="GGT249" s="92"/>
      <c r="GGU249" s="92"/>
      <c r="GGV249" s="92"/>
      <c r="GGW249" s="92"/>
      <c r="GGX249" s="92"/>
      <c r="GGY249" s="92"/>
      <c r="GGZ249" s="92"/>
      <c r="GHA249" s="92"/>
      <c r="GHB249" s="92"/>
      <c r="GHC249" s="92"/>
      <c r="GHD249" s="92"/>
      <c r="GHE249" s="92"/>
      <c r="GHF249" s="92"/>
      <c r="GHG249" s="92"/>
      <c r="GHH249" s="92"/>
      <c r="GHI249" s="92"/>
      <c r="GHJ249" s="92"/>
      <c r="GHK249" s="92"/>
      <c r="GHL249" s="92"/>
      <c r="GHM249" s="92"/>
      <c r="GHN249" s="92"/>
      <c r="GHO249" s="92"/>
      <c r="GHP249" s="92"/>
      <c r="GHQ249" s="92"/>
      <c r="GHR249" s="92"/>
      <c r="GHS249" s="92"/>
      <c r="GHT249" s="92"/>
      <c r="GHU249" s="92"/>
      <c r="GHV249" s="92"/>
      <c r="GHW249" s="92"/>
      <c r="GHX249" s="92"/>
      <c r="GHY249" s="92"/>
      <c r="GHZ249" s="92"/>
      <c r="GIA249" s="92"/>
      <c r="GIB249" s="92"/>
      <c r="GIC249" s="92"/>
      <c r="GID249" s="92"/>
      <c r="GIE249" s="92"/>
      <c r="GIF249" s="92"/>
      <c r="GIG249" s="92"/>
      <c r="GIH249" s="92"/>
      <c r="GII249" s="92"/>
      <c r="GIJ249" s="92"/>
      <c r="GIK249" s="92"/>
      <c r="GIL249" s="92"/>
      <c r="GIM249" s="92"/>
      <c r="GIN249" s="92"/>
      <c r="GIO249" s="92"/>
      <c r="GIP249" s="92"/>
      <c r="GIQ249" s="92"/>
      <c r="GIR249" s="92"/>
      <c r="GIS249" s="92"/>
      <c r="GIT249" s="92"/>
      <c r="GIU249" s="92"/>
      <c r="GIV249" s="92"/>
      <c r="GIW249" s="92"/>
      <c r="GIX249" s="92"/>
      <c r="GIY249" s="92"/>
      <c r="GIZ249" s="92"/>
      <c r="GJA249" s="92"/>
      <c r="GJB249" s="92"/>
      <c r="GJC249" s="92"/>
      <c r="GJD249" s="92"/>
      <c r="GJE249" s="92"/>
      <c r="GJF249" s="92"/>
      <c r="GJG249" s="92"/>
      <c r="GJH249" s="92"/>
      <c r="GJI249" s="92"/>
      <c r="GJJ249" s="92"/>
      <c r="GJK249" s="92"/>
      <c r="GJL249" s="92"/>
      <c r="GJM249" s="92"/>
      <c r="GJN249" s="92"/>
      <c r="GJO249" s="92"/>
      <c r="GJP249" s="92"/>
      <c r="GJQ249" s="92"/>
      <c r="GJR249" s="92"/>
      <c r="GJS249" s="92"/>
      <c r="GJT249" s="92"/>
      <c r="GJU249" s="92"/>
      <c r="GJV249" s="92"/>
      <c r="GJW249" s="92"/>
      <c r="GJX249" s="92"/>
      <c r="GJY249" s="92"/>
      <c r="GJZ249" s="92"/>
      <c r="GKA249" s="92"/>
      <c r="GKB249" s="92"/>
      <c r="GKC249" s="92"/>
      <c r="GKD249" s="92"/>
      <c r="GKE249" s="92"/>
      <c r="GKF249" s="92"/>
      <c r="GKG249" s="92"/>
      <c r="GKH249" s="92"/>
      <c r="GKI249" s="92"/>
      <c r="GKJ249" s="92"/>
      <c r="GKK249" s="92"/>
      <c r="GKL249" s="92"/>
      <c r="GKM249" s="92"/>
      <c r="GKN249" s="92"/>
      <c r="GKO249" s="92"/>
      <c r="GKP249" s="92"/>
      <c r="GKQ249" s="92"/>
      <c r="GKR249" s="92"/>
      <c r="GKS249" s="92"/>
      <c r="GKT249" s="92"/>
      <c r="GKU249" s="92"/>
      <c r="GKV249" s="92"/>
      <c r="GKW249" s="92"/>
      <c r="GKX249" s="92"/>
      <c r="GKY249" s="92"/>
      <c r="GKZ249" s="92"/>
      <c r="GLA249" s="92"/>
      <c r="GLB249" s="92"/>
      <c r="GLC249" s="92"/>
      <c r="GLD249" s="92"/>
      <c r="GLE249" s="92"/>
      <c r="GLF249" s="92"/>
      <c r="GLG249" s="92"/>
      <c r="GLH249" s="92"/>
      <c r="GLI249" s="92"/>
      <c r="GLJ249" s="92"/>
      <c r="GLK249" s="92"/>
      <c r="GLL249" s="92"/>
      <c r="GLM249" s="92"/>
      <c r="GLN249" s="92"/>
      <c r="GLO249" s="92"/>
      <c r="GLP249" s="92"/>
      <c r="GLQ249" s="92"/>
      <c r="GLR249" s="92"/>
      <c r="GLS249" s="92"/>
      <c r="GLT249" s="92"/>
      <c r="GLU249" s="92"/>
      <c r="GLV249" s="92"/>
      <c r="GLW249" s="92"/>
      <c r="GLX249" s="92"/>
      <c r="GLY249" s="92"/>
      <c r="GLZ249" s="92"/>
      <c r="GMA249" s="92"/>
      <c r="GMB249" s="92"/>
      <c r="GMC249" s="92"/>
      <c r="GMD249" s="92"/>
      <c r="GME249" s="92"/>
      <c r="GMF249" s="92"/>
      <c r="GMG249" s="92"/>
      <c r="GMH249" s="92"/>
      <c r="GMI249" s="92"/>
      <c r="GMJ249" s="92"/>
      <c r="GMK249" s="92"/>
      <c r="GML249" s="92"/>
      <c r="GMM249" s="92"/>
      <c r="GMN249" s="92"/>
      <c r="GMO249" s="92"/>
      <c r="GMP249" s="92"/>
      <c r="GMQ249" s="92"/>
      <c r="GMR249" s="92"/>
      <c r="GMS249" s="92"/>
      <c r="GMT249" s="92"/>
      <c r="GMU249" s="92"/>
      <c r="GMV249" s="92"/>
      <c r="GMW249" s="92"/>
      <c r="GMX249" s="92"/>
      <c r="GMY249" s="92"/>
      <c r="GMZ249" s="92"/>
      <c r="GNA249" s="92"/>
      <c r="GNB249" s="92"/>
      <c r="GNC249" s="92"/>
      <c r="GND249" s="92"/>
      <c r="GNE249" s="92"/>
      <c r="GNF249" s="92"/>
      <c r="GNG249" s="92"/>
      <c r="GNH249" s="92"/>
      <c r="GNI249" s="92"/>
      <c r="GNJ249" s="92"/>
      <c r="GNK249" s="92"/>
      <c r="GNL249" s="92"/>
      <c r="GNM249" s="92"/>
      <c r="GNN249" s="92"/>
      <c r="GNO249" s="92"/>
      <c r="GNP249" s="92"/>
      <c r="GNQ249" s="92"/>
      <c r="GNR249" s="92"/>
      <c r="GNS249" s="92"/>
      <c r="GNT249" s="92"/>
      <c r="GNU249" s="92"/>
      <c r="GNV249" s="92"/>
      <c r="GNW249" s="92"/>
      <c r="GNX249" s="92"/>
      <c r="GNY249" s="92"/>
      <c r="GNZ249" s="92"/>
      <c r="GOA249" s="92"/>
      <c r="GOB249" s="92"/>
      <c r="GOC249" s="92"/>
      <c r="GOD249" s="92"/>
      <c r="GOE249" s="92"/>
      <c r="GOF249" s="92"/>
      <c r="GOG249" s="92"/>
      <c r="GOH249" s="92"/>
      <c r="GOI249" s="92"/>
      <c r="GOJ249" s="92"/>
      <c r="GOK249" s="92"/>
      <c r="GOL249" s="92"/>
      <c r="GOM249" s="92"/>
      <c r="GON249" s="92"/>
      <c r="GOO249" s="92"/>
      <c r="GOP249" s="92"/>
      <c r="GOQ249" s="92"/>
      <c r="GOR249" s="92"/>
      <c r="GOS249" s="92"/>
      <c r="GOT249" s="92"/>
      <c r="GOU249" s="92"/>
      <c r="GOV249" s="92"/>
      <c r="GOW249" s="92"/>
      <c r="GOX249" s="92"/>
      <c r="GOY249" s="92"/>
      <c r="GOZ249" s="92"/>
      <c r="GPA249" s="92"/>
      <c r="GPB249" s="92"/>
      <c r="GPC249" s="92"/>
      <c r="GPD249" s="92"/>
      <c r="GPE249" s="92"/>
      <c r="GPF249" s="92"/>
      <c r="GPG249" s="92"/>
      <c r="GPH249" s="92"/>
      <c r="GPI249" s="92"/>
      <c r="GPJ249" s="92"/>
      <c r="GPK249" s="92"/>
      <c r="GPL249" s="92"/>
      <c r="GPM249" s="92"/>
      <c r="GPN249" s="92"/>
      <c r="GPO249" s="92"/>
      <c r="GPP249" s="92"/>
      <c r="GPQ249" s="92"/>
      <c r="GPR249" s="92"/>
      <c r="GPS249" s="92"/>
      <c r="GPT249" s="92"/>
      <c r="GPU249" s="92"/>
      <c r="GPV249" s="92"/>
      <c r="GPW249" s="92"/>
      <c r="GPX249" s="92"/>
      <c r="GPY249" s="92"/>
      <c r="GPZ249" s="92"/>
      <c r="GQA249" s="92"/>
      <c r="GQB249" s="92"/>
      <c r="GQC249" s="92"/>
      <c r="GQD249" s="92"/>
      <c r="GQE249" s="92"/>
      <c r="GQF249" s="92"/>
      <c r="GQG249" s="92"/>
      <c r="GQH249" s="92"/>
      <c r="GQI249" s="92"/>
      <c r="GQJ249" s="92"/>
      <c r="GQK249" s="92"/>
      <c r="GQL249" s="92"/>
      <c r="GQM249" s="92"/>
      <c r="GQN249" s="92"/>
      <c r="GQO249" s="92"/>
      <c r="GQP249" s="92"/>
      <c r="GQQ249" s="92"/>
      <c r="GQR249" s="92"/>
      <c r="GQS249" s="92"/>
      <c r="GQT249" s="92"/>
      <c r="GQU249" s="92"/>
      <c r="GQV249" s="92"/>
      <c r="GQW249" s="92"/>
      <c r="GQX249" s="92"/>
      <c r="GQY249" s="92"/>
      <c r="GQZ249" s="92"/>
      <c r="GRA249" s="92"/>
      <c r="GRB249" s="92"/>
      <c r="GRC249" s="92"/>
      <c r="GRD249" s="92"/>
      <c r="GRE249" s="92"/>
      <c r="GRF249" s="92"/>
      <c r="GRG249" s="92"/>
      <c r="GRH249" s="92"/>
      <c r="GRI249" s="92"/>
      <c r="GRJ249" s="92"/>
      <c r="GRK249" s="92"/>
      <c r="GRL249" s="92"/>
      <c r="GRM249" s="92"/>
      <c r="GRN249" s="92"/>
      <c r="GRO249" s="92"/>
      <c r="GRP249" s="92"/>
      <c r="GRQ249" s="92"/>
      <c r="GRR249" s="92"/>
      <c r="GRS249" s="92"/>
      <c r="GRT249" s="92"/>
      <c r="GRU249" s="92"/>
      <c r="GRV249" s="92"/>
      <c r="GRW249" s="92"/>
      <c r="GRX249" s="92"/>
      <c r="GRY249" s="92"/>
      <c r="GRZ249" s="92"/>
      <c r="GSA249" s="92"/>
      <c r="GSB249" s="92"/>
      <c r="GSC249" s="92"/>
      <c r="GSD249" s="92"/>
      <c r="GSE249" s="92"/>
      <c r="GSF249" s="92"/>
      <c r="GSG249" s="92"/>
      <c r="GSH249" s="92"/>
      <c r="GSI249" s="92"/>
      <c r="GSJ249" s="92"/>
      <c r="GSK249" s="92"/>
      <c r="GSL249" s="92"/>
      <c r="GSM249" s="92"/>
      <c r="GSN249" s="92"/>
      <c r="GSO249" s="92"/>
      <c r="GSP249" s="92"/>
      <c r="GSQ249" s="92"/>
      <c r="GSR249" s="92"/>
      <c r="GSS249" s="92"/>
      <c r="GST249" s="92"/>
      <c r="GSU249" s="92"/>
      <c r="GSV249" s="92"/>
      <c r="GSW249" s="92"/>
      <c r="GSX249" s="92"/>
      <c r="GSY249" s="92"/>
      <c r="GSZ249" s="92"/>
      <c r="GTA249" s="92"/>
      <c r="GTB249" s="92"/>
      <c r="GTC249" s="92"/>
      <c r="GTD249" s="92"/>
      <c r="GTE249" s="92"/>
      <c r="GTF249" s="92"/>
      <c r="GTG249" s="92"/>
      <c r="GTH249" s="92"/>
      <c r="GTI249" s="92"/>
      <c r="GTJ249" s="92"/>
      <c r="GTK249" s="92"/>
      <c r="GTL249" s="92"/>
      <c r="GTM249" s="92"/>
      <c r="GTN249" s="92"/>
      <c r="GTO249" s="92"/>
      <c r="GTP249" s="92"/>
      <c r="GTQ249" s="92"/>
      <c r="GTR249" s="92"/>
      <c r="GTS249" s="92"/>
      <c r="GTT249" s="92"/>
      <c r="GTU249" s="92"/>
      <c r="GTV249" s="92"/>
      <c r="GTW249" s="92"/>
      <c r="GTX249" s="92"/>
      <c r="GTY249" s="92"/>
      <c r="GTZ249" s="92"/>
      <c r="GUA249" s="92"/>
      <c r="GUB249" s="92"/>
      <c r="GUC249" s="92"/>
      <c r="GUD249" s="92"/>
      <c r="GUE249" s="92"/>
      <c r="GUF249" s="92"/>
      <c r="GUG249" s="92"/>
      <c r="GUH249" s="92"/>
      <c r="GUI249" s="92"/>
      <c r="GUJ249" s="92"/>
      <c r="GUK249" s="92"/>
      <c r="GUL249" s="92"/>
      <c r="GUM249" s="92"/>
      <c r="GUN249" s="92"/>
      <c r="GUO249" s="92"/>
      <c r="GUP249" s="92"/>
      <c r="GUQ249" s="92"/>
      <c r="GUR249" s="92"/>
      <c r="GUS249" s="92"/>
      <c r="GUT249" s="92"/>
      <c r="GUU249" s="92"/>
      <c r="GUV249" s="92"/>
      <c r="GUW249" s="92"/>
      <c r="GUX249" s="92"/>
      <c r="GUY249" s="92"/>
      <c r="GUZ249" s="92"/>
      <c r="GVA249" s="92"/>
      <c r="GVB249" s="92"/>
      <c r="GVC249" s="92"/>
      <c r="GVD249" s="92"/>
      <c r="GVE249" s="92"/>
      <c r="GVF249" s="92"/>
      <c r="GVG249" s="92"/>
      <c r="GVH249" s="92"/>
      <c r="GVI249" s="92"/>
      <c r="GVJ249" s="92"/>
      <c r="GVK249" s="92"/>
      <c r="GVL249" s="92"/>
      <c r="GVM249" s="92"/>
      <c r="GVN249" s="92"/>
      <c r="GVO249" s="92"/>
      <c r="GVP249" s="92"/>
      <c r="GVQ249" s="92"/>
      <c r="GVR249" s="92"/>
      <c r="GVS249" s="92"/>
      <c r="GVT249" s="92"/>
      <c r="GVU249" s="92"/>
      <c r="GVV249" s="92"/>
      <c r="GVW249" s="92"/>
      <c r="GVX249" s="92"/>
      <c r="GVY249" s="92"/>
      <c r="GVZ249" s="92"/>
      <c r="GWA249" s="92"/>
      <c r="GWB249" s="92"/>
      <c r="GWC249" s="92"/>
      <c r="GWD249" s="92"/>
      <c r="GWE249" s="92"/>
      <c r="GWF249" s="92"/>
      <c r="GWG249" s="92"/>
      <c r="GWH249" s="92"/>
      <c r="GWI249" s="92"/>
      <c r="GWJ249" s="92"/>
      <c r="GWK249" s="92"/>
      <c r="GWL249" s="92"/>
      <c r="GWM249" s="92"/>
      <c r="GWN249" s="92"/>
      <c r="GWO249" s="92"/>
      <c r="GWP249" s="92"/>
      <c r="GWQ249" s="92"/>
      <c r="GWR249" s="92"/>
      <c r="GWS249" s="92"/>
      <c r="GWT249" s="92"/>
      <c r="GWU249" s="92"/>
      <c r="GWV249" s="92"/>
      <c r="GWW249" s="92"/>
      <c r="GWX249" s="92"/>
      <c r="GWY249" s="92"/>
      <c r="GWZ249" s="92"/>
      <c r="GXA249" s="92"/>
      <c r="GXB249" s="92"/>
      <c r="GXC249" s="92"/>
      <c r="GXD249" s="92"/>
      <c r="GXE249" s="92"/>
      <c r="GXF249" s="92"/>
      <c r="GXG249" s="92"/>
      <c r="GXH249" s="92"/>
      <c r="GXI249" s="92"/>
      <c r="GXJ249" s="92"/>
      <c r="GXK249" s="92"/>
      <c r="GXL249" s="92"/>
      <c r="GXM249" s="92"/>
      <c r="GXN249" s="92"/>
      <c r="GXO249" s="92"/>
      <c r="GXP249" s="92"/>
      <c r="GXQ249" s="92"/>
      <c r="GXR249" s="92"/>
      <c r="GXS249" s="92"/>
      <c r="GXT249" s="92"/>
      <c r="GXU249" s="92"/>
      <c r="GXV249" s="92"/>
      <c r="GXW249" s="92"/>
      <c r="GXX249" s="92"/>
      <c r="GXY249" s="92"/>
      <c r="GXZ249" s="92"/>
      <c r="GYA249" s="92"/>
      <c r="GYB249" s="92"/>
      <c r="GYC249" s="92"/>
      <c r="GYD249" s="92"/>
      <c r="GYE249" s="92"/>
      <c r="GYF249" s="92"/>
      <c r="GYG249" s="92"/>
      <c r="GYH249" s="92"/>
      <c r="GYI249" s="92"/>
      <c r="GYJ249" s="92"/>
      <c r="GYK249" s="92"/>
      <c r="GYL249" s="92"/>
      <c r="GYM249" s="92"/>
      <c r="GYN249" s="92"/>
      <c r="GYO249" s="92"/>
      <c r="GYP249" s="92"/>
      <c r="GYQ249" s="92"/>
      <c r="GYR249" s="92"/>
      <c r="GYS249" s="92"/>
      <c r="GYT249" s="92"/>
      <c r="GYU249" s="92"/>
      <c r="GYV249" s="92"/>
      <c r="GYW249" s="92"/>
      <c r="GYX249" s="92"/>
      <c r="GYY249" s="92"/>
      <c r="GYZ249" s="92"/>
      <c r="GZA249" s="92"/>
      <c r="GZB249" s="92"/>
      <c r="GZC249" s="92"/>
      <c r="GZD249" s="92"/>
      <c r="GZE249" s="92"/>
      <c r="GZF249" s="92"/>
      <c r="GZG249" s="92"/>
      <c r="GZH249" s="92"/>
      <c r="GZI249" s="92"/>
      <c r="GZJ249" s="92"/>
      <c r="GZK249" s="92"/>
      <c r="GZL249" s="92"/>
      <c r="GZM249" s="92"/>
      <c r="GZN249" s="92"/>
      <c r="GZO249" s="92"/>
      <c r="GZP249" s="92"/>
      <c r="GZQ249" s="92"/>
      <c r="GZR249" s="92"/>
      <c r="GZS249" s="92"/>
      <c r="GZT249" s="92"/>
      <c r="GZU249" s="92"/>
      <c r="GZV249" s="92"/>
      <c r="GZW249" s="92"/>
      <c r="GZX249" s="92"/>
      <c r="GZY249" s="92"/>
      <c r="GZZ249" s="92"/>
      <c r="HAA249" s="92"/>
      <c r="HAB249" s="92"/>
      <c r="HAC249" s="92"/>
      <c r="HAD249" s="92"/>
      <c r="HAE249" s="92"/>
      <c r="HAF249" s="92"/>
      <c r="HAG249" s="92"/>
      <c r="HAH249" s="92"/>
      <c r="HAI249" s="92"/>
      <c r="HAJ249" s="92"/>
      <c r="HAK249" s="92"/>
      <c r="HAL249" s="92"/>
      <c r="HAM249" s="92"/>
      <c r="HAN249" s="92"/>
      <c r="HAO249" s="92"/>
      <c r="HAP249" s="92"/>
      <c r="HAQ249" s="92"/>
      <c r="HAR249" s="92"/>
      <c r="HAS249" s="92"/>
      <c r="HAT249" s="92"/>
      <c r="HAU249" s="92"/>
      <c r="HAV249" s="92"/>
      <c r="HAW249" s="92"/>
      <c r="HAX249" s="92"/>
      <c r="HAY249" s="92"/>
      <c r="HAZ249" s="92"/>
      <c r="HBA249" s="92"/>
      <c r="HBB249" s="92"/>
      <c r="HBC249" s="92"/>
      <c r="HBD249" s="92"/>
      <c r="HBE249" s="92"/>
      <c r="HBF249" s="92"/>
      <c r="HBG249" s="92"/>
      <c r="HBH249" s="92"/>
      <c r="HBI249" s="92"/>
      <c r="HBJ249" s="92"/>
      <c r="HBK249" s="92"/>
      <c r="HBL249" s="92"/>
      <c r="HBM249" s="92"/>
      <c r="HBN249" s="92"/>
      <c r="HBO249" s="92"/>
      <c r="HBP249" s="92"/>
      <c r="HBQ249" s="92"/>
      <c r="HBR249" s="92"/>
      <c r="HBS249" s="92"/>
      <c r="HBT249" s="92"/>
      <c r="HBU249" s="92"/>
      <c r="HBV249" s="92"/>
      <c r="HBW249" s="92"/>
      <c r="HBX249" s="92"/>
      <c r="HBY249" s="92"/>
      <c r="HBZ249" s="92"/>
      <c r="HCA249" s="92"/>
      <c r="HCB249" s="92"/>
      <c r="HCC249" s="92"/>
      <c r="HCD249" s="92"/>
      <c r="HCE249" s="92"/>
      <c r="HCF249" s="92"/>
      <c r="HCG249" s="92"/>
      <c r="HCH249" s="92"/>
      <c r="HCI249" s="92"/>
      <c r="HCJ249" s="92"/>
      <c r="HCK249" s="92"/>
      <c r="HCL249" s="92"/>
      <c r="HCM249" s="92"/>
      <c r="HCN249" s="92"/>
      <c r="HCO249" s="92"/>
      <c r="HCP249" s="92"/>
      <c r="HCQ249" s="92"/>
      <c r="HCR249" s="92"/>
      <c r="HCS249" s="92"/>
      <c r="HCT249" s="92"/>
      <c r="HCU249" s="92"/>
      <c r="HCV249" s="92"/>
      <c r="HCW249" s="92"/>
      <c r="HCX249" s="92"/>
      <c r="HCY249" s="92"/>
      <c r="HCZ249" s="92"/>
      <c r="HDA249" s="92"/>
      <c r="HDB249" s="92"/>
      <c r="HDC249" s="92"/>
      <c r="HDD249" s="92"/>
      <c r="HDE249" s="92"/>
      <c r="HDF249" s="92"/>
      <c r="HDG249" s="92"/>
      <c r="HDH249" s="92"/>
      <c r="HDI249" s="92"/>
      <c r="HDJ249" s="92"/>
      <c r="HDK249" s="92"/>
      <c r="HDL249" s="92"/>
      <c r="HDM249" s="92"/>
      <c r="HDN249" s="92"/>
      <c r="HDO249" s="92"/>
      <c r="HDP249" s="92"/>
      <c r="HDQ249" s="92"/>
      <c r="HDR249" s="92"/>
      <c r="HDS249" s="92"/>
      <c r="HDT249" s="92"/>
      <c r="HDU249" s="92"/>
      <c r="HDV249" s="92"/>
      <c r="HDW249" s="92"/>
      <c r="HDX249" s="92"/>
      <c r="HDY249" s="92"/>
      <c r="HDZ249" s="92"/>
      <c r="HEA249" s="92"/>
      <c r="HEB249" s="92"/>
      <c r="HEC249" s="92"/>
      <c r="HED249" s="92"/>
      <c r="HEE249" s="92"/>
      <c r="HEF249" s="92"/>
      <c r="HEG249" s="92"/>
      <c r="HEH249" s="92"/>
      <c r="HEI249" s="92"/>
      <c r="HEJ249" s="92"/>
      <c r="HEK249" s="92"/>
      <c r="HEL249" s="92"/>
      <c r="HEM249" s="92"/>
      <c r="HEN249" s="92"/>
      <c r="HEO249" s="92"/>
      <c r="HEP249" s="92"/>
      <c r="HEQ249" s="92"/>
      <c r="HER249" s="92"/>
      <c r="HES249" s="92"/>
      <c r="HET249" s="92"/>
      <c r="HEU249" s="92"/>
      <c r="HEV249" s="92"/>
      <c r="HEW249" s="92"/>
      <c r="HEX249" s="92"/>
      <c r="HEY249" s="92"/>
      <c r="HEZ249" s="92"/>
      <c r="HFA249" s="92"/>
      <c r="HFB249" s="92"/>
      <c r="HFC249" s="92"/>
      <c r="HFD249" s="92"/>
      <c r="HFE249" s="92"/>
      <c r="HFF249" s="92"/>
      <c r="HFG249" s="92"/>
      <c r="HFH249" s="92"/>
      <c r="HFI249" s="92"/>
      <c r="HFJ249" s="92"/>
      <c r="HFK249" s="92"/>
      <c r="HFL249" s="92"/>
      <c r="HFM249" s="92"/>
      <c r="HFN249" s="92"/>
      <c r="HFO249" s="92"/>
      <c r="HFP249" s="92"/>
      <c r="HFQ249" s="92"/>
      <c r="HFR249" s="92"/>
      <c r="HFS249" s="92"/>
      <c r="HFT249" s="92"/>
      <c r="HFU249" s="92"/>
      <c r="HFV249" s="92"/>
      <c r="HFW249" s="92"/>
      <c r="HFX249" s="92"/>
      <c r="HFY249" s="92"/>
      <c r="HFZ249" s="92"/>
      <c r="HGA249" s="92"/>
      <c r="HGB249" s="92"/>
      <c r="HGC249" s="92"/>
      <c r="HGD249" s="92"/>
      <c r="HGE249" s="92"/>
      <c r="HGF249" s="92"/>
      <c r="HGG249" s="92"/>
      <c r="HGH249" s="92"/>
      <c r="HGI249" s="92"/>
      <c r="HGJ249" s="92"/>
      <c r="HGK249" s="92"/>
      <c r="HGL249" s="92"/>
      <c r="HGM249" s="92"/>
      <c r="HGN249" s="92"/>
      <c r="HGO249" s="92"/>
      <c r="HGP249" s="92"/>
      <c r="HGQ249" s="92"/>
      <c r="HGR249" s="92"/>
      <c r="HGS249" s="92"/>
      <c r="HGT249" s="92"/>
      <c r="HGU249" s="92"/>
      <c r="HGV249" s="92"/>
      <c r="HGW249" s="92"/>
      <c r="HGX249" s="92"/>
      <c r="HGY249" s="92"/>
      <c r="HGZ249" s="92"/>
      <c r="HHA249" s="92"/>
      <c r="HHB249" s="92"/>
      <c r="HHC249" s="92"/>
      <c r="HHD249" s="92"/>
      <c r="HHE249" s="92"/>
      <c r="HHF249" s="92"/>
      <c r="HHG249" s="92"/>
      <c r="HHH249" s="92"/>
      <c r="HHI249" s="92"/>
      <c r="HHJ249" s="92"/>
      <c r="HHK249" s="92"/>
      <c r="HHL249" s="92"/>
      <c r="HHM249" s="92"/>
      <c r="HHN249" s="92"/>
      <c r="HHO249" s="92"/>
      <c r="HHP249" s="92"/>
      <c r="HHQ249" s="92"/>
      <c r="HHR249" s="92"/>
      <c r="HHS249" s="92"/>
      <c r="HHT249" s="92"/>
      <c r="HHU249" s="92"/>
      <c r="HHV249" s="92"/>
      <c r="HHW249" s="92"/>
      <c r="HHX249" s="92"/>
      <c r="HHY249" s="92"/>
      <c r="HHZ249" s="92"/>
      <c r="HIA249" s="92"/>
      <c r="HIB249" s="92"/>
      <c r="HIC249" s="92"/>
      <c r="HID249" s="92"/>
      <c r="HIE249" s="92"/>
      <c r="HIF249" s="92"/>
      <c r="HIG249" s="92"/>
      <c r="HIH249" s="92"/>
      <c r="HII249" s="92"/>
      <c r="HIJ249" s="92"/>
      <c r="HIK249" s="92"/>
      <c r="HIL249" s="92"/>
      <c r="HIM249" s="92"/>
      <c r="HIN249" s="92"/>
      <c r="HIO249" s="92"/>
      <c r="HIP249" s="92"/>
      <c r="HIQ249" s="92"/>
      <c r="HIR249" s="92"/>
      <c r="HIS249" s="92"/>
      <c r="HIT249" s="92"/>
      <c r="HIU249" s="92"/>
      <c r="HIV249" s="92"/>
      <c r="HIW249" s="92"/>
      <c r="HIX249" s="92"/>
      <c r="HIY249" s="92"/>
      <c r="HIZ249" s="92"/>
      <c r="HJA249" s="92"/>
      <c r="HJB249" s="92"/>
      <c r="HJC249" s="92"/>
      <c r="HJD249" s="92"/>
      <c r="HJE249" s="92"/>
      <c r="HJF249" s="92"/>
      <c r="HJG249" s="92"/>
      <c r="HJH249" s="92"/>
      <c r="HJI249" s="92"/>
      <c r="HJJ249" s="92"/>
      <c r="HJK249" s="92"/>
      <c r="HJL249" s="92"/>
      <c r="HJM249" s="92"/>
      <c r="HJN249" s="92"/>
      <c r="HJO249" s="92"/>
      <c r="HJP249" s="92"/>
      <c r="HJQ249" s="92"/>
      <c r="HJR249" s="92"/>
      <c r="HJS249" s="92"/>
      <c r="HJT249" s="92"/>
      <c r="HJU249" s="92"/>
      <c r="HJV249" s="92"/>
      <c r="HJW249" s="92"/>
      <c r="HJX249" s="92"/>
      <c r="HJY249" s="92"/>
      <c r="HJZ249" s="92"/>
      <c r="HKA249" s="92"/>
      <c r="HKB249" s="92"/>
      <c r="HKC249" s="92"/>
      <c r="HKD249" s="92"/>
      <c r="HKE249" s="92"/>
      <c r="HKF249" s="92"/>
      <c r="HKG249" s="92"/>
      <c r="HKH249" s="92"/>
      <c r="HKI249" s="92"/>
      <c r="HKJ249" s="92"/>
      <c r="HKK249" s="92"/>
      <c r="HKL249" s="92"/>
      <c r="HKM249" s="92"/>
      <c r="HKN249" s="92"/>
      <c r="HKO249" s="92"/>
      <c r="HKP249" s="92"/>
      <c r="HKQ249" s="92"/>
      <c r="HKR249" s="92"/>
      <c r="HKS249" s="92"/>
      <c r="HKT249" s="92"/>
      <c r="HKU249" s="92"/>
      <c r="HKV249" s="92"/>
      <c r="HKW249" s="92"/>
      <c r="HKX249" s="92"/>
      <c r="HKY249" s="92"/>
      <c r="HKZ249" s="92"/>
      <c r="HLA249" s="92"/>
      <c r="HLB249" s="92"/>
      <c r="HLC249" s="92"/>
      <c r="HLD249" s="92"/>
      <c r="HLE249" s="92"/>
      <c r="HLF249" s="92"/>
      <c r="HLG249" s="92"/>
      <c r="HLH249" s="92"/>
      <c r="HLI249" s="92"/>
      <c r="HLJ249" s="92"/>
      <c r="HLK249" s="92"/>
      <c r="HLL249" s="92"/>
      <c r="HLM249" s="92"/>
      <c r="HLN249" s="92"/>
      <c r="HLO249" s="92"/>
      <c r="HLP249" s="92"/>
      <c r="HLQ249" s="92"/>
      <c r="HLR249" s="92"/>
      <c r="HLS249" s="92"/>
      <c r="HLT249" s="92"/>
      <c r="HLU249" s="92"/>
      <c r="HLV249" s="92"/>
      <c r="HLW249" s="92"/>
      <c r="HLX249" s="92"/>
      <c r="HLY249" s="92"/>
      <c r="HLZ249" s="92"/>
      <c r="HMA249" s="92"/>
      <c r="HMB249" s="92"/>
      <c r="HMC249" s="92"/>
      <c r="HMD249" s="92"/>
      <c r="HME249" s="92"/>
      <c r="HMF249" s="92"/>
      <c r="HMG249" s="92"/>
      <c r="HMH249" s="92"/>
      <c r="HMI249" s="92"/>
      <c r="HMJ249" s="92"/>
      <c r="HMK249" s="92"/>
      <c r="HML249" s="92"/>
      <c r="HMM249" s="92"/>
      <c r="HMN249" s="92"/>
      <c r="HMO249" s="92"/>
      <c r="HMP249" s="92"/>
      <c r="HMQ249" s="92"/>
      <c r="HMR249" s="92"/>
      <c r="HMS249" s="92"/>
      <c r="HMT249" s="92"/>
      <c r="HMU249" s="92"/>
      <c r="HMV249" s="92"/>
      <c r="HMW249" s="92"/>
      <c r="HMX249" s="92"/>
      <c r="HMY249" s="92"/>
      <c r="HMZ249" s="92"/>
      <c r="HNA249" s="92"/>
      <c r="HNB249" s="92"/>
      <c r="HNC249" s="92"/>
      <c r="HND249" s="92"/>
      <c r="HNE249" s="92"/>
      <c r="HNF249" s="92"/>
      <c r="HNG249" s="92"/>
      <c r="HNH249" s="92"/>
      <c r="HNI249" s="92"/>
      <c r="HNJ249" s="92"/>
      <c r="HNK249" s="92"/>
      <c r="HNL249" s="92"/>
      <c r="HNM249" s="92"/>
      <c r="HNN249" s="92"/>
      <c r="HNO249" s="92"/>
      <c r="HNP249" s="92"/>
      <c r="HNQ249" s="92"/>
      <c r="HNR249" s="92"/>
      <c r="HNS249" s="92"/>
      <c r="HNT249" s="92"/>
      <c r="HNU249" s="92"/>
      <c r="HNV249" s="92"/>
      <c r="HNW249" s="92"/>
      <c r="HNX249" s="92"/>
      <c r="HNY249" s="92"/>
      <c r="HNZ249" s="92"/>
      <c r="HOA249" s="92"/>
      <c r="HOB249" s="92"/>
      <c r="HOC249" s="92"/>
      <c r="HOD249" s="92"/>
      <c r="HOE249" s="92"/>
      <c r="HOF249" s="92"/>
      <c r="HOG249" s="92"/>
      <c r="HOH249" s="92"/>
      <c r="HOI249" s="92"/>
      <c r="HOJ249" s="92"/>
      <c r="HOK249" s="92"/>
      <c r="HOL249" s="92"/>
      <c r="HOM249" s="92"/>
      <c r="HON249" s="92"/>
      <c r="HOO249" s="92"/>
      <c r="HOP249" s="92"/>
      <c r="HOQ249" s="92"/>
      <c r="HOR249" s="92"/>
      <c r="HOS249" s="92"/>
      <c r="HOT249" s="92"/>
      <c r="HOU249" s="92"/>
      <c r="HOV249" s="92"/>
      <c r="HOW249" s="92"/>
      <c r="HOX249" s="92"/>
      <c r="HOY249" s="92"/>
      <c r="HOZ249" s="92"/>
      <c r="HPA249" s="92"/>
      <c r="HPB249" s="92"/>
      <c r="HPC249" s="92"/>
      <c r="HPD249" s="92"/>
      <c r="HPE249" s="92"/>
      <c r="HPF249" s="92"/>
      <c r="HPG249" s="92"/>
      <c r="HPH249" s="92"/>
      <c r="HPI249" s="92"/>
      <c r="HPJ249" s="92"/>
      <c r="HPK249" s="92"/>
      <c r="HPL249" s="92"/>
      <c r="HPM249" s="92"/>
      <c r="HPN249" s="92"/>
      <c r="HPO249" s="92"/>
      <c r="HPP249" s="92"/>
      <c r="HPQ249" s="92"/>
      <c r="HPR249" s="92"/>
      <c r="HPS249" s="92"/>
      <c r="HPT249" s="92"/>
      <c r="HPU249" s="92"/>
      <c r="HPV249" s="92"/>
      <c r="HPW249" s="92"/>
      <c r="HPX249" s="92"/>
      <c r="HPY249" s="92"/>
      <c r="HPZ249" s="92"/>
      <c r="HQA249" s="92"/>
      <c r="HQB249" s="92"/>
      <c r="HQC249" s="92"/>
      <c r="HQD249" s="92"/>
      <c r="HQE249" s="92"/>
      <c r="HQF249" s="92"/>
      <c r="HQG249" s="92"/>
      <c r="HQH249" s="92"/>
      <c r="HQI249" s="92"/>
      <c r="HQJ249" s="92"/>
      <c r="HQK249" s="92"/>
      <c r="HQL249" s="92"/>
      <c r="HQM249" s="92"/>
      <c r="HQN249" s="92"/>
      <c r="HQO249" s="92"/>
      <c r="HQP249" s="92"/>
      <c r="HQQ249" s="92"/>
      <c r="HQR249" s="92"/>
      <c r="HQS249" s="92"/>
      <c r="HQT249" s="92"/>
      <c r="HQU249" s="92"/>
      <c r="HQV249" s="92"/>
      <c r="HQW249" s="92"/>
      <c r="HQX249" s="92"/>
      <c r="HQY249" s="92"/>
      <c r="HQZ249" s="92"/>
      <c r="HRA249" s="92"/>
      <c r="HRB249" s="92"/>
      <c r="HRC249" s="92"/>
      <c r="HRD249" s="92"/>
      <c r="HRE249" s="92"/>
      <c r="HRF249" s="92"/>
      <c r="HRG249" s="92"/>
      <c r="HRH249" s="92"/>
      <c r="HRI249" s="92"/>
      <c r="HRJ249" s="92"/>
      <c r="HRK249" s="92"/>
      <c r="HRL249" s="92"/>
      <c r="HRM249" s="92"/>
      <c r="HRN249" s="92"/>
      <c r="HRO249" s="92"/>
      <c r="HRP249" s="92"/>
      <c r="HRQ249" s="92"/>
      <c r="HRR249" s="92"/>
      <c r="HRS249" s="92"/>
      <c r="HRT249" s="92"/>
      <c r="HRU249" s="92"/>
      <c r="HRV249" s="92"/>
      <c r="HRW249" s="92"/>
      <c r="HRX249" s="92"/>
      <c r="HRY249" s="92"/>
      <c r="HRZ249" s="92"/>
      <c r="HSA249" s="92"/>
      <c r="HSB249" s="92"/>
      <c r="HSC249" s="92"/>
      <c r="HSD249" s="92"/>
      <c r="HSE249" s="92"/>
      <c r="HSF249" s="92"/>
      <c r="HSG249" s="92"/>
      <c r="HSH249" s="92"/>
      <c r="HSI249" s="92"/>
      <c r="HSJ249" s="92"/>
      <c r="HSK249" s="92"/>
      <c r="HSL249" s="92"/>
      <c r="HSM249" s="92"/>
      <c r="HSN249" s="92"/>
      <c r="HSO249" s="92"/>
      <c r="HSP249" s="92"/>
      <c r="HSQ249" s="92"/>
      <c r="HSR249" s="92"/>
      <c r="HSS249" s="92"/>
      <c r="HST249" s="92"/>
      <c r="HSU249" s="92"/>
      <c r="HSV249" s="92"/>
      <c r="HSW249" s="92"/>
      <c r="HSX249" s="92"/>
      <c r="HSY249" s="92"/>
      <c r="HSZ249" s="92"/>
      <c r="HTA249" s="92"/>
      <c r="HTB249" s="92"/>
      <c r="HTC249" s="92"/>
      <c r="HTD249" s="92"/>
      <c r="HTE249" s="92"/>
      <c r="HTF249" s="92"/>
      <c r="HTG249" s="92"/>
      <c r="HTH249" s="92"/>
      <c r="HTI249" s="92"/>
      <c r="HTJ249" s="92"/>
      <c r="HTK249" s="92"/>
      <c r="HTL249" s="92"/>
      <c r="HTM249" s="92"/>
      <c r="HTN249" s="92"/>
      <c r="HTO249" s="92"/>
      <c r="HTP249" s="92"/>
      <c r="HTQ249" s="92"/>
      <c r="HTR249" s="92"/>
      <c r="HTS249" s="92"/>
      <c r="HTT249" s="92"/>
      <c r="HTU249" s="92"/>
      <c r="HTV249" s="92"/>
      <c r="HTW249" s="92"/>
      <c r="HTX249" s="92"/>
      <c r="HTY249" s="92"/>
      <c r="HTZ249" s="92"/>
      <c r="HUA249" s="92"/>
      <c r="HUB249" s="92"/>
      <c r="HUC249" s="92"/>
      <c r="HUD249" s="92"/>
      <c r="HUE249" s="92"/>
      <c r="HUF249" s="92"/>
      <c r="HUG249" s="92"/>
      <c r="HUH249" s="92"/>
      <c r="HUI249" s="92"/>
      <c r="HUJ249" s="92"/>
      <c r="HUK249" s="92"/>
      <c r="HUL249" s="92"/>
      <c r="HUM249" s="92"/>
      <c r="HUN249" s="92"/>
      <c r="HUO249" s="92"/>
      <c r="HUP249" s="92"/>
      <c r="HUQ249" s="92"/>
      <c r="HUR249" s="92"/>
      <c r="HUS249" s="92"/>
      <c r="HUT249" s="92"/>
      <c r="HUU249" s="92"/>
      <c r="HUV249" s="92"/>
      <c r="HUW249" s="92"/>
      <c r="HUX249" s="92"/>
      <c r="HUY249" s="92"/>
      <c r="HUZ249" s="92"/>
      <c r="HVA249" s="92"/>
      <c r="HVB249" s="92"/>
      <c r="HVC249" s="92"/>
      <c r="HVD249" s="92"/>
      <c r="HVE249" s="92"/>
      <c r="HVF249" s="92"/>
      <c r="HVG249" s="92"/>
      <c r="HVH249" s="92"/>
      <c r="HVI249" s="92"/>
      <c r="HVJ249" s="92"/>
      <c r="HVK249" s="92"/>
      <c r="HVL249" s="92"/>
      <c r="HVM249" s="92"/>
      <c r="HVN249" s="92"/>
      <c r="HVO249" s="92"/>
      <c r="HVP249" s="92"/>
      <c r="HVQ249" s="92"/>
      <c r="HVR249" s="92"/>
      <c r="HVS249" s="92"/>
      <c r="HVT249" s="92"/>
      <c r="HVU249" s="92"/>
      <c r="HVV249" s="92"/>
      <c r="HVW249" s="92"/>
      <c r="HVX249" s="92"/>
      <c r="HVY249" s="92"/>
      <c r="HVZ249" s="92"/>
      <c r="HWA249" s="92"/>
      <c r="HWB249" s="92"/>
      <c r="HWC249" s="92"/>
      <c r="HWD249" s="92"/>
      <c r="HWE249" s="92"/>
      <c r="HWF249" s="92"/>
      <c r="HWG249" s="92"/>
      <c r="HWH249" s="92"/>
      <c r="HWI249" s="92"/>
      <c r="HWJ249" s="92"/>
      <c r="HWK249" s="92"/>
      <c r="HWL249" s="92"/>
      <c r="HWM249" s="92"/>
      <c r="HWN249" s="92"/>
      <c r="HWO249" s="92"/>
      <c r="HWP249" s="92"/>
      <c r="HWQ249" s="92"/>
      <c r="HWR249" s="92"/>
      <c r="HWS249" s="92"/>
      <c r="HWT249" s="92"/>
      <c r="HWU249" s="92"/>
      <c r="HWV249" s="92"/>
      <c r="HWW249" s="92"/>
      <c r="HWX249" s="92"/>
      <c r="HWY249" s="92"/>
      <c r="HWZ249" s="92"/>
      <c r="HXA249" s="92"/>
      <c r="HXB249" s="92"/>
      <c r="HXC249" s="92"/>
      <c r="HXD249" s="92"/>
      <c r="HXE249" s="92"/>
      <c r="HXF249" s="92"/>
      <c r="HXG249" s="92"/>
      <c r="HXH249" s="92"/>
      <c r="HXI249" s="92"/>
      <c r="HXJ249" s="92"/>
      <c r="HXK249" s="92"/>
      <c r="HXL249" s="92"/>
      <c r="HXM249" s="92"/>
      <c r="HXN249" s="92"/>
      <c r="HXO249" s="92"/>
      <c r="HXP249" s="92"/>
      <c r="HXQ249" s="92"/>
      <c r="HXR249" s="92"/>
      <c r="HXS249" s="92"/>
      <c r="HXT249" s="92"/>
      <c r="HXU249" s="92"/>
      <c r="HXV249" s="92"/>
      <c r="HXW249" s="92"/>
      <c r="HXX249" s="92"/>
      <c r="HXY249" s="92"/>
      <c r="HXZ249" s="92"/>
      <c r="HYA249" s="92"/>
      <c r="HYB249" s="92"/>
      <c r="HYC249" s="92"/>
      <c r="HYD249" s="92"/>
      <c r="HYE249" s="92"/>
      <c r="HYF249" s="92"/>
      <c r="HYG249" s="92"/>
      <c r="HYH249" s="92"/>
      <c r="HYI249" s="92"/>
      <c r="HYJ249" s="92"/>
      <c r="HYK249" s="92"/>
      <c r="HYL249" s="92"/>
      <c r="HYM249" s="92"/>
      <c r="HYN249" s="92"/>
      <c r="HYO249" s="92"/>
      <c r="HYP249" s="92"/>
      <c r="HYQ249" s="92"/>
      <c r="HYR249" s="92"/>
      <c r="HYS249" s="92"/>
      <c r="HYT249" s="92"/>
      <c r="HYU249" s="92"/>
      <c r="HYV249" s="92"/>
      <c r="HYW249" s="92"/>
      <c r="HYX249" s="92"/>
      <c r="HYY249" s="92"/>
      <c r="HYZ249" s="92"/>
      <c r="HZA249" s="92"/>
      <c r="HZB249" s="92"/>
      <c r="HZC249" s="92"/>
      <c r="HZD249" s="92"/>
      <c r="HZE249" s="92"/>
      <c r="HZF249" s="92"/>
      <c r="HZG249" s="92"/>
      <c r="HZH249" s="92"/>
      <c r="HZI249" s="92"/>
      <c r="HZJ249" s="92"/>
      <c r="HZK249" s="92"/>
      <c r="HZL249" s="92"/>
      <c r="HZM249" s="92"/>
      <c r="HZN249" s="92"/>
      <c r="HZO249" s="92"/>
      <c r="HZP249" s="92"/>
      <c r="HZQ249" s="92"/>
      <c r="HZR249" s="92"/>
      <c r="HZS249" s="92"/>
      <c r="HZT249" s="92"/>
      <c r="HZU249" s="92"/>
      <c r="HZV249" s="92"/>
      <c r="HZW249" s="92"/>
      <c r="HZX249" s="92"/>
      <c r="HZY249" s="92"/>
      <c r="HZZ249" s="92"/>
      <c r="IAA249" s="92"/>
      <c r="IAB249" s="92"/>
      <c r="IAC249" s="92"/>
      <c r="IAD249" s="92"/>
      <c r="IAE249" s="92"/>
      <c r="IAF249" s="92"/>
      <c r="IAG249" s="92"/>
      <c r="IAH249" s="92"/>
      <c r="IAI249" s="92"/>
      <c r="IAJ249" s="92"/>
      <c r="IAK249" s="92"/>
      <c r="IAL249" s="92"/>
      <c r="IAM249" s="92"/>
      <c r="IAN249" s="92"/>
      <c r="IAO249" s="92"/>
      <c r="IAP249" s="92"/>
      <c r="IAQ249" s="92"/>
      <c r="IAR249" s="92"/>
      <c r="IAS249" s="92"/>
      <c r="IAT249" s="92"/>
      <c r="IAU249" s="92"/>
      <c r="IAV249" s="92"/>
      <c r="IAW249" s="92"/>
      <c r="IAX249" s="92"/>
      <c r="IAY249" s="92"/>
      <c r="IAZ249" s="92"/>
      <c r="IBA249" s="92"/>
      <c r="IBB249" s="92"/>
      <c r="IBC249" s="92"/>
      <c r="IBD249" s="92"/>
      <c r="IBE249" s="92"/>
      <c r="IBF249" s="92"/>
      <c r="IBG249" s="92"/>
      <c r="IBH249" s="92"/>
      <c r="IBI249" s="92"/>
      <c r="IBJ249" s="92"/>
      <c r="IBK249" s="92"/>
      <c r="IBL249" s="92"/>
      <c r="IBM249" s="92"/>
      <c r="IBN249" s="92"/>
      <c r="IBO249" s="92"/>
      <c r="IBP249" s="92"/>
      <c r="IBQ249" s="92"/>
      <c r="IBR249" s="92"/>
      <c r="IBS249" s="92"/>
      <c r="IBT249" s="92"/>
      <c r="IBU249" s="92"/>
      <c r="IBV249" s="92"/>
      <c r="IBW249" s="92"/>
      <c r="IBX249" s="92"/>
      <c r="IBY249" s="92"/>
      <c r="IBZ249" s="92"/>
      <c r="ICA249" s="92"/>
      <c r="ICB249" s="92"/>
      <c r="ICC249" s="92"/>
      <c r="ICD249" s="92"/>
      <c r="ICE249" s="92"/>
      <c r="ICF249" s="92"/>
      <c r="ICG249" s="92"/>
      <c r="ICH249" s="92"/>
      <c r="ICI249" s="92"/>
      <c r="ICJ249" s="92"/>
      <c r="ICK249" s="92"/>
      <c r="ICL249" s="92"/>
      <c r="ICM249" s="92"/>
      <c r="ICN249" s="92"/>
      <c r="ICO249" s="92"/>
      <c r="ICP249" s="92"/>
      <c r="ICQ249" s="92"/>
      <c r="ICR249" s="92"/>
      <c r="ICS249" s="92"/>
      <c r="ICT249" s="92"/>
      <c r="ICU249" s="92"/>
      <c r="ICV249" s="92"/>
      <c r="ICW249" s="92"/>
      <c r="ICX249" s="92"/>
      <c r="ICY249" s="92"/>
      <c r="ICZ249" s="92"/>
      <c r="IDA249" s="92"/>
      <c r="IDB249" s="92"/>
      <c r="IDC249" s="92"/>
      <c r="IDD249" s="92"/>
      <c r="IDE249" s="92"/>
      <c r="IDF249" s="92"/>
      <c r="IDG249" s="92"/>
      <c r="IDH249" s="92"/>
      <c r="IDI249" s="92"/>
      <c r="IDJ249" s="92"/>
      <c r="IDK249" s="92"/>
      <c r="IDL249" s="92"/>
      <c r="IDM249" s="92"/>
      <c r="IDN249" s="92"/>
      <c r="IDO249" s="92"/>
      <c r="IDP249" s="92"/>
      <c r="IDQ249" s="92"/>
      <c r="IDR249" s="92"/>
      <c r="IDS249" s="92"/>
      <c r="IDT249" s="92"/>
      <c r="IDU249" s="92"/>
      <c r="IDV249" s="92"/>
      <c r="IDW249" s="92"/>
      <c r="IDX249" s="92"/>
      <c r="IDY249" s="92"/>
      <c r="IDZ249" s="92"/>
      <c r="IEA249" s="92"/>
      <c r="IEB249" s="92"/>
      <c r="IEC249" s="92"/>
      <c r="IED249" s="92"/>
      <c r="IEE249" s="92"/>
      <c r="IEF249" s="92"/>
      <c r="IEG249" s="92"/>
      <c r="IEH249" s="92"/>
      <c r="IEI249" s="92"/>
      <c r="IEJ249" s="92"/>
      <c r="IEK249" s="92"/>
      <c r="IEL249" s="92"/>
      <c r="IEM249" s="92"/>
      <c r="IEN249" s="92"/>
      <c r="IEO249" s="92"/>
      <c r="IEP249" s="92"/>
      <c r="IEQ249" s="92"/>
      <c r="IER249" s="92"/>
      <c r="IES249" s="92"/>
      <c r="IET249" s="92"/>
      <c r="IEU249" s="92"/>
      <c r="IEV249" s="92"/>
      <c r="IEW249" s="92"/>
      <c r="IEX249" s="92"/>
      <c r="IEY249" s="92"/>
      <c r="IEZ249" s="92"/>
      <c r="IFA249" s="92"/>
      <c r="IFB249" s="92"/>
      <c r="IFC249" s="92"/>
      <c r="IFD249" s="92"/>
      <c r="IFE249" s="92"/>
      <c r="IFF249" s="92"/>
      <c r="IFG249" s="92"/>
      <c r="IFH249" s="92"/>
      <c r="IFI249" s="92"/>
      <c r="IFJ249" s="92"/>
      <c r="IFK249" s="92"/>
      <c r="IFL249" s="92"/>
      <c r="IFM249" s="92"/>
      <c r="IFN249" s="92"/>
      <c r="IFO249" s="92"/>
      <c r="IFP249" s="92"/>
      <c r="IFQ249" s="92"/>
      <c r="IFR249" s="92"/>
      <c r="IFS249" s="92"/>
      <c r="IFT249" s="92"/>
      <c r="IFU249" s="92"/>
      <c r="IFV249" s="92"/>
      <c r="IFW249" s="92"/>
      <c r="IFX249" s="92"/>
      <c r="IFY249" s="92"/>
      <c r="IFZ249" s="92"/>
      <c r="IGA249" s="92"/>
      <c r="IGB249" s="92"/>
      <c r="IGC249" s="92"/>
      <c r="IGD249" s="92"/>
      <c r="IGE249" s="92"/>
      <c r="IGF249" s="92"/>
      <c r="IGG249" s="92"/>
      <c r="IGH249" s="92"/>
      <c r="IGI249" s="92"/>
      <c r="IGJ249" s="92"/>
      <c r="IGK249" s="92"/>
      <c r="IGL249" s="92"/>
      <c r="IGM249" s="92"/>
      <c r="IGN249" s="92"/>
      <c r="IGO249" s="92"/>
      <c r="IGP249" s="92"/>
      <c r="IGQ249" s="92"/>
      <c r="IGR249" s="92"/>
      <c r="IGS249" s="92"/>
      <c r="IGT249" s="92"/>
      <c r="IGU249" s="92"/>
      <c r="IGV249" s="92"/>
      <c r="IGW249" s="92"/>
      <c r="IGX249" s="92"/>
      <c r="IGY249" s="92"/>
      <c r="IGZ249" s="92"/>
      <c r="IHA249" s="92"/>
      <c r="IHB249" s="92"/>
      <c r="IHC249" s="92"/>
      <c r="IHD249" s="92"/>
      <c r="IHE249" s="92"/>
      <c r="IHF249" s="92"/>
      <c r="IHG249" s="92"/>
      <c r="IHH249" s="92"/>
      <c r="IHI249" s="92"/>
      <c r="IHJ249" s="92"/>
      <c r="IHK249" s="92"/>
      <c r="IHL249" s="92"/>
      <c r="IHM249" s="92"/>
      <c r="IHN249" s="92"/>
      <c r="IHO249" s="92"/>
      <c r="IHP249" s="92"/>
      <c r="IHQ249" s="92"/>
      <c r="IHR249" s="92"/>
      <c r="IHS249" s="92"/>
      <c r="IHT249" s="92"/>
      <c r="IHU249" s="92"/>
      <c r="IHV249" s="92"/>
      <c r="IHW249" s="92"/>
      <c r="IHX249" s="92"/>
      <c r="IHY249" s="92"/>
      <c r="IHZ249" s="92"/>
      <c r="IIA249" s="92"/>
      <c r="IIB249" s="92"/>
      <c r="IIC249" s="92"/>
      <c r="IID249" s="92"/>
      <c r="IIE249" s="92"/>
      <c r="IIF249" s="92"/>
      <c r="IIG249" s="92"/>
      <c r="IIH249" s="92"/>
      <c r="III249" s="92"/>
      <c r="IIJ249" s="92"/>
      <c r="IIK249" s="92"/>
      <c r="IIL249" s="92"/>
      <c r="IIM249" s="92"/>
      <c r="IIN249" s="92"/>
      <c r="IIO249" s="92"/>
      <c r="IIP249" s="92"/>
      <c r="IIQ249" s="92"/>
      <c r="IIR249" s="92"/>
      <c r="IIS249" s="92"/>
      <c r="IIT249" s="92"/>
      <c r="IIU249" s="92"/>
      <c r="IIV249" s="92"/>
      <c r="IIW249" s="92"/>
      <c r="IIX249" s="92"/>
      <c r="IIY249" s="92"/>
      <c r="IIZ249" s="92"/>
      <c r="IJA249" s="92"/>
      <c r="IJB249" s="92"/>
      <c r="IJC249" s="92"/>
      <c r="IJD249" s="92"/>
      <c r="IJE249" s="92"/>
      <c r="IJF249" s="92"/>
      <c r="IJG249" s="92"/>
      <c r="IJH249" s="92"/>
      <c r="IJI249" s="92"/>
      <c r="IJJ249" s="92"/>
      <c r="IJK249" s="92"/>
      <c r="IJL249" s="92"/>
      <c r="IJM249" s="92"/>
      <c r="IJN249" s="92"/>
      <c r="IJO249" s="92"/>
      <c r="IJP249" s="92"/>
      <c r="IJQ249" s="92"/>
      <c r="IJR249" s="92"/>
      <c r="IJS249" s="92"/>
      <c r="IJT249" s="92"/>
      <c r="IJU249" s="92"/>
      <c r="IJV249" s="92"/>
      <c r="IJW249" s="92"/>
      <c r="IJX249" s="92"/>
      <c r="IJY249" s="92"/>
      <c r="IJZ249" s="92"/>
      <c r="IKA249" s="92"/>
      <c r="IKB249" s="92"/>
      <c r="IKC249" s="92"/>
      <c r="IKD249" s="92"/>
      <c r="IKE249" s="92"/>
      <c r="IKF249" s="92"/>
      <c r="IKG249" s="92"/>
      <c r="IKH249" s="92"/>
      <c r="IKI249" s="92"/>
      <c r="IKJ249" s="92"/>
      <c r="IKK249" s="92"/>
      <c r="IKL249" s="92"/>
      <c r="IKM249" s="92"/>
      <c r="IKN249" s="92"/>
      <c r="IKO249" s="92"/>
      <c r="IKP249" s="92"/>
      <c r="IKQ249" s="92"/>
      <c r="IKR249" s="92"/>
      <c r="IKS249" s="92"/>
      <c r="IKT249" s="92"/>
      <c r="IKU249" s="92"/>
      <c r="IKV249" s="92"/>
      <c r="IKW249" s="92"/>
      <c r="IKX249" s="92"/>
      <c r="IKY249" s="92"/>
      <c r="IKZ249" s="92"/>
      <c r="ILA249" s="92"/>
      <c r="ILB249" s="92"/>
      <c r="ILC249" s="92"/>
      <c r="ILD249" s="92"/>
      <c r="ILE249" s="92"/>
      <c r="ILF249" s="92"/>
      <c r="ILG249" s="92"/>
      <c r="ILH249" s="92"/>
      <c r="ILI249" s="92"/>
      <c r="ILJ249" s="92"/>
      <c r="ILK249" s="92"/>
      <c r="ILL249" s="92"/>
      <c r="ILM249" s="92"/>
      <c r="ILN249" s="92"/>
      <c r="ILO249" s="92"/>
      <c r="ILP249" s="92"/>
      <c r="ILQ249" s="92"/>
      <c r="ILR249" s="92"/>
      <c r="ILS249" s="92"/>
      <c r="ILT249" s="92"/>
      <c r="ILU249" s="92"/>
      <c r="ILV249" s="92"/>
      <c r="ILW249" s="92"/>
      <c r="ILX249" s="92"/>
      <c r="ILY249" s="92"/>
      <c r="ILZ249" s="92"/>
      <c r="IMA249" s="92"/>
      <c r="IMB249" s="92"/>
      <c r="IMC249" s="92"/>
      <c r="IMD249" s="92"/>
      <c r="IME249" s="92"/>
      <c r="IMF249" s="92"/>
      <c r="IMG249" s="92"/>
      <c r="IMH249" s="92"/>
      <c r="IMI249" s="92"/>
      <c r="IMJ249" s="92"/>
      <c r="IMK249" s="92"/>
      <c r="IML249" s="92"/>
      <c r="IMM249" s="92"/>
      <c r="IMN249" s="92"/>
      <c r="IMO249" s="92"/>
      <c r="IMP249" s="92"/>
      <c r="IMQ249" s="92"/>
      <c r="IMR249" s="92"/>
      <c r="IMS249" s="92"/>
      <c r="IMT249" s="92"/>
      <c r="IMU249" s="92"/>
      <c r="IMV249" s="92"/>
      <c r="IMW249" s="92"/>
      <c r="IMX249" s="92"/>
      <c r="IMY249" s="92"/>
      <c r="IMZ249" s="92"/>
      <c r="INA249" s="92"/>
      <c r="INB249" s="92"/>
      <c r="INC249" s="92"/>
      <c r="IND249" s="92"/>
      <c r="INE249" s="92"/>
      <c r="INF249" s="92"/>
      <c r="ING249" s="92"/>
      <c r="INH249" s="92"/>
      <c r="INI249" s="92"/>
      <c r="INJ249" s="92"/>
      <c r="INK249" s="92"/>
      <c r="INL249" s="92"/>
      <c r="INM249" s="92"/>
      <c r="INN249" s="92"/>
      <c r="INO249" s="92"/>
      <c r="INP249" s="92"/>
      <c r="INQ249" s="92"/>
      <c r="INR249" s="92"/>
      <c r="INS249" s="92"/>
      <c r="INT249" s="92"/>
      <c r="INU249" s="92"/>
      <c r="INV249" s="92"/>
      <c r="INW249" s="92"/>
      <c r="INX249" s="92"/>
      <c r="INY249" s="92"/>
      <c r="INZ249" s="92"/>
      <c r="IOA249" s="92"/>
      <c r="IOB249" s="92"/>
      <c r="IOC249" s="92"/>
      <c r="IOD249" s="92"/>
      <c r="IOE249" s="92"/>
      <c r="IOF249" s="92"/>
      <c r="IOG249" s="92"/>
      <c r="IOH249" s="92"/>
      <c r="IOI249" s="92"/>
      <c r="IOJ249" s="92"/>
      <c r="IOK249" s="92"/>
      <c r="IOL249" s="92"/>
      <c r="IOM249" s="92"/>
      <c r="ION249" s="92"/>
      <c r="IOO249" s="92"/>
      <c r="IOP249" s="92"/>
      <c r="IOQ249" s="92"/>
      <c r="IOR249" s="92"/>
      <c r="IOS249" s="92"/>
      <c r="IOT249" s="92"/>
      <c r="IOU249" s="92"/>
      <c r="IOV249" s="92"/>
      <c r="IOW249" s="92"/>
      <c r="IOX249" s="92"/>
      <c r="IOY249" s="92"/>
      <c r="IOZ249" s="92"/>
      <c r="IPA249" s="92"/>
      <c r="IPB249" s="92"/>
      <c r="IPC249" s="92"/>
      <c r="IPD249" s="92"/>
      <c r="IPE249" s="92"/>
      <c r="IPF249" s="92"/>
      <c r="IPG249" s="92"/>
      <c r="IPH249" s="92"/>
      <c r="IPI249" s="92"/>
      <c r="IPJ249" s="92"/>
      <c r="IPK249" s="92"/>
      <c r="IPL249" s="92"/>
      <c r="IPM249" s="92"/>
      <c r="IPN249" s="92"/>
      <c r="IPO249" s="92"/>
      <c r="IPP249" s="92"/>
      <c r="IPQ249" s="92"/>
      <c r="IPR249" s="92"/>
      <c r="IPS249" s="92"/>
      <c r="IPT249" s="92"/>
      <c r="IPU249" s="92"/>
      <c r="IPV249" s="92"/>
      <c r="IPW249" s="92"/>
      <c r="IPX249" s="92"/>
      <c r="IPY249" s="92"/>
      <c r="IPZ249" s="92"/>
      <c r="IQA249" s="92"/>
      <c r="IQB249" s="92"/>
      <c r="IQC249" s="92"/>
      <c r="IQD249" s="92"/>
      <c r="IQE249" s="92"/>
      <c r="IQF249" s="92"/>
      <c r="IQG249" s="92"/>
      <c r="IQH249" s="92"/>
      <c r="IQI249" s="92"/>
      <c r="IQJ249" s="92"/>
      <c r="IQK249" s="92"/>
      <c r="IQL249" s="92"/>
      <c r="IQM249" s="92"/>
      <c r="IQN249" s="92"/>
      <c r="IQO249" s="92"/>
      <c r="IQP249" s="92"/>
      <c r="IQQ249" s="92"/>
      <c r="IQR249" s="92"/>
      <c r="IQS249" s="92"/>
      <c r="IQT249" s="92"/>
      <c r="IQU249" s="92"/>
      <c r="IQV249" s="92"/>
      <c r="IQW249" s="92"/>
      <c r="IQX249" s="92"/>
      <c r="IQY249" s="92"/>
      <c r="IQZ249" s="92"/>
      <c r="IRA249" s="92"/>
      <c r="IRB249" s="92"/>
      <c r="IRC249" s="92"/>
      <c r="IRD249" s="92"/>
      <c r="IRE249" s="92"/>
      <c r="IRF249" s="92"/>
      <c r="IRG249" s="92"/>
      <c r="IRH249" s="92"/>
      <c r="IRI249" s="92"/>
      <c r="IRJ249" s="92"/>
      <c r="IRK249" s="92"/>
      <c r="IRL249" s="92"/>
      <c r="IRM249" s="92"/>
      <c r="IRN249" s="92"/>
      <c r="IRO249" s="92"/>
      <c r="IRP249" s="92"/>
      <c r="IRQ249" s="92"/>
      <c r="IRR249" s="92"/>
      <c r="IRS249" s="92"/>
      <c r="IRT249" s="92"/>
      <c r="IRU249" s="92"/>
      <c r="IRV249" s="92"/>
      <c r="IRW249" s="92"/>
      <c r="IRX249" s="92"/>
      <c r="IRY249" s="92"/>
      <c r="IRZ249" s="92"/>
      <c r="ISA249" s="92"/>
      <c r="ISB249" s="92"/>
      <c r="ISC249" s="92"/>
      <c r="ISD249" s="92"/>
      <c r="ISE249" s="92"/>
      <c r="ISF249" s="92"/>
      <c r="ISG249" s="92"/>
      <c r="ISH249" s="92"/>
      <c r="ISI249" s="92"/>
      <c r="ISJ249" s="92"/>
      <c r="ISK249" s="92"/>
      <c r="ISL249" s="92"/>
      <c r="ISM249" s="92"/>
      <c r="ISN249" s="92"/>
      <c r="ISO249" s="92"/>
      <c r="ISP249" s="92"/>
      <c r="ISQ249" s="92"/>
      <c r="ISR249" s="92"/>
      <c r="ISS249" s="92"/>
      <c r="IST249" s="92"/>
      <c r="ISU249" s="92"/>
      <c r="ISV249" s="92"/>
      <c r="ISW249" s="92"/>
      <c r="ISX249" s="92"/>
      <c r="ISY249" s="92"/>
      <c r="ISZ249" s="92"/>
      <c r="ITA249" s="92"/>
      <c r="ITB249" s="92"/>
      <c r="ITC249" s="92"/>
      <c r="ITD249" s="92"/>
      <c r="ITE249" s="92"/>
      <c r="ITF249" s="92"/>
      <c r="ITG249" s="92"/>
      <c r="ITH249" s="92"/>
      <c r="ITI249" s="92"/>
      <c r="ITJ249" s="92"/>
      <c r="ITK249" s="92"/>
      <c r="ITL249" s="92"/>
      <c r="ITM249" s="92"/>
      <c r="ITN249" s="92"/>
      <c r="ITO249" s="92"/>
      <c r="ITP249" s="92"/>
      <c r="ITQ249" s="92"/>
      <c r="ITR249" s="92"/>
      <c r="ITS249" s="92"/>
      <c r="ITT249" s="92"/>
      <c r="ITU249" s="92"/>
      <c r="ITV249" s="92"/>
      <c r="ITW249" s="92"/>
      <c r="ITX249" s="92"/>
      <c r="ITY249" s="92"/>
      <c r="ITZ249" s="92"/>
      <c r="IUA249" s="92"/>
      <c r="IUB249" s="92"/>
      <c r="IUC249" s="92"/>
      <c r="IUD249" s="92"/>
      <c r="IUE249" s="92"/>
      <c r="IUF249" s="92"/>
      <c r="IUG249" s="92"/>
      <c r="IUH249" s="92"/>
      <c r="IUI249" s="92"/>
      <c r="IUJ249" s="92"/>
      <c r="IUK249" s="92"/>
      <c r="IUL249" s="92"/>
      <c r="IUM249" s="92"/>
      <c r="IUN249" s="92"/>
      <c r="IUO249" s="92"/>
      <c r="IUP249" s="92"/>
      <c r="IUQ249" s="92"/>
      <c r="IUR249" s="92"/>
      <c r="IUS249" s="92"/>
      <c r="IUT249" s="92"/>
      <c r="IUU249" s="92"/>
      <c r="IUV249" s="92"/>
      <c r="IUW249" s="92"/>
      <c r="IUX249" s="92"/>
      <c r="IUY249" s="92"/>
      <c r="IUZ249" s="92"/>
      <c r="IVA249" s="92"/>
      <c r="IVB249" s="92"/>
      <c r="IVC249" s="92"/>
      <c r="IVD249" s="92"/>
      <c r="IVE249" s="92"/>
      <c r="IVF249" s="92"/>
      <c r="IVG249" s="92"/>
      <c r="IVH249" s="92"/>
      <c r="IVI249" s="92"/>
      <c r="IVJ249" s="92"/>
      <c r="IVK249" s="92"/>
      <c r="IVL249" s="92"/>
      <c r="IVM249" s="92"/>
      <c r="IVN249" s="92"/>
      <c r="IVO249" s="92"/>
      <c r="IVP249" s="92"/>
      <c r="IVQ249" s="92"/>
      <c r="IVR249" s="92"/>
      <c r="IVS249" s="92"/>
      <c r="IVT249" s="92"/>
      <c r="IVU249" s="92"/>
      <c r="IVV249" s="92"/>
      <c r="IVW249" s="92"/>
      <c r="IVX249" s="92"/>
      <c r="IVY249" s="92"/>
      <c r="IVZ249" s="92"/>
      <c r="IWA249" s="92"/>
      <c r="IWB249" s="92"/>
      <c r="IWC249" s="92"/>
      <c r="IWD249" s="92"/>
      <c r="IWE249" s="92"/>
      <c r="IWF249" s="92"/>
      <c r="IWG249" s="92"/>
      <c r="IWH249" s="92"/>
      <c r="IWI249" s="92"/>
      <c r="IWJ249" s="92"/>
      <c r="IWK249" s="92"/>
      <c r="IWL249" s="92"/>
      <c r="IWM249" s="92"/>
      <c r="IWN249" s="92"/>
      <c r="IWO249" s="92"/>
      <c r="IWP249" s="92"/>
      <c r="IWQ249" s="92"/>
      <c r="IWR249" s="92"/>
      <c r="IWS249" s="92"/>
      <c r="IWT249" s="92"/>
      <c r="IWU249" s="92"/>
      <c r="IWV249" s="92"/>
      <c r="IWW249" s="92"/>
      <c r="IWX249" s="92"/>
      <c r="IWY249" s="92"/>
      <c r="IWZ249" s="92"/>
      <c r="IXA249" s="92"/>
      <c r="IXB249" s="92"/>
      <c r="IXC249" s="92"/>
      <c r="IXD249" s="92"/>
      <c r="IXE249" s="92"/>
      <c r="IXF249" s="92"/>
      <c r="IXG249" s="92"/>
      <c r="IXH249" s="92"/>
      <c r="IXI249" s="92"/>
      <c r="IXJ249" s="92"/>
      <c r="IXK249" s="92"/>
      <c r="IXL249" s="92"/>
      <c r="IXM249" s="92"/>
      <c r="IXN249" s="92"/>
      <c r="IXO249" s="92"/>
      <c r="IXP249" s="92"/>
      <c r="IXQ249" s="92"/>
      <c r="IXR249" s="92"/>
      <c r="IXS249" s="92"/>
      <c r="IXT249" s="92"/>
      <c r="IXU249" s="92"/>
      <c r="IXV249" s="92"/>
      <c r="IXW249" s="92"/>
      <c r="IXX249" s="92"/>
      <c r="IXY249" s="92"/>
      <c r="IXZ249" s="92"/>
      <c r="IYA249" s="92"/>
      <c r="IYB249" s="92"/>
      <c r="IYC249" s="92"/>
      <c r="IYD249" s="92"/>
      <c r="IYE249" s="92"/>
      <c r="IYF249" s="92"/>
      <c r="IYG249" s="92"/>
      <c r="IYH249" s="92"/>
      <c r="IYI249" s="92"/>
      <c r="IYJ249" s="92"/>
      <c r="IYK249" s="92"/>
      <c r="IYL249" s="92"/>
      <c r="IYM249" s="92"/>
      <c r="IYN249" s="92"/>
      <c r="IYO249" s="92"/>
      <c r="IYP249" s="92"/>
      <c r="IYQ249" s="92"/>
      <c r="IYR249" s="92"/>
      <c r="IYS249" s="92"/>
      <c r="IYT249" s="92"/>
      <c r="IYU249" s="92"/>
      <c r="IYV249" s="92"/>
      <c r="IYW249" s="92"/>
      <c r="IYX249" s="92"/>
      <c r="IYY249" s="92"/>
      <c r="IYZ249" s="92"/>
      <c r="IZA249" s="92"/>
      <c r="IZB249" s="92"/>
      <c r="IZC249" s="92"/>
      <c r="IZD249" s="92"/>
      <c r="IZE249" s="92"/>
      <c r="IZF249" s="92"/>
      <c r="IZG249" s="92"/>
      <c r="IZH249" s="92"/>
      <c r="IZI249" s="92"/>
      <c r="IZJ249" s="92"/>
      <c r="IZK249" s="92"/>
      <c r="IZL249" s="92"/>
      <c r="IZM249" s="92"/>
      <c r="IZN249" s="92"/>
      <c r="IZO249" s="92"/>
      <c r="IZP249" s="92"/>
      <c r="IZQ249" s="92"/>
      <c r="IZR249" s="92"/>
      <c r="IZS249" s="92"/>
      <c r="IZT249" s="92"/>
      <c r="IZU249" s="92"/>
      <c r="IZV249" s="92"/>
      <c r="IZW249" s="92"/>
      <c r="IZX249" s="92"/>
      <c r="IZY249" s="92"/>
      <c r="IZZ249" s="92"/>
      <c r="JAA249" s="92"/>
      <c r="JAB249" s="92"/>
      <c r="JAC249" s="92"/>
      <c r="JAD249" s="92"/>
      <c r="JAE249" s="92"/>
      <c r="JAF249" s="92"/>
      <c r="JAG249" s="92"/>
      <c r="JAH249" s="92"/>
      <c r="JAI249" s="92"/>
      <c r="JAJ249" s="92"/>
      <c r="JAK249" s="92"/>
      <c r="JAL249" s="92"/>
      <c r="JAM249" s="92"/>
      <c r="JAN249" s="92"/>
      <c r="JAO249" s="92"/>
      <c r="JAP249" s="92"/>
      <c r="JAQ249" s="92"/>
      <c r="JAR249" s="92"/>
      <c r="JAS249" s="92"/>
      <c r="JAT249" s="92"/>
      <c r="JAU249" s="92"/>
      <c r="JAV249" s="92"/>
      <c r="JAW249" s="92"/>
      <c r="JAX249" s="92"/>
      <c r="JAY249" s="92"/>
      <c r="JAZ249" s="92"/>
      <c r="JBA249" s="92"/>
      <c r="JBB249" s="92"/>
      <c r="JBC249" s="92"/>
      <c r="JBD249" s="92"/>
      <c r="JBE249" s="92"/>
      <c r="JBF249" s="92"/>
      <c r="JBG249" s="92"/>
      <c r="JBH249" s="92"/>
      <c r="JBI249" s="92"/>
      <c r="JBJ249" s="92"/>
      <c r="JBK249" s="92"/>
      <c r="JBL249" s="92"/>
      <c r="JBM249" s="92"/>
      <c r="JBN249" s="92"/>
      <c r="JBO249" s="92"/>
      <c r="JBP249" s="92"/>
      <c r="JBQ249" s="92"/>
      <c r="JBR249" s="92"/>
      <c r="JBS249" s="92"/>
      <c r="JBT249" s="92"/>
      <c r="JBU249" s="92"/>
      <c r="JBV249" s="92"/>
      <c r="JBW249" s="92"/>
      <c r="JBX249" s="92"/>
      <c r="JBY249" s="92"/>
      <c r="JBZ249" s="92"/>
      <c r="JCA249" s="92"/>
      <c r="JCB249" s="92"/>
      <c r="JCC249" s="92"/>
      <c r="JCD249" s="92"/>
      <c r="JCE249" s="92"/>
      <c r="JCF249" s="92"/>
      <c r="JCG249" s="92"/>
      <c r="JCH249" s="92"/>
      <c r="JCI249" s="92"/>
      <c r="JCJ249" s="92"/>
      <c r="JCK249" s="92"/>
      <c r="JCL249" s="92"/>
      <c r="JCM249" s="92"/>
      <c r="JCN249" s="92"/>
      <c r="JCO249" s="92"/>
      <c r="JCP249" s="92"/>
      <c r="JCQ249" s="92"/>
      <c r="JCR249" s="92"/>
      <c r="JCS249" s="92"/>
      <c r="JCT249" s="92"/>
      <c r="JCU249" s="92"/>
      <c r="JCV249" s="92"/>
      <c r="JCW249" s="92"/>
      <c r="JCX249" s="92"/>
      <c r="JCY249" s="92"/>
      <c r="JCZ249" s="92"/>
      <c r="JDA249" s="92"/>
      <c r="JDB249" s="92"/>
      <c r="JDC249" s="92"/>
      <c r="JDD249" s="92"/>
      <c r="JDE249" s="92"/>
      <c r="JDF249" s="92"/>
      <c r="JDG249" s="92"/>
      <c r="JDH249" s="92"/>
      <c r="JDI249" s="92"/>
      <c r="JDJ249" s="92"/>
      <c r="JDK249" s="92"/>
      <c r="JDL249" s="92"/>
      <c r="JDM249" s="92"/>
      <c r="JDN249" s="92"/>
      <c r="JDO249" s="92"/>
      <c r="JDP249" s="92"/>
      <c r="JDQ249" s="92"/>
      <c r="JDR249" s="92"/>
      <c r="JDS249" s="92"/>
      <c r="JDT249" s="92"/>
      <c r="JDU249" s="92"/>
      <c r="JDV249" s="92"/>
      <c r="JDW249" s="92"/>
      <c r="JDX249" s="92"/>
      <c r="JDY249" s="92"/>
      <c r="JDZ249" s="92"/>
      <c r="JEA249" s="92"/>
      <c r="JEB249" s="92"/>
      <c r="JEC249" s="92"/>
      <c r="JED249" s="92"/>
      <c r="JEE249" s="92"/>
      <c r="JEF249" s="92"/>
      <c r="JEG249" s="92"/>
      <c r="JEH249" s="92"/>
      <c r="JEI249" s="92"/>
      <c r="JEJ249" s="92"/>
      <c r="JEK249" s="92"/>
      <c r="JEL249" s="92"/>
      <c r="JEM249" s="92"/>
      <c r="JEN249" s="92"/>
      <c r="JEO249" s="92"/>
      <c r="JEP249" s="92"/>
      <c r="JEQ249" s="92"/>
      <c r="JER249" s="92"/>
      <c r="JES249" s="92"/>
      <c r="JET249" s="92"/>
      <c r="JEU249" s="92"/>
      <c r="JEV249" s="92"/>
      <c r="JEW249" s="92"/>
      <c r="JEX249" s="92"/>
      <c r="JEY249" s="92"/>
      <c r="JEZ249" s="92"/>
      <c r="JFA249" s="92"/>
      <c r="JFB249" s="92"/>
      <c r="JFC249" s="92"/>
      <c r="JFD249" s="92"/>
      <c r="JFE249" s="92"/>
      <c r="JFF249" s="92"/>
      <c r="JFG249" s="92"/>
      <c r="JFH249" s="92"/>
      <c r="JFI249" s="92"/>
      <c r="JFJ249" s="92"/>
      <c r="JFK249" s="92"/>
      <c r="JFL249" s="92"/>
      <c r="JFM249" s="92"/>
      <c r="JFN249" s="92"/>
      <c r="JFO249" s="92"/>
      <c r="JFP249" s="92"/>
      <c r="JFQ249" s="92"/>
      <c r="JFR249" s="92"/>
      <c r="JFS249" s="92"/>
      <c r="JFT249" s="92"/>
      <c r="JFU249" s="92"/>
      <c r="JFV249" s="92"/>
      <c r="JFW249" s="92"/>
      <c r="JFX249" s="92"/>
      <c r="JFY249" s="92"/>
      <c r="JFZ249" s="92"/>
      <c r="JGA249" s="92"/>
      <c r="JGB249" s="92"/>
      <c r="JGC249" s="92"/>
      <c r="JGD249" s="92"/>
      <c r="JGE249" s="92"/>
      <c r="JGF249" s="92"/>
      <c r="JGG249" s="92"/>
      <c r="JGH249" s="92"/>
      <c r="JGI249" s="92"/>
      <c r="JGJ249" s="92"/>
      <c r="JGK249" s="92"/>
      <c r="JGL249" s="92"/>
      <c r="JGM249" s="92"/>
      <c r="JGN249" s="92"/>
      <c r="JGO249" s="92"/>
      <c r="JGP249" s="92"/>
      <c r="JGQ249" s="92"/>
      <c r="JGR249" s="92"/>
      <c r="JGS249" s="92"/>
      <c r="JGT249" s="92"/>
      <c r="JGU249" s="92"/>
      <c r="JGV249" s="92"/>
      <c r="JGW249" s="92"/>
      <c r="JGX249" s="92"/>
      <c r="JGY249" s="92"/>
      <c r="JGZ249" s="92"/>
      <c r="JHA249" s="92"/>
      <c r="JHB249" s="92"/>
      <c r="JHC249" s="92"/>
      <c r="JHD249" s="92"/>
      <c r="JHE249" s="92"/>
      <c r="JHF249" s="92"/>
      <c r="JHG249" s="92"/>
      <c r="JHH249" s="92"/>
      <c r="JHI249" s="92"/>
      <c r="JHJ249" s="92"/>
      <c r="JHK249" s="92"/>
      <c r="JHL249" s="92"/>
      <c r="JHM249" s="92"/>
      <c r="JHN249" s="92"/>
      <c r="JHO249" s="92"/>
      <c r="JHP249" s="92"/>
      <c r="JHQ249" s="92"/>
      <c r="JHR249" s="92"/>
      <c r="JHS249" s="92"/>
      <c r="JHT249" s="92"/>
      <c r="JHU249" s="92"/>
      <c r="JHV249" s="92"/>
      <c r="JHW249" s="92"/>
      <c r="JHX249" s="92"/>
      <c r="JHY249" s="92"/>
      <c r="JHZ249" s="92"/>
      <c r="JIA249" s="92"/>
      <c r="JIB249" s="92"/>
      <c r="JIC249" s="92"/>
      <c r="JID249" s="92"/>
      <c r="JIE249" s="92"/>
      <c r="JIF249" s="92"/>
      <c r="JIG249" s="92"/>
      <c r="JIH249" s="92"/>
      <c r="JII249" s="92"/>
      <c r="JIJ249" s="92"/>
      <c r="JIK249" s="92"/>
      <c r="JIL249" s="92"/>
      <c r="JIM249" s="92"/>
      <c r="JIN249" s="92"/>
      <c r="JIO249" s="92"/>
      <c r="JIP249" s="92"/>
      <c r="JIQ249" s="92"/>
      <c r="JIR249" s="92"/>
      <c r="JIS249" s="92"/>
      <c r="JIT249" s="92"/>
      <c r="JIU249" s="92"/>
      <c r="JIV249" s="92"/>
      <c r="JIW249" s="92"/>
      <c r="JIX249" s="92"/>
      <c r="JIY249" s="92"/>
      <c r="JIZ249" s="92"/>
      <c r="JJA249" s="92"/>
      <c r="JJB249" s="92"/>
      <c r="JJC249" s="92"/>
      <c r="JJD249" s="92"/>
      <c r="JJE249" s="92"/>
      <c r="JJF249" s="92"/>
      <c r="JJG249" s="92"/>
      <c r="JJH249" s="92"/>
      <c r="JJI249" s="92"/>
      <c r="JJJ249" s="92"/>
      <c r="JJK249" s="92"/>
      <c r="JJL249" s="92"/>
      <c r="JJM249" s="92"/>
      <c r="JJN249" s="92"/>
      <c r="JJO249" s="92"/>
      <c r="JJP249" s="92"/>
      <c r="JJQ249" s="92"/>
      <c r="JJR249" s="92"/>
      <c r="JJS249" s="92"/>
      <c r="JJT249" s="92"/>
      <c r="JJU249" s="92"/>
      <c r="JJV249" s="92"/>
      <c r="JJW249" s="92"/>
      <c r="JJX249" s="92"/>
      <c r="JJY249" s="92"/>
      <c r="JJZ249" s="92"/>
      <c r="JKA249" s="92"/>
      <c r="JKB249" s="92"/>
      <c r="JKC249" s="92"/>
      <c r="JKD249" s="92"/>
      <c r="JKE249" s="92"/>
      <c r="JKF249" s="92"/>
      <c r="JKG249" s="92"/>
      <c r="JKH249" s="92"/>
      <c r="JKI249" s="92"/>
      <c r="JKJ249" s="92"/>
      <c r="JKK249" s="92"/>
      <c r="JKL249" s="92"/>
      <c r="JKM249" s="92"/>
      <c r="JKN249" s="92"/>
      <c r="JKO249" s="92"/>
      <c r="JKP249" s="92"/>
      <c r="JKQ249" s="92"/>
      <c r="JKR249" s="92"/>
      <c r="JKS249" s="92"/>
      <c r="JKT249" s="92"/>
      <c r="JKU249" s="92"/>
      <c r="JKV249" s="92"/>
      <c r="JKW249" s="92"/>
      <c r="JKX249" s="92"/>
      <c r="JKY249" s="92"/>
      <c r="JKZ249" s="92"/>
      <c r="JLA249" s="92"/>
      <c r="JLB249" s="92"/>
      <c r="JLC249" s="92"/>
      <c r="JLD249" s="92"/>
      <c r="JLE249" s="92"/>
      <c r="JLF249" s="92"/>
      <c r="JLG249" s="92"/>
      <c r="JLH249" s="92"/>
      <c r="JLI249" s="92"/>
      <c r="JLJ249" s="92"/>
      <c r="JLK249" s="92"/>
      <c r="JLL249" s="92"/>
      <c r="JLM249" s="92"/>
      <c r="JLN249" s="92"/>
      <c r="JLO249" s="92"/>
      <c r="JLP249" s="92"/>
      <c r="JLQ249" s="92"/>
      <c r="JLR249" s="92"/>
      <c r="JLS249" s="92"/>
      <c r="JLT249" s="92"/>
      <c r="JLU249" s="92"/>
      <c r="JLV249" s="92"/>
      <c r="JLW249" s="92"/>
      <c r="JLX249" s="92"/>
      <c r="JLY249" s="92"/>
      <c r="JLZ249" s="92"/>
      <c r="JMA249" s="92"/>
      <c r="JMB249" s="92"/>
      <c r="JMC249" s="92"/>
      <c r="JMD249" s="92"/>
      <c r="JME249" s="92"/>
      <c r="JMF249" s="92"/>
      <c r="JMG249" s="92"/>
      <c r="JMH249" s="92"/>
      <c r="JMI249" s="92"/>
      <c r="JMJ249" s="92"/>
      <c r="JMK249" s="92"/>
      <c r="JML249" s="92"/>
      <c r="JMM249" s="92"/>
      <c r="JMN249" s="92"/>
      <c r="JMO249" s="92"/>
      <c r="JMP249" s="92"/>
      <c r="JMQ249" s="92"/>
      <c r="JMR249" s="92"/>
      <c r="JMS249" s="92"/>
      <c r="JMT249" s="92"/>
      <c r="JMU249" s="92"/>
      <c r="JMV249" s="92"/>
      <c r="JMW249" s="92"/>
      <c r="JMX249" s="92"/>
      <c r="JMY249" s="92"/>
      <c r="JMZ249" s="92"/>
      <c r="JNA249" s="92"/>
      <c r="JNB249" s="92"/>
      <c r="JNC249" s="92"/>
      <c r="JND249" s="92"/>
      <c r="JNE249" s="92"/>
      <c r="JNF249" s="92"/>
      <c r="JNG249" s="92"/>
      <c r="JNH249" s="92"/>
      <c r="JNI249" s="92"/>
      <c r="JNJ249" s="92"/>
      <c r="JNK249" s="92"/>
      <c r="JNL249" s="92"/>
      <c r="JNM249" s="92"/>
      <c r="JNN249" s="92"/>
      <c r="JNO249" s="92"/>
      <c r="JNP249" s="92"/>
      <c r="JNQ249" s="92"/>
      <c r="JNR249" s="92"/>
      <c r="JNS249" s="92"/>
      <c r="JNT249" s="92"/>
      <c r="JNU249" s="92"/>
      <c r="JNV249" s="92"/>
      <c r="JNW249" s="92"/>
      <c r="JNX249" s="92"/>
      <c r="JNY249" s="92"/>
      <c r="JNZ249" s="92"/>
      <c r="JOA249" s="92"/>
      <c r="JOB249" s="92"/>
      <c r="JOC249" s="92"/>
      <c r="JOD249" s="92"/>
      <c r="JOE249" s="92"/>
      <c r="JOF249" s="92"/>
      <c r="JOG249" s="92"/>
      <c r="JOH249" s="92"/>
      <c r="JOI249" s="92"/>
      <c r="JOJ249" s="92"/>
      <c r="JOK249" s="92"/>
      <c r="JOL249" s="92"/>
      <c r="JOM249" s="92"/>
      <c r="JON249" s="92"/>
      <c r="JOO249" s="92"/>
      <c r="JOP249" s="92"/>
      <c r="JOQ249" s="92"/>
      <c r="JOR249" s="92"/>
      <c r="JOS249" s="92"/>
      <c r="JOT249" s="92"/>
      <c r="JOU249" s="92"/>
      <c r="JOV249" s="92"/>
      <c r="JOW249" s="92"/>
      <c r="JOX249" s="92"/>
      <c r="JOY249" s="92"/>
      <c r="JOZ249" s="92"/>
      <c r="JPA249" s="92"/>
      <c r="JPB249" s="92"/>
      <c r="JPC249" s="92"/>
      <c r="JPD249" s="92"/>
      <c r="JPE249" s="92"/>
      <c r="JPF249" s="92"/>
      <c r="JPG249" s="92"/>
      <c r="JPH249" s="92"/>
      <c r="JPI249" s="92"/>
      <c r="JPJ249" s="92"/>
      <c r="JPK249" s="92"/>
      <c r="JPL249" s="92"/>
      <c r="JPM249" s="92"/>
      <c r="JPN249" s="92"/>
      <c r="JPO249" s="92"/>
      <c r="JPP249" s="92"/>
      <c r="JPQ249" s="92"/>
      <c r="JPR249" s="92"/>
      <c r="JPS249" s="92"/>
      <c r="JPT249" s="92"/>
      <c r="JPU249" s="92"/>
      <c r="JPV249" s="92"/>
      <c r="JPW249" s="92"/>
      <c r="JPX249" s="92"/>
      <c r="JPY249" s="92"/>
      <c r="JPZ249" s="92"/>
      <c r="JQA249" s="92"/>
      <c r="JQB249" s="92"/>
      <c r="JQC249" s="92"/>
      <c r="JQD249" s="92"/>
      <c r="JQE249" s="92"/>
      <c r="JQF249" s="92"/>
      <c r="JQG249" s="92"/>
      <c r="JQH249" s="92"/>
      <c r="JQI249" s="92"/>
      <c r="JQJ249" s="92"/>
      <c r="JQK249" s="92"/>
      <c r="JQL249" s="92"/>
      <c r="JQM249" s="92"/>
      <c r="JQN249" s="92"/>
      <c r="JQO249" s="92"/>
      <c r="JQP249" s="92"/>
      <c r="JQQ249" s="92"/>
      <c r="JQR249" s="92"/>
      <c r="JQS249" s="92"/>
      <c r="JQT249" s="92"/>
      <c r="JQU249" s="92"/>
      <c r="JQV249" s="92"/>
      <c r="JQW249" s="92"/>
      <c r="JQX249" s="92"/>
      <c r="JQY249" s="92"/>
      <c r="JQZ249" s="92"/>
      <c r="JRA249" s="92"/>
      <c r="JRB249" s="92"/>
      <c r="JRC249" s="92"/>
      <c r="JRD249" s="92"/>
      <c r="JRE249" s="92"/>
      <c r="JRF249" s="92"/>
      <c r="JRG249" s="92"/>
      <c r="JRH249" s="92"/>
      <c r="JRI249" s="92"/>
      <c r="JRJ249" s="92"/>
      <c r="JRK249" s="92"/>
      <c r="JRL249" s="92"/>
      <c r="JRM249" s="92"/>
      <c r="JRN249" s="92"/>
      <c r="JRO249" s="92"/>
      <c r="JRP249" s="92"/>
      <c r="JRQ249" s="92"/>
      <c r="JRR249" s="92"/>
      <c r="JRS249" s="92"/>
      <c r="JRT249" s="92"/>
      <c r="JRU249" s="92"/>
      <c r="JRV249" s="92"/>
      <c r="JRW249" s="92"/>
      <c r="JRX249" s="92"/>
      <c r="JRY249" s="92"/>
      <c r="JRZ249" s="92"/>
      <c r="JSA249" s="92"/>
      <c r="JSB249" s="92"/>
      <c r="JSC249" s="92"/>
      <c r="JSD249" s="92"/>
      <c r="JSE249" s="92"/>
      <c r="JSF249" s="92"/>
      <c r="JSG249" s="92"/>
      <c r="JSH249" s="92"/>
      <c r="JSI249" s="92"/>
      <c r="JSJ249" s="92"/>
      <c r="JSK249" s="92"/>
      <c r="JSL249" s="92"/>
      <c r="JSM249" s="92"/>
      <c r="JSN249" s="92"/>
      <c r="JSO249" s="92"/>
      <c r="JSP249" s="92"/>
      <c r="JSQ249" s="92"/>
      <c r="JSR249" s="92"/>
      <c r="JSS249" s="92"/>
      <c r="JST249" s="92"/>
      <c r="JSU249" s="92"/>
      <c r="JSV249" s="92"/>
      <c r="JSW249" s="92"/>
      <c r="JSX249" s="92"/>
      <c r="JSY249" s="92"/>
      <c r="JSZ249" s="92"/>
      <c r="JTA249" s="92"/>
      <c r="JTB249" s="92"/>
      <c r="JTC249" s="92"/>
      <c r="JTD249" s="92"/>
      <c r="JTE249" s="92"/>
      <c r="JTF249" s="92"/>
      <c r="JTG249" s="92"/>
      <c r="JTH249" s="92"/>
      <c r="JTI249" s="92"/>
      <c r="JTJ249" s="92"/>
      <c r="JTK249" s="92"/>
      <c r="JTL249" s="92"/>
      <c r="JTM249" s="92"/>
      <c r="JTN249" s="92"/>
      <c r="JTO249" s="92"/>
      <c r="JTP249" s="92"/>
      <c r="JTQ249" s="92"/>
      <c r="JTR249" s="92"/>
      <c r="JTS249" s="92"/>
      <c r="JTT249" s="92"/>
      <c r="JTU249" s="92"/>
      <c r="JTV249" s="92"/>
      <c r="JTW249" s="92"/>
      <c r="JTX249" s="92"/>
      <c r="JTY249" s="92"/>
      <c r="JTZ249" s="92"/>
      <c r="JUA249" s="92"/>
      <c r="JUB249" s="92"/>
      <c r="JUC249" s="92"/>
      <c r="JUD249" s="92"/>
      <c r="JUE249" s="92"/>
      <c r="JUF249" s="92"/>
      <c r="JUG249" s="92"/>
      <c r="JUH249" s="92"/>
      <c r="JUI249" s="92"/>
      <c r="JUJ249" s="92"/>
      <c r="JUK249" s="92"/>
      <c r="JUL249" s="92"/>
      <c r="JUM249" s="92"/>
      <c r="JUN249" s="92"/>
      <c r="JUO249" s="92"/>
      <c r="JUP249" s="92"/>
      <c r="JUQ249" s="92"/>
      <c r="JUR249" s="92"/>
      <c r="JUS249" s="92"/>
      <c r="JUT249" s="92"/>
      <c r="JUU249" s="92"/>
      <c r="JUV249" s="92"/>
      <c r="JUW249" s="92"/>
      <c r="JUX249" s="92"/>
      <c r="JUY249" s="92"/>
      <c r="JUZ249" s="92"/>
      <c r="JVA249" s="92"/>
      <c r="JVB249" s="92"/>
      <c r="JVC249" s="92"/>
      <c r="JVD249" s="92"/>
      <c r="JVE249" s="92"/>
      <c r="JVF249" s="92"/>
      <c r="JVG249" s="92"/>
      <c r="JVH249" s="92"/>
      <c r="JVI249" s="92"/>
      <c r="JVJ249" s="92"/>
      <c r="JVK249" s="92"/>
      <c r="JVL249" s="92"/>
      <c r="JVM249" s="92"/>
      <c r="JVN249" s="92"/>
      <c r="JVO249" s="92"/>
      <c r="JVP249" s="92"/>
      <c r="JVQ249" s="92"/>
      <c r="JVR249" s="92"/>
      <c r="JVS249" s="92"/>
      <c r="JVT249" s="92"/>
      <c r="JVU249" s="92"/>
      <c r="JVV249" s="92"/>
      <c r="JVW249" s="92"/>
      <c r="JVX249" s="92"/>
      <c r="JVY249" s="92"/>
      <c r="JVZ249" s="92"/>
      <c r="JWA249" s="92"/>
      <c r="JWB249" s="92"/>
      <c r="JWC249" s="92"/>
      <c r="JWD249" s="92"/>
      <c r="JWE249" s="92"/>
      <c r="JWF249" s="92"/>
      <c r="JWG249" s="92"/>
      <c r="JWH249" s="92"/>
      <c r="JWI249" s="92"/>
      <c r="JWJ249" s="92"/>
      <c r="JWK249" s="92"/>
      <c r="JWL249" s="92"/>
      <c r="JWM249" s="92"/>
      <c r="JWN249" s="92"/>
      <c r="JWO249" s="92"/>
      <c r="JWP249" s="92"/>
      <c r="JWQ249" s="92"/>
      <c r="JWR249" s="92"/>
      <c r="JWS249" s="92"/>
      <c r="JWT249" s="92"/>
      <c r="JWU249" s="92"/>
      <c r="JWV249" s="92"/>
      <c r="JWW249" s="92"/>
      <c r="JWX249" s="92"/>
      <c r="JWY249" s="92"/>
      <c r="JWZ249" s="92"/>
      <c r="JXA249" s="92"/>
      <c r="JXB249" s="92"/>
      <c r="JXC249" s="92"/>
      <c r="JXD249" s="92"/>
      <c r="JXE249" s="92"/>
      <c r="JXF249" s="92"/>
      <c r="JXG249" s="92"/>
      <c r="JXH249" s="92"/>
      <c r="JXI249" s="92"/>
      <c r="JXJ249" s="92"/>
      <c r="JXK249" s="92"/>
      <c r="JXL249" s="92"/>
      <c r="JXM249" s="92"/>
      <c r="JXN249" s="92"/>
      <c r="JXO249" s="92"/>
      <c r="JXP249" s="92"/>
      <c r="JXQ249" s="92"/>
      <c r="JXR249" s="92"/>
      <c r="JXS249" s="92"/>
      <c r="JXT249" s="92"/>
      <c r="JXU249" s="92"/>
      <c r="JXV249" s="92"/>
      <c r="JXW249" s="92"/>
      <c r="JXX249" s="92"/>
      <c r="JXY249" s="92"/>
      <c r="JXZ249" s="92"/>
      <c r="JYA249" s="92"/>
      <c r="JYB249" s="92"/>
      <c r="JYC249" s="92"/>
      <c r="JYD249" s="92"/>
      <c r="JYE249" s="92"/>
      <c r="JYF249" s="92"/>
      <c r="JYG249" s="92"/>
      <c r="JYH249" s="92"/>
      <c r="JYI249" s="92"/>
      <c r="JYJ249" s="92"/>
      <c r="JYK249" s="92"/>
      <c r="JYL249" s="92"/>
      <c r="JYM249" s="92"/>
      <c r="JYN249" s="92"/>
      <c r="JYO249" s="92"/>
      <c r="JYP249" s="92"/>
      <c r="JYQ249" s="92"/>
      <c r="JYR249" s="92"/>
      <c r="JYS249" s="92"/>
      <c r="JYT249" s="92"/>
      <c r="JYU249" s="92"/>
      <c r="JYV249" s="92"/>
      <c r="JYW249" s="92"/>
      <c r="JYX249" s="92"/>
      <c r="JYY249" s="92"/>
      <c r="JYZ249" s="92"/>
      <c r="JZA249" s="92"/>
      <c r="JZB249" s="92"/>
      <c r="JZC249" s="92"/>
      <c r="JZD249" s="92"/>
      <c r="JZE249" s="92"/>
      <c r="JZF249" s="92"/>
      <c r="JZG249" s="92"/>
      <c r="JZH249" s="92"/>
      <c r="JZI249" s="92"/>
      <c r="JZJ249" s="92"/>
      <c r="JZK249" s="92"/>
      <c r="JZL249" s="92"/>
      <c r="JZM249" s="92"/>
      <c r="JZN249" s="92"/>
      <c r="JZO249" s="92"/>
      <c r="JZP249" s="92"/>
      <c r="JZQ249" s="92"/>
      <c r="JZR249" s="92"/>
      <c r="JZS249" s="92"/>
      <c r="JZT249" s="92"/>
      <c r="JZU249" s="92"/>
      <c r="JZV249" s="92"/>
      <c r="JZW249" s="92"/>
      <c r="JZX249" s="92"/>
      <c r="JZY249" s="92"/>
      <c r="JZZ249" s="92"/>
      <c r="KAA249" s="92"/>
      <c r="KAB249" s="92"/>
      <c r="KAC249" s="92"/>
      <c r="KAD249" s="92"/>
      <c r="KAE249" s="92"/>
      <c r="KAF249" s="92"/>
      <c r="KAG249" s="92"/>
      <c r="KAH249" s="92"/>
      <c r="KAI249" s="92"/>
      <c r="KAJ249" s="92"/>
      <c r="KAK249" s="92"/>
      <c r="KAL249" s="92"/>
      <c r="KAM249" s="92"/>
      <c r="KAN249" s="92"/>
      <c r="KAO249" s="92"/>
      <c r="KAP249" s="92"/>
      <c r="KAQ249" s="92"/>
      <c r="KAR249" s="92"/>
      <c r="KAS249" s="92"/>
      <c r="KAT249" s="92"/>
      <c r="KAU249" s="92"/>
      <c r="KAV249" s="92"/>
      <c r="KAW249" s="92"/>
      <c r="KAX249" s="92"/>
      <c r="KAY249" s="92"/>
      <c r="KAZ249" s="92"/>
      <c r="KBA249" s="92"/>
      <c r="KBB249" s="92"/>
      <c r="KBC249" s="92"/>
      <c r="KBD249" s="92"/>
      <c r="KBE249" s="92"/>
      <c r="KBF249" s="92"/>
      <c r="KBG249" s="92"/>
      <c r="KBH249" s="92"/>
      <c r="KBI249" s="92"/>
      <c r="KBJ249" s="92"/>
      <c r="KBK249" s="92"/>
      <c r="KBL249" s="92"/>
      <c r="KBM249" s="92"/>
      <c r="KBN249" s="92"/>
      <c r="KBO249" s="92"/>
      <c r="KBP249" s="92"/>
      <c r="KBQ249" s="92"/>
      <c r="KBR249" s="92"/>
      <c r="KBS249" s="92"/>
      <c r="KBT249" s="92"/>
      <c r="KBU249" s="92"/>
      <c r="KBV249" s="92"/>
      <c r="KBW249" s="92"/>
      <c r="KBX249" s="92"/>
      <c r="KBY249" s="92"/>
      <c r="KBZ249" s="92"/>
      <c r="KCA249" s="92"/>
      <c r="KCB249" s="92"/>
      <c r="KCC249" s="92"/>
      <c r="KCD249" s="92"/>
      <c r="KCE249" s="92"/>
      <c r="KCF249" s="92"/>
      <c r="KCG249" s="92"/>
      <c r="KCH249" s="92"/>
      <c r="KCI249" s="92"/>
      <c r="KCJ249" s="92"/>
      <c r="KCK249" s="92"/>
      <c r="KCL249" s="92"/>
      <c r="KCM249" s="92"/>
      <c r="KCN249" s="92"/>
      <c r="KCO249" s="92"/>
      <c r="KCP249" s="92"/>
      <c r="KCQ249" s="92"/>
      <c r="KCR249" s="92"/>
      <c r="KCS249" s="92"/>
      <c r="KCT249" s="92"/>
      <c r="KCU249" s="92"/>
      <c r="KCV249" s="92"/>
      <c r="KCW249" s="92"/>
      <c r="KCX249" s="92"/>
      <c r="KCY249" s="92"/>
      <c r="KCZ249" s="92"/>
      <c r="KDA249" s="92"/>
      <c r="KDB249" s="92"/>
      <c r="KDC249" s="92"/>
      <c r="KDD249" s="92"/>
      <c r="KDE249" s="92"/>
      <c r="KDF249" s="92"/>
      <c r="KDG249" s="92"/>
      <c r="KDH249" s="92"/>
      <c r="KDI249" s="92"/>
      <c r="KDJ249" s="92"/>
      <c r="KDK249" s="92"/>
      <c r="KDL249" s="92"/>
      <c r="KDM249" s="92"/>
      <c r="KDN249" s="92"/>
      <c r="KDO249" s="92"/>
      <c r="KDP249" s="92"/>
      <c r="KDQ249" s="92"/>
      <c r="KDR249" s="92"/>
      <c r="KDS249" s="92"/>
      <c r="KDT249" s="92"/>
      <c r="KDU249" s="92"/>
      <c r="KDV249" s="92"/>
      <c r="KDW249" s="92"/>
      <c r="KDX249" s="92"/>
      <c r="KDY249" s="92"/>
      <c r="KDZ249" s="92"/>
      <c r="KEA249" s="92"/>
      <c r="KEB249" s="92"/>
      <c r="KEC249" s="92"/>
      <c r="KED249" s="92"/>
      <c r="KEE249" s="92"/>
      <c r="KEF249" s="92"/>
      <c r="KEG249" s="92"/>
      <c r="KEH249" s="92"/>
      <c r="KEI249" s="92"/>
      <c r="KEJ249" s="92"/>
      <c r="KEK249" s="92"/>
      <c r="KEL249" s="92"/>
      <c r="KEM249" s="92"/>
      <c r="KEN249" s="92"/>
      <c r="KEO249" s="92"/>
      <c r="KEP249" s="92"/>
      <c r="KEQ249" s="92"/>
      <c r="KER249" s="92"/>
      <c r="KES249" s="92"/>
      <c r="KET249" s="92"/>
      <c r="KEU249" s="92"/>
      <c r="KEV249" s="92"/>
      <c r="KEW249" s="92"/>
      <c r="KEX249" s="92"/>
      <c r="KEY249" s="92"/>
      <c r="KEZ249" s="92"/>
      <c r="KFA249" s="92"/>
      <c r="KFB249" s="92"/>
      <c r="KFC249" s="92"/>
      <c r="KFD249" s="92"/>
      <c r="KFE249" s="92"/>
      <c r="KFF249" s="92"/>
      <c r="KFG249" s="92"/>
      <c r="KFH249" s="92"/>
      <c r="KFI249" s="92"/>
      <c r="KFJ249" s="92"/>
      <c r="KFK249" s="92"/>
      <c r="KFL249" s="92"/>
      <c r="KFM249" s="92"/>
      <c r="KFN249" s="92"/>
      <c r="KFO249" s="92"/>
      <c r="KFP249" s="92"/>
      <c r="KFQ249" s="92"/>
      <c r="KFR249" s="92"/>
      <c r="KFS249" s="92"/>
      <c r="KFT249" s="92"/>
      <c r="KFU249" s="92"/>
      <c r="KFV249" s="92"/>
      <c r="KFW249" s="92"/>
      <c r="KFX249" s="92"/>
      <c r="KFY249" s="92"/>
      <c r="KFZ249" s="92"/>
      <c r="KGA249" s="92"/>
      <c r="KGB249" s="92"/>
      <c r="KGC249" s="92"/>
      <c r="KGD249" s="92"/>
      <c r="KGE249" s="92"/>
      <c r="KGF249" s="92"/>
      <c r="KGG249" s="92"/>
      <c r="KGH249" s="92"/>
      <c r="KGI249" s="92"/>
      <c r="KGJ249" s="92"/>
      <c r="KGK249" s="92"/>
      <c r="KGL249" s="92"/>
      <c r="KGM249" s="92"/>
      <c r="KGN249" s="92"/>
      <c r="KGO249" s="92"/>
      <c r="KGP249" s="92"/>
      <c r="KGQ249" s="92"/>
      <c r="KGR249" s="92"/>
      <c r="KGS249" s="92"/>
      <c r="KGT249" s="92"/>
      <c r="KGU249" s="92"/>
      <c r="KGV249" s="92"/>
      <c r="KGW249" s="92"/>
      <c r="KGX249" s="92"/>
      <c r="KGY249" s="92"/>
      <c r="KGZ249" s="92"/>
      <c r="KHA249" s="92"/>
      <c r="KHB249" s="92"/>
      <c r="KHC249" s="92"/>
      <c r="KHD249" s="92"/>
      <c r="KHE249" s="92"/>
      <c r="KHF249" s="92"/>
      <c r="KHG249" s="92"/>
      <c r="KHH249" s="92"/>
      <c r="KHI249" s="92"/>
      <c r="KHJ249" s="92"/>
      <c r="KHK249" s="92"/>
      <c r="KHL249" s="92"/>
      <c r="KHM249" s="92"/>
      <c r="KHN249" s="92"/>
      <c r="KHO249" s="92"/>
      <c r="KHP249" s="92"/>
      <c r="KHQ249" s="92"/>
      <c r="KHR249" s="92"/>
      <c r="KHS249" s="92"/>
      <c r="KHT249" s="92"/>
      <c r="KHU249" s="92"/>
      <c r="KHV249" s="92"/>
      <c r="KHW249" s="92"/>
      <c r="KHX249" s="92"/>
      <c r="KHY249" s="92"/>
      <c r="KHZ249" s="92"/>
      <c r="KIA249" s="92"/>
      <c r="KIB249" s="92"/>
      <c r="KIC249" s="92"/>
      <c r="KID249" s="92"/>
      <c r="KIE249" s="92"/>
      <c r="KIF249" s="92"/>
      <c r="KIG249" s="92"/>
      <c r="KIH249" s="92"/>
      <c r="KII249" s="92"/>
      <c r="KIJ249" s="92"/>
      <c r="KIK249" s="92"/>
      <c r="KIL249" s="92"/>
      <c r="KIM249" s="92"/>
      <c r="KIN249" s="92"/>
      <c r="KIO249" s="92"/>
      <c r="KIP249" s="92"/>
      <c r="KIQ249" s="92"/>
      <c r="KIR249" s="92"/>
      <c r="KIS249" s="92"/>
      <c r="KIT249" s="92"/>
      <c r="KIU249" s="92"/>
      <c r="KIV249" s="92"/>
      <c r="KIW249" s="92"/>
      <c r="KIX249" s="92"/>
      <c r="KIY249" s="92"/>
      <c r="KIZ249" s="92"/>
      <c r="KJA249" s="92"/>
      <c r="KJB249" s="92"/>
      <c r="KJC249" s="92"/>
      <c r="KJD249" s="92"/>
      <c r="KJE249" s="92"/>
      <c r="KJF249" s="92"/>
      <c r="KJG249" s="92"/>
      <c r="KJH249" s="92"/>
      <c r="KJI249" s="92"/>
      <c r="KJJ249" s="92"/>
      <c r="KJK249" s="92"/>
      <c r="KJL249" s="92"/>
      <c r="KJM249" s="92"/>
      <c r="KJN249" s="92"/>
      <c r="KJO249" s="92"/>
      <c r="KJP249" s="92"/>
      <c r="KJQ249" s="92"/>
      <c r="KJR249" s="92"/>
      <c r="KJS249" s="92"/>
      <c r="KJT249" s="92"/>
      <c r="KJU249" s="92"/>
      <c r="KJV249" s="92"/>
      <c r="KJW249" s="92"/>
      <c r="KJX249" s="92"/>
      <c r="KJY249" s="92"/>
      <c r="KJZ249" s="92"/>
      <c r="KKA249" s="92"/>
      <c r="KKB249" s="92"/>
      <c r="KKC249" s="92"/>
      <c r="KKD249" s="92"/>
      <c r="KKE249" s="92"/>
      <c r="KKF249" s="92"/>
      <c r="KKG249" s="92"/>
      <c r="KKH249" s="92"/>
      <c r="KKI249" s="92"/>
      <c r="KKJ249" s="92"/>
      <c r="KKK249" s="92"/>
      <c r="KKL249" s="92"/>
      <c r="KKM249" s="92"/>
      <c r="KKN249" s="92"/>
      <c r="KKO249" s="92"/>
      <c r="KKP249" s="92"/>
      <c r="KKQ249" s="92"/>
      <c r="KKR249" s="92"/>
      <c r="KKS249" s="92"/>
      <c r="KKT249" s="92"/>
      <c r="KKU249" s="92"/>
      <c r="KKV249" s="92"/>
      <c r="KKW249" s="92"/>
      <c r="KKX249" s="92"/>
      <c r="KKY249" s="92"/>
      <c r="KKZ249" s="92"/>
      <c r="KLA249" s="92"/>
      <c r="KLB249" s="92"/>
      <c r="KLC249" s="92"/>
      <c r="KLD249" s="92"/>
      <c r="KLE249" s="92"/>
      <c r="KLF249" s="92"/>
      <c r="KLG249" s="92"/>
      <c r="KLH249" s="92"/>
      <c r="KLI249" s="92"/>
      <c r="KLJ249" s="92"/>
      <c r="KLK249" s="92"/>
      <c r="KLL249" s="92"/>
      <c r="KLM249" s="92"/>
      <c r="KLN249" s="92"/>
      <c r="KLO249" s="92"/>
      <c r="KLP249" s="92"/>
      <c r="KLQ249" s="92"/>
      <c r="KLR249" s="92"/>
      <c r="KLS249" s="92"/>
      <c r="KLT249" s="92"/>
      <c r="KLU249" s="92"/>
      <c r="KLV249" s="92"/>
      <c r="KLW249" s="92"/>
      <c r="KLX249" s="92"/>
      <c r="KLY249" s="92"/>
      <c r="KLZ249" s="92"/>
      <c r="KMA249" s="92"/>
      <c r="KMB249" s="92"/>
      <c r="KMC249" s="92"/>
      <c r="KMD249" s="92"/>
      <c r="KME249" s="92"/>
      <c r="KMF249" s="92"/>
      <c r="KMG249" s="92"/>
      <c r="KMH249" s="92"/>
      <c r="KMI249" s="92"/>
      <c r="KMJ249" s="92"/>
      <c r="KMK249" s="92"/>
      <c r="KML249" s="92"/>
      <c r="KMM249" s="92"/>
      <c r="KMN249" s="92"/>
      <c r="KMO249" s="92"/>
      <c r="KMP249" s="92"/>
      <c r="KMQ249" s="92"/>
      <c r="KMR249" s="92"/>
      <c r="KMS249" s="92"/>
      <c r="KMT249" s="92"/>
      <c r="KMU249" s="92"/>
      <c r="KMV249" s="92"/>
      <c r="KMW249" s="92"/>
      <c r="KMX249" s="92"/>
      <c r="KMY249" s="92"/>
      <c r="KMZ249" s="92"/>
      <c r="KNA249" s="92"/>
      <c r="KNB249" s="92"/>
      <c r="KNC249" s="92"/>
      <c r="KND249" s="92"/>
      <c r="KNE249" s="92"/>
      <c r="KNF249" s="92"/>
      <c r="KNG249" s="92"/>
      <c r="KNH249" s="92"/>
      <c r="KNI249" s="92"/>
      <c r="KNJ249" s="92"/>
      <c r="KNK249" s="92"/>
      <c r="KNL249" s="92"/>
      <c r="KNM249" s="92"/>
      <c r="KNN249" s="92"/>
      <c r="KNO249" s="92"/>
      <c r="KNP249" s="92"/>
      <c r="KNQ249" s="92"/>
      <c r="KNR249" s="92"/>
      <c r="KNS249" s="92"/>
      <c r="KNT249" s="92"/>
      <c r="KNU249" s="92"/>
      <c r="KNV249" s="92"/>
      <c r="KNW249" s="92"/>
      <c r="KNX249" s="92"/>
      <c r="KNY249" s="92"/>
      <c r="KNZ249" s="92"/>
      <c r="KOA249" s="92"/>
      <c r="KOB249" s="92"/>
      <c r="KOC249" s="92"/>
      <c r="KOD249" s="92"/>
      <c r="KOE249" s="92"/>
      <c r="KOF249" s="92"/>
      <c r="KOG249" s="92"/>
      <c r="KOH249" s="92"/>
      <c r="KOI249" s="92"/>
      <c r="KOJ249" s="92"/>
      <c r="KOK249" s="92"/>
      <c r="KOL249" s="92"/>
      <c r="KOM249" s="92"/>
      <c r="KON249" s="92"/>
      <c r="KOO249" s="92"/>
      <c r="KOP249" s="92"/>
      <c r="KOQ249" s="92"/>
      <c r="KOR249" s="92"/>
      <c r="KOS249" s="92"/>
      <c r="KOT249" s="92"/>
      <c r="KOU249" s="92"/>
      <c r="KOV249" s="92"/>
      <c r="KOW249" s="92"/>
      <c r="KOX249" s="92"/>
      <c r="KOY249" s="92"/>
      <c r="KOZ249" s="92"/>
      <c r="KPA249" s="92"/>
      <c r="KPB249" s="92"/>
      <c r="KPC249" s="92"/>
      <c r="KPD249" s="92"/>
      <c r="KPE249" s="92"/>
      <c r="KPF249" s="92"/>
      <c r="KPG249" s="92"/>
      <c r="KPH249" s="92"/>
      <c r="KPI249" s="92"/>
      <c r="KPJ249" s="92"/>
      <c r="KPK249" s="92"/>
      <c r="KPL249" s="92"/>
      <c r="KPM249" s="92"/>
      <c r="KPN249" s="92"/>
      <c r="KPO249" s="92"/>
      <c r="KPP249" s="92"/>
      <c r="KPQ249" s="92"/>
      <c r="KPR249" s="92"/>
      <c r="KPS249" s="92"/>
      <c r="KPT249" s="92"/>
      <c r="KPU249" s="92"/>
      <c r="KPV249" s="92"/>
      <c r="KPW249" s="92"/>
      <c r="KPX249" s="92"/>
      <c r="KPY249" s="92"/>
      <c r="KPZ249" s="92"/>
      <c r="KQA249" s="92"/>
      <c r="KQB249" s="92"/>
      <c r="KQC249" s="92"/>
      <c r="KQD249" s="92"/>
      <c r="KQE249" s="92"/>
      <c r="KQF249" s="92"/>
      <c r="KQG249" s="92"/>
      <c r="KQH249" s="92"/>
      <c r="KQI249" s="92"/>
      <c r="KQJ249" s="92"/>
      <c r="KQK249" s="92"/>
      <c r="KQL249" s="92"/>
      <c r="KQM249" s="92"/>
      <c r="KQN249" s="92"/>
      <c r="KQO249" s="92"/>
      <c r="KQP249" s="92"/>
      <c r="KQQ249" s="92"/>
      <c r="KQR249" s="92"/>
      <c r="KQS249" s="92"/>
      <c r="KQT249" s="92"/>
      <c r="KQU249" s="92"/>
      <c r="KQV249" s="92"/>
      <c r="KQW249" s="92"/>
      <c r="KQX249" s="92"/>
      <c r="KQY249" s="92"/>
      <c r="KQZ249" s="92"/>
      <c r="KRA249" s="92"/>
      <c r="KRB249" s="92"/>
      <c r="KRC249" s="92"/>
      <c r="KRD249" s="92"/>
      <c r="KRE249" s="92"/>
      <c r="KRF249" s="92"/>
      <c r="KRG249" s="92"/>
      <c r="KRH249" s="92"/>
      <c r="KRI249" s="92"/>
      <c r="KRJ249" s="92"/>
      <c r="KRK249" s="92"/>
      <c r="KRL249" s="92"/>
      <c r="KRM249" s="92"/>
      <c r="KRN249" s="92"/>
      <c r="KRO249" s="92"/>
      <c r="KRP249" s="92"/>
      <c r="KRQ249" s="92"/>
      <c r="KRR249" s="92"/>
      <c r="KRS249" s="92"/>
      <c r="KRT249" s="92"/>
      <c r="KRU249" s="92"/>
      <c r="KRV249" s="92"/>
      <c r="KRW249" s="92"/>
      <c r="KRX249" s="92"/>
      <c r="KRY249" s="92"/>
      <c r="KRZ249" s="92"/>
      <c r="KSA249" s="92"/>
      <c r="KSB249" s="92"/>
      <c r="KSC249" s="92"/>
      <c r="KSD249" s="92"/>
      <c r="KSE249" s="92"/>
      <c r="KSF249" s="92"/>
      <c r="KSG249" s="92"/>
      <c r="KSH249" s="92"/>
      <c r="KSI249" s="92"/>
      <c r="KSJ249" s="92"/>
      <c r="KSK249" s="92"/>
      <c r="KSL249" s="92"/>
      <c r="KSM249" s="92"/>
      <c r="KSN249" s="92"/>
      <c r="KSO249" s="92"/>
      <c r="KSP249" s="92"/>
      <c r="KSQ249" s="92"/>
      <c r="KSR249" s="92"/>
      <c r="KSS249" s="92"/>
      <c r="KST249" s="92"/>
      <c r="KSU249" s="92"/>
      <c r="KSV249" s="92"/>
      <c r="KSW249" s="92"/>
      <c r="KSX249" s="92"/>
      <c r="KSY249" s="92"/>
      <c r="KSZ249" s="92"/>
      <c r="KTA249" s="92"/>
      <c r="KTB249" s="92"/>
      <c r="KTC249" s="92"/>
      <c r="KTD249" s="92"/>
      <c r="KTE249" s="92"/>
      <c r="KTF249" s="92"/>
      <c r="KTG249" s="92"/>
      <c r="KTH249" s="92"/>
      <c r="KTI249" s="92"/>
      <c r="KTJ249" s="92"/>
      <c r="KTK249" s="92"/>
      <c r="KTL249" s="92"/>
      <c r="KTM249" s="92"/>
      <c r="KTN249" s="92"/>
      <c r="KTO249" s="92"/>
      <c r="KTP249" s="92"/>
      <c r="KTQ249" s="92"/>
      <c r="KTR249" s="92"/>
      <c r="KTS249" s="92"/>
      <c r="KTT249" s="92"/>
      <c r="KTU249" s="92"/>
      <c r="KTV249" s="92"/>
      <c r="KTW249" s="92"/>
      <c r="KTX249" s="92"/>
      <c r="KTY249" s="92"/>
      <c r="KTZ249" s="92"/>
      <c r="KUA249" s="92"/>
      <c r="KUB249" s="92"/>
      <c r="KUC249" s="92"/>
      <c r="KUD249" s="92"/>
      <c r="KUE249" s="92"/>
      <c r="KUF249" s="92"/>
      <c r="KUG249" s="92"/>
      <c r="KUH249" s="92"/>
      <c r="KUI249" s="92"/>
      <c r="KUJ249" s="92"/>
      <c r="KUK249" s="92"/>
      <c r="KUL249" s="92"/>
      <c r="KUM249" s="92"/>
      <c r="KUN249" s="92"/>
      <c r="KUO249" s="92"/>
      <c r="KUP249" s="92"/>
      <c r="KUQ249" s="92"/>
      <c r="KUR249" s="92"/>
      <c r="KUS249" s="92"/>
      <c r="KUT249" s="92"/>
      <c r="KUU249" s="92"/>
      <c r="KUV249" s="92"/>
      <c r="KUW249" s="92"/>
      <c r="KUX249" s="92"/>
      <c r="KUY249" s="92"/>
      <c r="KUZ249" s="92"/>
      <c r="KVA249" s="92"/>
      <c r="KVB249" s="92"/>
      <c r="KVC249" s="92"/>
      <c r="KVD249" s="92"/>
      <c r="KVE249" s="92"/>
      <c r="KVF249" s="92"/>
      <c r="KVG249" s="92"/>
      <c r="KVH249" s="92"/>
      <c r="KVI249" s="92"/>
      <c r="KVJ249" s="92"/>
      <c r="KVK249" s="92"/>
      <c r="KVL249" s="92"/>
      <c r="KVM249" s="92"/>
      <c r="KVN249" s="92"/>
      <c r="KVO249" s="92"/>
      <c r="KVP249" s="92"/>
      <c r="KVQ249" s="92"/>
      <c r="KVR249" s="92"/>
      <c r="KVS249" s="92"/>
      <c r="KVT249" s="92"/>
      <c r="KVU249" s="92"/>
      <c r="KVV249" s="92"/>
      <c r="KVW249" s="92"/>
      <c r="KVX249" s="92"/>
      <c r="KVY249" s="92"/>
      <c r="KVZ249" s="92"/>
      <c r="KWA249" s="92"/>
      <c r="KWB249" s="92"/>
      <c r="KWC249" s="92"/>
      <c r="KWD249" s="92"/>
      <c r="KWE249" s="92"/>
      <c r="KWF249" s="92"/>
      <c r="KWG249" s="92"/>
      <c r="KWH249" s="92"/>
      <c r="KWI249" s="92"/>
      <c r="KWJ249" s="92"/>
      <c r="KWK249" s="92"/>
      <c r="KWL249" s="92"/>
      <c r="KWM249" s="92"/>
      <c r="KWN249" s="92"/>
      <c r="KWO249" s="92"/>
      <c r="KWP249" s="92"/>
      <c r="KWQ249" s="92"/>
      <c r="KWR249" s="92"/>
      <c r="KWS249" s="92"/>
      <c r="KWT249" s="92"/>
      <c r="KWU249" s="92"/>
      <c r="KWV249" s="92"/>
      <c r="KWW249" s="92"/>
      <c r="KWX249" s="92"/>
      <c r="KWY249" s="92"/>
      <c r="KWZ249" s="92"/>
      <c r="KXA249" s="92"/>
      <c r="KXB249" s="92"/>
      <c r="KXC249" s="92"/>
      <c r="KXD249" s="92"/>
      <c r="KXE249" s="92"/>
      <c r="KXF249" s="92"/>
      <c r="KXG249" s="92"/>
      <c r="KXH249" s="92"/>
      <c r="KXI249" s="92"/>
      <c r="KXJ249" s="92"/>
      <c r="KXK249" s="92"/>
      <c r="KXL249" s="92"/>
      <c r="KXM249" s="92"/>
      <c r="KXN249" s="92"/>
      <c r="KXO249" s="92"/>
      <c r="KXP249" s="92"/>
      <c r="KXQ249" s="92"/>
      <c r="KXR249" s="92"/>
      <c r="KXS249" s="92"/>
      <c r="KXT249" s="92"/>
      <c r="KXU249" s="92"/>
      <c r="KXV249" s="92"/>
      <c r="KXW249" s="92"/>
      <c r="KXX249" s="92"/>
      <c r="KXY249" s="92"/>
      <c r="KXZ249" s="92"/>
      <c r="KYA249" s="92"/>
      <c r="KYB249" s="92"/>
      <c r="KYC249" s="92"/>
      <c r="KYD249" s="92"/>
      <c r="KYE249" s="92"/>
      <c r="KYF249" s="92"/>
      <c r="KYG249" s="92"/>
      <c r="KYH249" s="92"/>
      <c r="KYI249" s="92"/>
      <c r="KYJ249" s="92"/>
      <c r="KYK249" s="92"/>
      <c r="KYL249" s="92"/>
      <c r="KYM249" s="92"/>
      <c r="KYN249" s="92"/>
      <c r="KYO249" s="92"/>
      <c r="KYP249" s="92"/>
      <c r="KYQ249" s="92"/>
      <c r="KYR249" s="92"/>
      <c r="KYS249" s="92"/>
      <c r="KYT249" s="92"/>
      <c r="KYU249" s="92"/>
      <c r="KYV249" s="92"/>
      <c r="KYW249" s="92"/>
      <c r="KYX249" s="92"/>
      <c r="KYY249" s="92"/>
      <c r="KYZ249" s="92"/>
      <c r="KZA249" s="92"/>
      <c r="KZB249" s="92"/>
      <c r="KZC249" s="92"/>
      <c r="KZD249" s="92"/>
      <c r="KZE249" s="92"/>
      <c r="KZF249" s="92"/>
      <c r="KZG249" s="92"/>
      <c r="KZH249" s="92"/>
      <c r="KZI249" s="92"/>
      <c r="KZJ249" s="92"/>
      <c r="KZK249" s="92"/>
      <c r="KZL249" s="92"/>
      <c r="KZM249" s="92"/>
      <c r="KZN249" s="92"/>
      <c r="KZO249" s="92"/>
      <c r="KZP249" s="92"/>
      <c r="KZQ249" s="92"/>
      <c r="KZR249" s="92"/>
      <c r="KZS249" s="92"/>
      <c r="KZT249" s="92"/>
      <c r="KZU249" s="92"/>
      <c r="KZV249" s="92"/>
      <c r="KZW249" s="92"/>
      <c r="KZX249" s="92"/>
      <c r="KZY249" s="92"/>
      <c r="KZZ249" s="92"/>
      <c r="LAA249" s="92"/>
      <c r="LAB249" s="92"/>
      <c r="LAC249" s="92"/>
      <c r="LAD249" s="92"/>
      <c r="LAE249" s="92"/>
      <c r="LAF249" s="92"/>
      <c r="LAG249" s="92"/>
      <c r="LAH249" s="92"/>
      <c r="LAI249" s="92"/>
      <c r="LAJ249" s="92"/>
      <c r="LAK249" s="92"/>
      <c r="LAL249" s="92"/>
      <c r="LAM249" s="92"/>
      <c r="LAN249" s="92"/>
      <c r="LAO249" s="92"/>
      <c r="LAP249" s="92"/>
      <c r="LAQ249" s="92"/>
      <c r="LAR249" s="92"/>
      <c r="LAS249" s="92"/>
      <c r="LAT249" s="92"/>
      <c r="LAU249" s="92"/>
      <c r="LAV249" s="92"/>
      <c r="LAW249" s="92"/>
      <c r="LAX249" s="92"/>
      <c r="LAY249" s="92"/>
      <c r="LAZ249" s="92"/>
      <c r="LBA249" s="92"/>
      <c r="LBB249" s="92"/>
      <c r="LBC249" s="92"/>
      <c r="LBD249" s="92"/>
      <c r="LBE249" s="92"/>
      <c r="LBF249" s="92"/>
      <c r="LBG249" s="92"/>
      <c r="LBH249" s="92"/>
      <c r="LBI249" s="92"/>
      <c r="LBJ249" s="92"/>
      <c r="LBK249" s="92"/>
      <c r="LBL249" s="92"/>
      <c r="LBM249" s="92"/>
      <c r="LBN249" s="92"/>
      <c r="LBO249" s="92"/>
      <c r="LBP249" s="92"/>
      <c r="LBQ249" s="92"/>
      <c r="LBR249" s="92"/>
      <c r="LBS249" s="92"/>
      <c r="LBT249" s="92"/>
      <c r="LBU249" s="92"/>
      <c r="LBV249" s="92"/>
      <c r="LBW249" s="92"/>
      <c r="LBX249" s="92"/>
      <c r="LBY249" s="92"/>
      <c r="LBZ249" s="92"/>
      <c r="LCA249" s="92"/>
      <c r="LCB249" s="92"/>
      <c r="LCC249" s="92"/>
      <c r="LCD249" s="92"/>
      <c r="LCE249" s="92"/>
      <c r="LCF249" s="92"/>
      <c r="LCG249" s="92"/>
      <c r="LCH249" s="92"/>
      <c r="LCI249" s="92"/>
      <c r="LCJ249" s="92"/>
      <c r="LCK249" s="92"/>
      <c r="LCL249" s="92"/>
      <c r="LCM249" s="92"/>
      <c r="LCN249" s="92"/>
      <c r="LCO249" s="92"/>
      <c r="LCP249" s="92"/>
      <c r="LCQ249" s="92"/>
      <c r="LCR249" s="92"/>
      <c r="LCS249" s="92"/>
      <c r="LCT249" s="92"/>
      <c r="LCU249" s="92"/>
      <c r="LCV249" s="92"/>
      <c r="LCW249" s="92"/>
      <c r="LCX249" s="92"/>
      <c r="LCY249" s="92"/>
      <c r="LCZ249" s="92"/>
      <c r="LDA249" s="92"/>
      <c r="LDB249" s="92"/>
      <c r="LDC249" s="92"/>
      <c r="LDD249" s="92"/>
      <c r="LDE249" s="92"/>
      <c r="LDF249" s="92"/>
      <c r="LDG249" s="92"/>
      <c r="LDH249" s="92"/>
      <c r="LDI249" s="92"/>
      <c r="LDJ249" s="92"/>
      <c r="LDK249" s="92"/>
      <c r="LDL249" s="92"/>
      <c r="LDM249" s="92"/>
      <c r="LDN249" s="92"/>
      <c r="LDO249" s="92"/>
      <c r="LDP249" s="92"/>
      <c r="LDQ249" s="92"/>
      <c r="LDR249" s="92"/>
      <c r="LDS249" s="92"/>
      <c r="LDT249" s="92"/>
      <c r="LDU249" s="92"/>
      <c r="LDV249" s="92"/>
      <c r="LDW249" s="92"/>
      <c r="LDX249" s="92"/>
      <c r="LDY249" s="92"/>
      <c r="LDZ249" s="92"/>
      <c r="LEA249" s="92"/>
      <c r="LEB249" s="92"/>
      <c r="LEC249" s="92"/>
      <c r="LED249" s="92"/>
      <c r="LEE249" s="92"/>
      <c r="LEF249" s="92"/>
      <c r="LEG249" s="92"/>
      <c r="LEH249" s="92"/>
      <c r="LEI249" s="92"/>
      <c r="LEJ249" s="92"/>
      <c r="LEK249" s="92"/>
      <c r="LEL249" s="92"/>
      <c r="LEM249" s="92"/>
      <c r="LEN249" s="92"/>
      <c r="LEO249" s="92"/>
      <c r="LEP249" s="92"/>
      <c r="LEQ249" s="92"/>
      <c r="LER249" s="92"/>
      <c r="LES249" s="92"/>
      <c r="LET249" s="92"/>
      <c r="LEU249" s="92"/>
      <c r="LEV249" s="92"/>
      <c r="LEW249" s="92"/>
      <c r="LEX249" s="92"/>
      <c r="LEY249" s="92"/>
      <c r="LEZ249" s="92"/>
      <c r="LFA249" s="92"/>
      <c r="LFB249" s="92"/>
      <c r="LFC249" s="92"/>
      <c r="LFD249" s="92"/>
      <c r="LFE249" s="92"/>
      <c r="LFF249" s="92"/>
      <c r="LFG249" s="92"/>
      <c r="LFH249" s="92"/>
      <c r="LFI249" s="92"/>
      <c r="LFJ249" s="92"/>
      <c r="LFK249" s="92"/>
      <c r="LFL249" s="92"/>
      <c r="LFM249" s="92"/>
      <c r="LFN249" s="92"/>
      <c r="LFO249" s="92"/>
      <c r="LFP249" s="92"/>
      <c r="LFQ249" s="92"/>
      <c r="LFR249" s="92"/>
      <c r="LFS249" s="92"/>
      <c r="LFT249" s="92"/>
      <c r="LFU249" s="92"/>
      <c r="LFV249" s="92"/>
      <c r="LFW249" s="92"/>
      <c r="LFX249" s="92"/>
      <c r="LFY249" s="92"/>
      <c r="LFZ249" s="92"/>
      <c r="LGA249" s="92"/>
      <c r="LGB249" s="92"/>
      <c r="LGC249" s="92"/>
      <c r="LGD249" s="92"/>
      <c r="LGE249" s="92"/>
      <c r="LGF249" s="92"/>
      <c r="LGG249" s="92"/>
      <c r="LGH249" s="92"/>
      <c r="LGI249" s="92"/>
      <c r="LGJ249" s="92"/>
      <c r="LGK249" s="92"/>
      <c r="LGL249" s="92"/>
      <c r="LGM249" s="92"/>
      <c r="LGN249" s="92"/>
      <c r="LGO249" s="92"/>
      <c r="LGP249" s="92"/>
      <c r="LGQ249" s="92"/>
      <c r="LGR249" s="92"/>
      <c r="LGS249" s="92"/>
      <c r="LGT249" s="92"/>
      <c r="LGU249" s="92"/>
      <c r="LGV249" s="92"/>
      <c r="LGW249" s="92"/>
      <c r="LGX249" s="92"/>
      <c r="LGY249" s="92"/>
      <c r="LGZ249" s="92"/>
      <c r="LHA249" s="92"/>
      <c r="LHB249" s="92"/>
      <c r="LHC249" s="92"/>
      <c r="LHD249" s="92"/>
      <c r="LHE249" s="92"/>
      <c r="LHF249" s="92"/>
      <c r="LHG249" s="92"/>
      <c r="LHH249" s="92"/>
      <c r="LHI249" s="92"/>
      <c r="LHJ249" s="92"/>
      <c r="LHK249" s="92"/>
      <c r="LHL249" s="92"/>
      <c r="LHM249" s="92"/>
      <c r="LHN249" s="92"/>
      <c r="LHO249" s="92"/>
      <c r="LHP249" s="92"/>
      <c r="LHQ249" s="92"/>
      <c r="LHR249" s="92"/>
      <c r="LHS249" s="92"/>
      <c r="LHT249" s="92"/>
      <c r="LHU249" s="92"/>
      <c r="LHV249" s="92"/>
      <c r="LHW249" s="92"/>
      <c r="LHX249" s="92"/>
      <c r="LHY249" s="92"/>
      <c r="LHZ249" s="92"/>
      <c r="LIA249" s="92"/>
      <c r="LIB249" s="92"/>
      <c r="LIC249" s="92"/>
      <c r="LID249" s="92"/>
      <c r="LIE249" s="92"/>
      <c r="LIF249" s="92"/>
      <c r="LIG249" s="92"/>
      <c r="LIH249" s="92"/>
      <c r="LII249" s="92"/>
      <c r="LIJ249" s="92"/>
      <c r="LIK249" s="92"/>
      <c r="LIL249" s="92"/>
      <c r="LIM249" s="92"/>
      <c r="LIN249" s="92"/>
      <c r="LIO249" s="92"/>
      <c r="LIP249" s="92"/>
      <c r="LIQ249" s="92"/>
      <c r="LIR249" s="92"/>
      <c r="LIS249" s="92"/>
      <c r="LIT249" s="92"/>
      <c r="LIU249" s="92"/>
      <c r="LIV249" s="92"/>
      <c r="LIW249" s="92"/>
      <c r="LIX249" s="92"/>
      <c r="LIY249" s="92"/>
      <c r="LIZ249" s="92"/>
      <c r="LJA249" s="92"/>
      <c r="LJB249" s="92"/>
      <c r="LJC249" s="92"/>
      <c r="LJD249" s="92"/>
      <c r="LJE249" s="92"/>
      <c r="LJF249" s="92"/>
      <c r="LJG249" s="92"/>
      <c r="LJH249" s="92"/>
      <c r="LJI249" s="92"/>
      <c r="LJJ249" s="92"/>
      <c r="LJK249" s="92"/>
      <c r="LJL249" s="92"/>
      <c r="LJM249" s="92"/>
      <c r="LJN249" s="92"/>
      <c r="LJO249" s="92"/>
      <c r="LJP249" s="92"/>
      <c r="LJQ249" s="92"/>
      <c r="LJR249" s="92"/>
      <c r="LJS249" s="92"/>
      <c r="LJT249" s="92"/>
      <c r="LJU249" s="92"/>
      <c r="LJV249" s="92"/>
      <c r="LJW249" s="92"/>
      <c r="LJX249" s="92"/>
      <c r="LJY249" s="92"/>
      <c r="LJZ249" s="92"/>
      <c r="LKA249" s="92"/>
      <c r="LKB249" s="92"/>
      <c r="LKC249" s="92"/>
      <c r="LKD249" s="92"/>
      <c r="LKE249" s="92"/>
      <c r="LKF249" s="92"/>
      <c r="LKG249" s="92"/>
      <c r="LKH249" s="92"/>
      <c r="LKI249" s="92"/>
      <c r="LKJ249" s="92"/>
      <c r="LKK249" s="92"/>
      <c r="LKL249" s="92"/>
      <c r="LKM249" s="92"/>
      <c r="LKN249" s="92"/>
      <c r="LKO249" s="92"/>
      <c r="LKP249" s="92"/>
      <c r="LKQ249" s="92"/>
      <c r="LKR249" s="92"/>
      <c r="LKS249" s="92"/>
      <c r="LKT249" s="92"/>
      <c r="LKU249" s="92"/>
      <c r="LKV249" s="92"/>
      <c r="LKW249" s="92"/>
      <c r="LKX249" s="92"/>
      <c r="LKY249" s="92"/>
      <c r="LKZ249" s="92"/>
      <c r="LLA249" s="92"/>
      <c r="LLB249" s="92"/>
      <c r="LLC249" s="92"/>
      <c r="LLD249" s="92"/>
      <c r="LLE249" s="92"/>
      <c r="LLF249" s="92"/>
      <c r="LLG249" s="92"/>
      <c r="LLH249" s="92"/>
      <c r="LLI249" s="92"/>
      <c r="LLJ249" s="92"/>
      <c r="LLK249" s="92"/>
      <c r="LLL249" s="92"/>
      <c r="LLM249" s="92"/>
      <c r="LLN249" s="92"/>
      <c r="LLO249" s="92"/>
      <c r="LLP249" s="92"/>
      <c r="LLQ249" s="92"/>
      <c r="LLR249" s="92"/>
      <c r="LLS249" s="92"/>
      <c r="LLT249" s="92"/>
      <c r="LLU249" s="92"/>
      <c r="LLV249" s="92"/>
      <c r="LLW249" s="92"/>
      <c r="LLX249" s="92"/>
      <c r="LLY249" s="92"/>
      <c r="LLZ249" s="92"/>
      <c r="LMA249" s="92"/>
      <c r="LMB249" s="92"/>
      <c r="LMC249" s="92"/>
      <c r="LMD249" s="92"/>
      <c r="LME249" s="92"/>
      <c r="LMF249" s="92"/>
      <c r="LMG249" s="92"/>
      <c r="LMH249" s="92"/>
      <c r="LMI249" s="92"/>
      <c r="LMJ249" s="92"/>
      <c r="LMK249" s="92"/>
      <c r="LML249" s="92"/>
      <c r="LMM249" s="92"/>
      <c r="LMN249" s="92"/>
      <c r="LMO249" s="92"/>
      <c r="LMP249" s="92"/>
      <c r="LMQ249" s="92"/>
      <c r="LMR249" s="92"/>
      <c r="LMS249" s="92"/>
      <c r="LMT249" s="92"/>
      <c r="LMU249" s="92"/>
      <c r="LMV249" s="92"/>
      <c r="LMW249" s="92"/>
      <c r="LMX249" s="92"/>
      <c r="LMY249" s="92"/>
      <c r="LMZ249" s="92"/>
      <c r="LNA249" s="92"/>
      <c r="LNB249" s="92"/>
      <c r="LNC249" s="92"/>
      <c r="LND249" s="92"/>
      <c r="LNE249" s="92"/>
      <c r="LNF249" s="92"/>
      <c r="LNG249" s="92"/>
      <c r="LNH249" s="92"/>
      <c r="LNI249" s="92"/>
      <c r="LNJ249" s="92"/>
      <c r="LNK249" s="92"/>
      <c r="LNL249" s="92"/>
      <c r="LNM249" s="92"/>
      <c r="LNN249" s="92"/>
      <c r="LNO249" s="92"/>
      <c r="LNP249" s="92"/>
      <c r="LNQ249" s="92"/>
      <c r="LNR249" s="92"/>
      <c r="LNS249" s="92"/>
      <c r="LNT249" s="92"/>
      <c r="LNU249" s="92"/>
      <c r="LNV249" s="92"/>
      <c r="LNW249" s="92"/>
      <c r="LNX249" s="92"/>
      <c r="LNY249" s="92"/>
      <c r="LNZ249" s="92"/>
      <c r="LOA249" s="92"/>
      <c r="LOB249" s="92"/>
      <c r="LOC249" s="92"/>
      <c r="LOD249" s="92"/>
      <c r="LOE249" s="92"/>
      <c r="LOF249" s="92"/>
      <c r="LOG249" s="92"/>
      <c r="LOH249" s="92"/>
      <c r="LOI249" s="92"/>
      <c r="LOJ249" s="92"/>
      <c r="LOK249" s="92"/>
      <c r="LOL249" s="92"/>
      <c r="LOM249" s="92"/>
      <c r="LON249" s="92"/>
      <c r="LOO249" s="92"/>
      <c r="LOP249" s="92"/>
      <c r="LOQ249" s="92"/>
      <c r="LOR249" s="92"/>
      <c r="LOS249" s="92"/>
      <c r="LOT249" s="92"/>
      <c r="LOU249" s="92"/>
      <c r="LOV249" s="92"/>
      <c r="LOW249" s="92"/>
      <c r="LOX249" s="92"/>
      <c r="LOY249" s="92"/>
      <c r="LOZ249" s="92"/>
      <c r="LPA249" s="92"/>
      <c r="LPB249" s="92"/>
      <c r="LPC249" s="92"/>
      <c r="LPD249" s="92"/>
      <c r="LPE249" s="92"/>
      <c r="LPF249" s="92"/>
      <c r="LPG249" s="92"/>
      <c r="LPH249" s="92"/>
      <c r="LPI249" s="92"/>
      <c r="LPJ249" s="92"/>
      <c r="LPK249" s="92"/>
      <c r="LPL249" s="92"/>
      <c r="LPM249" s="92"/>
      <c r="LPN249" s="92"/>
      <c r="LPO249" s="92"/>
      <c r="LPP249" s="92"/>
      <c r="LPQ249" s="92"/>
      <c r="LPR249" s="92"/>
      <c r="LPS249" s="92"/>
      <c r="LPT249" s="92"/>
      <c r="LPU249" s="92"/>
      <c r="LPV249" s="92"/>
      <c r="LPW249" s="92"/>
      <c r="LPX249" s="92"/>
      <c r="LPY249" s="92"/>
      <c r="LPZ249" s="92"/>
      <c r="LQA249" s="92"/>
      <c r="LQB249" s="92"/>
      <c r="LQC249" s="92"/>
      <c r="LQD249" s="92"/>
      <c r="LQE249" s="92"/>
      <c r="LQF249" s="92"/>
      <c r="LQG249" s="92"/>
      <c r="LQH249" s="92"/>
      <c r="LQI249" s="92"/>
      <c r="LQJ249" s="92"/>
      <c r="LQK249" s="92"/>
      <c r="LQL249" s="92"/>
      <c r="LQM249" s="92"/>
      <c r="LQN249" s="92"/>
      <c r="LQO249" s="92"/>
      <c r="LQP249" s="92"/>
      <c r="LQQ249" s="92"/>
      <c r="LQR249" s="92"/>
      <c r="LQS249" s="92"/>
      <c r="LQT249" s="92"/>
      <c r="LQU249" s="92"/>
      <c r="LQV249" s="92"/>
      <c r="LQW249" s="92"/>
      <c r="LQX249" s="92"/>
      <c r="LQY249" s="92"/>
      <c r="LQZ249" s="92"/>
      <c r="LRA249" s="92"/>
      <c r="LRB249" s="92"/>
      <c r="LRC249" s="92"/>
      <c r="LRD249" s="92"/>
      <c r="LRE249" s="92"/>
      <c r="LRF249" s="92"/>
      <c r="LRG249" s="92"/>
      <c r="LRH249" s="92"/>
      <c r="LRI249" s="92"/>
      <c r="LRJ249" s="92"/>
      <c r="LRK249" s="92"/>
      <c r="LRL249" s="92"/>
      <c r="LRM249" s="92"/>
      <c r="LRN249" s="92"/>
      <c r="LRO249" s="92"/>
      <c r="LRP249" s="92"/>
      <c r="LRQ249" s="92"/>
      <c r="LRR249" s="92"/>
      <c r="LRS249" s="92"/>
      <c r="LRT249" s="92"/>
      <c r="LRU249" s="92"/>
      <c r="LRV249" s="92"/>
      <c r="LRW249" s="92"/>
      <c r="LRX249" s="92"/>
      <c r="LRY249" s="92"/>
      <c r="LRZ249" s="92"/>
      <c r="LSA249" s="92"/>
      <c r="LSB249" s="92"/>
      <c r="LSC249" s="92"/>
      <c r="LSD249" s="92"/>
      <c r="LSE249" s="92"/>
      <c r="LSF249" s="92"/>
      <c r="LSG249" s="92"/>
      <c r="LSH249" s="92"/>
      <c r="LSI249" s="92"/>
      <c r="LSJ249" s="92"/>
      <c r="LSK249" s="92"/>
      <c r="LSL249" s="92"/>
      <c r="LSM249" s="92"/>
      <c r="LSN249" s="92"/>
      <c r="LSO249" s="92"/>
      <c r="LSP249" s="92"/>
      <c r="LSQ249" s="92"/>
      <c r="LSR249" s="92"/>
      <c r="LSS249" s="92"/>
      <c r="LST249" s="92"/>
      <c r="LSU249" s="92"/>
      <c r="LSV249" s="92"/>
      <c r="LSW249" s="92"/>
      <c r="LSX249" s="92"/>
      <c r="LSY249" s="92"/>
      <c r="LSZ249" s="92"/>
      <c r="LTA249" s="92"/>
      <c r="LTB249" s="92"/>
      <c r="LTC249" s="92"/>
      <c r="LTD249" s="92"/>
      <c r="LTE249" s="92"/>
      <c r="LTF249" s="92"/>
      <c r="LTG249" s="92"/>
      <c r="LTH249" s="92"/>
      <c r="LTI249" s="92"/>
      <c r="LTJ249" s="92"/>
      <c r="LTK249" s="92"/>
      <c r="LTL249" s="92"/>
      <c r="LTM249" s="92"/>
      <c r="LTN249" s="92"/>
      <c r="LTO249" s="92"/>
      <c r="LTP249" s="92"/>
      <c r="LTQ249" s="92"/>
      <c r="LTR249" s="92"/>
      <c r="LTS249" s="92"/>
      <c r="LTT249" s="92"/>
      <c r="LTU249" s="92"/>
      <c r="LTV249" s="92"/>
      <c r="LTW249" s="92"/>
      <c r="LTX249" s="92"/>
      <c r="LTY249" s="92"/>
      <c r="LTZ249" s="92"/>
      <c r="LUA249" s="92"/>
      <c r="LUB249" s="92"/>
      <c r="LUC249" s="92"/>
      <c r="LUD249" s="92"/>
      <c r="LUE249" s="92"/>
      <c r="LUF249" s="92"/>
      <c r="LUG249" s="92"/>
      <c r="LUH249" s="92"/>
      <c r="LUI249" s="92"/>
      <c r="LUJ249" s="92"/>
      <c r="LUK249" s="92"/>
      <c r="LUL249" s="92"/>
      <c r="LUM249" s="92"/>
      <c r="LUN249" s="92"/>
      <c r="LUO249" s="92"/>
      <c r="LUP249" s="92"/>
      <c r="LUQ249" s="92"/>
      <c r="LUR249" s="92"/>
      <c r="LUS249" s="92"/>
      <c r="LUT249" s="92"/>
      <c r="LUU249" s="92"/>
      <c r="LUV249" s="92"/>
      <c r="LUW249" s="92"/>
      <c r="LUX249" s="92"/>
      <c r="LUY249" s="92"/>
      <c r="LUZ249" s="92"/>
      <c r="LVA249" s="92"/>
      <c r="LVB249" s="92"/>
      <c r="LVC249" s="92"/>
      <c r="LVD249" s="92"/>
      <c r="LVE249" s="92"/>
      <c r="LVF249" s="92"/>
      <c r="LVG249" s="92"/>
      <c r="LVH249" s="92"/>
      <c r="LVI249" s="92"/>
      <c r="LVJ249" s="92"/>
      <c r="LVK249" s="92"/>
      <c r="LVL249" s="92"/>
      <c r="LVM249" s="92"/>
      <c r="LVN249" s="92"/>
      <c r="LVO249" s="92"/>
      <c r="LVP249" s="92"/>
      <c r="LVQ249" s="92"/>
      <c r="LVR249" s="92"/>
      <c r="LVS249" s="92"/>
      <c r="LVT249" s="92"/>
      <c r="LVU249" s="92"/>
      <c r="LVV249" s="92"/>
      <c r="LVW249" s="92"/>
      <c r="LVX249" s="92"/>
      <c r="LVY249" s="92"/>
      <c r="LVZ249" s="92"/>
      <c r="LWA249" s="92"/>
      <c r="LWB249" s="92"/>
      <c r="LWC249" s="92"/>
      <c r="LWD249" s="92"/>
      <c r="LWE249" s="92"/>
      <c r="LWF249" s="92"/>
      <c r="LWG249" s="92"/>
      <c r="LWH249" s="92"/>
      <c r="LWI249" s="92"/>
      <c r="LWJ249" s="92"/>
      <c r="LWK249" s="92"/>
      <c r="LWL249" s="92"/>
      <c r="LWM249" s="92"/>
      <c r="LWN249" s="92"/>
      <c r="LWO249" s="92"/>
      <c r="LWP249" s="92"/>
      <c r="LWQ249" s="92"/>
      <c r="LWR249" s="92"/>
      <c r="LWS249" s="92"/>
      <c r="LWT249" s="92"/>
      <c r="LWU249" s="92"/>
      <c r="LWV249" s="92"/>
      <c r="LWW249" s="92"/>
      <c r="LWX249" s="92"/>
      <c r="LWY249" s="92"/>
      <c r="LWZ249" s="92"/>
      <c r="LXA249" s="92"/>
      <c r="LXB249" s="92"/>
      <c r="LXC249" s="92"/>
      <c r="LXD249" s="92"/>
      <c r="LXE249" s="92"/>
      <c r="LXF249" s="92"/>
      <c r="LXG249" s="92"/>
      <c r="LXH249" s="92"/>
      <c r="LXI249" s="92"/>
      <c r="LXJ249" s="92"/>
      <c r="LXK249" s="92"/>
      <c r="LXL249" s="92"/>
      <c r="LXM249" s="92"/>
      <c r="LXN249" s="92"/>
      <c r="LXO249" s="92"/>
      <c r="LXP249" s="92"/>
      <c r="LXQ249" s="92"/>
      <c r="LXR249" s="92"/>
      <c r="LXS249" s="92"/>
      <c r="LXT249" s="92"/>
      <c r="LXU249" s="92"/>
      <c r="LXV249" s="92"/>
      <c r="LXW249" s="92"/>
      <c r="LXX249" s="92"/>
      <c r="LXY249" s="92"/>
      <c r="LXZ249" s="92"/>
      <c r="LYA249" s="92"/>
      <c r="LYB249" s="92"/>
      <c r="LYC249" s="92"/>
      <c r="LYD249" s="92"/>
      <c r="LYE249" s="92"/>
      <c r="LYF249" s="92"/>
      <c r="LYG249" s="92"/>
      <c r="LYH249" s="92"/>
      <c r="LYI249" s="92"/>
      <c r="LYJ249" s="92"/>
      <c r="LYK249" s="92"/>
      <c r="LYL249" s="92"/>
      <c r="LYM249" s="92"/>
      <c r="LYN249" s="92"/>
      <c r="LYO249" s="92"/>
      <c r="LYP249" s="92"/>
      <c r="LYQ249" s="92"/>
      <c r="LYR249" s="92"/>
      <c r="LYS249" s="92"/>
      <c r="LYT249" s="92"/>
      <c r="LYU249" s="92"/>
      <c r="LYV249" s="92"/>
      <c r="LYW249" s="92"/>
      <c r="LYX249" s="92"/>
      <c r="LYY249" s="92"/>
      <c r="LYZ249" s="92"/>
      <c r="LZA249" s="92"/>
      <c r="LZB249" s="92"/>
      <c r="LZC249" s="92"/>
      <c r="LZD249" s="92"/>
      <c r="LZE249" s="92"/>
      <c r="LZF249" s="92"/>
      <c r="LZG249" s="92"/>
      <c r="LZH249" s="92"/>
      <c r="LZI249" s="92"/>
      <c r="LZJ249" s="92"/>
      <c r="LZK249" s="92"/>
      <c r="LZL249" s="92"/>
      <c r="LZM249" s="92"/>
      <c r="LZN249" s="92"/>
      <c r="LZO249" s="92"/>
      <c r="LZP249" s="92"/>
      <c r="LZQ249" s="92"/>
      <c r="LZR249" s="92"/>
      <c r="LZS249" s="92"/>
      <c r="LZT249" s="92"/>
      <c r="LZU249" s="92"/>
      <c r="LZV249" s="92"/>
      <c r="LZW249" s="92"/>
      <c r="LZX249" s="92"/>
      <c r="LZY249" s="92"/>
      <c r="LZZ249" s="92"/>
      <c r="MAA249" s="92"/>
      <c r="MAB249" s="92"/>
      <c r="MAC249" s="92"/>
      <c r="MAD249" s="92"/>
      <c r="MAE249" s="92"/>
      <c r="MAF249" s="92"/>
      <c r="MAG249" s="92"/>
      <c r="MAH249" s="92"/>
      <c r="MAI249" s="92"/>
      <c r="MAJ249" s="92"/>
      <c r="MAK249" s="92"/>
      <c r="MAL249" s="92"/>
      <c r="MAM249" s="92"/>
      <c r="MAN249" s="92"/>
      <c r="MAO249" s="92"/>
      <c r="MAP249" s="92"/>
      <c r="MAQ249" s="92"/>
      <c r="MAR249" s="92"/>
      <c r="MAS249" s="92"/>
      <c r="MAT249" s="92"/>
      <c r="MAU249" s="92"/>
      <c r="MAV249" s="92"/>
      <c r="MAW249" s="92"/>
      <c r="MAX249" s="92"/>
      <c r="MAY249" s="92"/>
      <c r="MAZ249" s="92"/>
      <c r="MBA249" s="92"/>
      <c r="MBB249" s="92"/>
      <c r="MBC249" s="92"/>
      <c r="MBD249" s="92"/>
      <c r="MBE249" s="92"/>
      <c r="MBF249" s="92"/>
      <c r="MBG249" s="92"/>
      <c r="MBH249" s="92"/>
      <c r="MBI249" s="92"/>
      <c r="MBJ249" s="92"/>
      <c r="MBK249" s="92"/>
      <c r="MBL249" s="92"/>
      <c r="MBM249" s="92"/>
      <c r="MBN249" s="92"/>
      <c r="MBO249" s="92"/>
      <c r="MBP249" s="92"/>
      <c r="MBQ249" s="92"/>
      <c r="MBR249" s="92"/>
      <c r="MBS249" s="92"/>
      <c r="MBT249" s="92"/>
      <c r="MBU249" s="92"/>
      <c r="MBV249" s="92"/>
      <c r="MBW249" s="92"/>
      <c r="MBX249" s="92"/>
      <c r="MBY249" s="92"/>
      <c r="MBZ249" s="92"/>
      <c r="MCA249" s="92"/>
      <c r="MCB249" s="92"/>
      <c r="MCC249" s="92"/>
      <c r="MCD249" s="92"/>
      <c r="MCE249" s="92"/>
      <c r="MCF249" s="92"/>
      <c r="MCG249" s="92"/>
      <c r="MCH249" s="92"/>
      <c r="MCI249" s="92"/>
      <c r="MCJ249" s="92"/>
      <c r="MCK249" s="92"/>
      <c r="MCL249" s="92"/>
      <c r="MCM249" s="92"/>
      <c r="MCN249" s="92"/>
      <c r="MCO249" s="92"/>
      <c r="MCP249" s="92"/>
      <c r="MCQ249" s="92"/>
      <c r="MCR249" s="92"/>
      <c r="MCS249" s="92"/>
      <c r="MCT249" s="92"/>
      <c r="MCU249" s="92"/>
      <c r="MCV249" s="92"/>
      <c r="MCW249" s="92"/>
      <c r="MCX249" s="92"/>
      <c r="MCY249" s="92"/>
      <c r="MCZ249" s="92"/>
      <c r="MDA249" s="92"/>
      <c r="MDB249" s="92"/>
      <c r="MDC249" s="92"/>
      <c r="MDD249" s="92"/>
      <c r="MDE249" s="92"/>
      <c r="MDF249" s="92"/>
      <c r="MDG249" s="92"/>
      <c r="MDH249" s="92"/>
      <c r="MDI249" s="92"/>
      <c r="MDJ249" s="92"/>
      <c r="MDK249" s="92"/>
      <c r="MDL249" s="92"/>
      <c r="MDM249" s="92"/>
      <c r="MDN249" s="92"/>
      <c r="MDO249" s="92"/>
      <c r="MDP249" s="92"/>
      <c r="MDQ249" s="92"/>
      <c r="MDR249" s="92"/>
      <c r="MDS249" s="92"/>
      <c r="MDT249" s="92"/>
      <c r="MDU249" s="92"/>
      <c r="MDV249" s="92"/>
      <c r="MDW249" s="92"/>
      <c r="MDX249" s="92"/>
      <c r="MDY249" s="92"/>
      <c r="MDZ249" s="92"/>
      <c r="MEA249" s="92"/>
      <c r="MEB249" s="92"/>
      <c r="MEC249" s="92"/>
      <c r="MED249" s="92"/>
      <c r="MEE249" s="92"/>
      <c r="MEF249" s="92"/>
      <c r="MEG249" s="92"/>
      <c r="MEH249" s="92"/>
      <c r="MEI249" s="92"/>
      <c r="MEJ249" s="92"/>
      <c r="MEK249" s="92"/>
      <c r="MEL249" s="92"/>
      <c r="MEM249" s="92"/>
      <c r="MEN249" s="92"/>
      <c r="MEO249" s="92"/>
      <c r="MEP249" s="92"/>
      <c r="MEQ249" s="92"/>
      <c r="MER249" s="92"/>
      <c r="MES249" s="92"/>
      <c r="MET249" s="92"/>
      <c r="MEU249" s="92"/>
      <c r="MEV249" s="92"/>
      <c r="MEW249" s="92"/>
      <c r="MEX249" s="92"/>
      <c r="MEY249" s="92"/>
      <c r="MEZ249" s="92"/>
      <c r="MFA249" s="92"/>
      <c r="MFB249" s="92"/>
      <c r="MFC249" s="92"/>
      <c r="MFD249" s="92"/>
      <c r="MFE249" s="92"/>
      <c r="MFF249" s="92"/>
      <c r="MFG249" s="92"/>
      <c r="MFH249" s="92"/>
      <c r="MFI249" s="92"/>
      <c r="MFJ249" s="92"/>
      <c r="MFK249" s="92"/>
      <c r="MFL249" s="92"/>
      <c r="MFM249" s="92"/>
      <c r="MFN249" s="92"/>
      <c r="MFO249" s="92"/>
      <c r="MFP249" s="92"/>
      <c r="MFQ249" s="92"/>
      <c r="MFR249" s="92"/>
      <c r="MFS249" s="92"/>
      <c r="MFT249" s="92"/>
      <c r="MFU249" s="92"/>
      <c r="MFV249" s="92"/>
      <c r="MFW249" s="92"/>
      <c r="MFX249" s="92"/>
      <c r="MFY249" s="92"/>
      <c r="MFZ249" s="92"/>
      <c r="MGA249" s="92"/>
      <c r="MGB249" s="92"/>
      <c r="MGC249" s="92"/>
      <c r="MGD249" s="92"/>
      <c r="MGE249" s="92"/>
      <c r="MGF249" s="92"/>
      <c r="MGG249" s="92"/>
      <c r="MGH249" s="92"/>
      <c r="MGI249" s="92"/>
      <c r="MGJ249" s="92"/>
      <c r="MGK249" s="92"/>
      <c r="MGL249" s="92"/>
      <c r="MGM249" s="92"/>
      <c r="MGN249" s="92"/>
      <c r="MGO249" s="92"/>
      <c r="MGP249" s="92"/>
      <c r="MGQ249" s="92"/>
      <c r="MGR249" s="92"/>
      <c r="MGS249" s="92"/>
      <c r="MGT249" s="92"/>
      <c r="MGU249" s="92"/>
      <c r="MGV249" s="92"/>
      <c r="MGW249" s="92"/>
      <c r="MGX249" s="92"/>
      <c r="MGY249" s="92"/>
      <c r="MGZ249" s="92"/>
      <c r="MHA249" s="92"/>
      <c r="MHB249" s="92"/>
      <c r="MHC249" s="92"/>
      <c r="MHD249" s="92"/>
      <c r="MHE249" s="92"/>
      <c r="MHF249" s="92"/>
      <c r="MHG249" s="92"/>
      <c r="MHH249" s="92"/>
      <c r="MHI249" s="92"/>
      <c r="MHJ249" s="92"/>
      <c r="MHK249" s="92"/>
      <c r="MHL249" s="92"/>
      <c r="MHM249" s="92"/>
      <c r="MHN249" s="92"/>
      <c r="MHO249" s="92"/>
      <c r="MHP249" s="92"/>
      <c r="MHQ249" s="92"/>
      <c r="MHR249" s="92"/>
      <c r="MHS249" s="92"/>
      <c r="MHT249" s="92"/>
      <c r="MHU249" s="92"/>
      <c r="MHV249" s="92"/>
      <c r="MHW249" s="92"/>
      <c r="MHX249" s="92"/>
      <c r="MHY249" s="92"/>
      <c r="MHZ249" s="92"/>
      <c r="MIA249" s="92"/>
      <c r="MIB249" s="92"/>
      <c r="MIC249" s="92"/>
      <c r="MID249" s="92"/>
      <c r="MIE249" s="92"/>
      <c r="MIF249" s="92"/>
      <c r="MIG249" s="92"/>
      <c r="MIH249" s="92"/>
      <c r="MII249" s="92"/>
      <c r="MIJ249" s="92"/>
      <c r="MIK249" s="92"/>
      <c r="MIL249" s="92"/>
      <c r="MIM249" s="92"/>
      <c r="MIN249" s="92"/>
      <c r="MIO249" s="92"/>
      <c r="MIP249" s="92"/>
      <c r="MIQ249" s="92"/>
      <c r="MIR249" s="92"/>
      <c r="MIS249" s="92"/>
      <c r="MIT249" s="92"/>
      <c r="MIU249" s="92"/>
      <c r="MIV249" s="92"/>
      <c r="MIW249" s="92"/>
      <c r="MIX249" s="92"/>
      <c r="MIY249" s="92"/>
      <c r="MIZ249" s="92"/>
      <c r="MJA249" s="92"/>
      <c r="MJB249" s="92"/>
      <c r="MJC249" s="92"/>
      <c r="MJD249" s="92"/>
      <c r="MJE249" s="92"/>
      <c r="MJF249" s="92"/>
      <c r="MJG249" s="92"/>
      <c r="MJH249" s="92"/>
      <c r="MJI249" s="92"/>
      <c r="MJJ249" s="92"/>
      <c r="MJK249" s="92"/>
      <c r="MJL249" s="92"/>
      <c r="MJM249" s="92"/>
      <c r="MJN249" s="92"/>
      <c r="MJO249" s="92"/>
      <c r="MJP249" s="92"/>
      <c r="MJQ249" s="92"/>
      <c r="MJR249" s="92"/>
      <c r="MJS249" s="92"/>
      <c r="MJT249" s="92"/>
      <c r="MJU249" s="92"/>
      <c r="MJV249" s="92"/>
      <c r="MJW249" s="92"/>
      <c r="MJX249" s="92"/>
      <c r="MJY249" s="92"/>
      <c r="MJZ249" s="92"/>
      <c r="MKA249" s="92"/>
      <c r="MKB249" s="92"/>
      <c r="MKC249" s="92"/>
      <c r="MKD249" s="92"/>
      <c r="MKE249" s="92"/>
      <c r="MKF249" s="92"/>
      <c r="MKG249" s="92"/>
      <c r="MKH249" s="92"/>
      <c r="MKI249" s="92"/>
      <c r="MKJ249" s="92"/>
      <c r="MKK249" s="92"/>
      <c r="MKL249" s="92"/>
      <c r="MKM249" s="92"/>
      <c r="MKN249" s="92"/>
      <c r="MKO249" s="92"/>
      <c r="MKP249" s="92"/>
      <c r="MKQ249" s="92"/>
      <c r="MKR249" s="92"/>
      <c r="MKS249" s="92"/>
      <c r="MKT249" s="92"/>
      <c r="MKU249" s="92"/>
      <c r="MKV249" s="92"/>
      <c r="MKW249" s="92"/>
      <c r="MKX249" s="92"/>
      <c r="MKY249" s="92"/>
      <c r="MKZ249" s="92"/>
      <c r="MLA249" s="92"/>
      <c r="MLB249" s="92"/>
      <c r="MLC249" s="92"/>
      <c r="MLD249" s="92"/>
      <c r="MLE249" s="92"/>
      <c r="MLF249" s="92"/>
      <c r="MLG249" s="92"/>
      <c r="MLH249" s="92"/>
      <c r="MLI249" s="92"/>
      <c r="MLJ249" s="92"/>
      <c r="MLK249" s="92"/>
      <c r="MLL249" s="92"/>
      <c r="MLM249" s="92"/>
      <c r="MLN249" s="92"/>
      <c r="MLO249" s="92"/>
      <c r="MLP249" s="92"/>
      <c r="MLQ249" s="92"/>
      <c r="MLR249" s="92"/>
      <c r="MLS249" s="92"/>
      <c r="MLT249" s="92"/>
      <c r="MLU249" s="92"/>
      <c r="MLV249" s="92"/>
      <c r="MLW249" s="92"/>
      <c r="MLX249" s="92"/>
      <c r="MLY249" s="92"/>
      <c r="MLZ249" s="92"/>
      <c r="MMA249" s="92"/>
      <c r="MMB249" s="92"/>
      <c r="MMC249" s="92"/>
      <c r="MMD249" s="92"/>
      <c r="MME249" s="92"/>
      <c r="MMF249" s="92"/>
      <c r="MMG249" s="92"/>
      <c r="MMH249" s="92"/>
      <c r="MMI249" s="92"/>
      <c r="MMJ249" s="92"/>
      <c r="MMK249" s="92"/>
      <c r="MML249" s="92"/>
      <c r="MMM249" s="92"/>
      <c r="MMN249" s="92"/>
      <c r="MMO249" s="92"/>
      <c r="MMP249" s="92"/>
      <c r="MMQ249" s="92"/>
      <c r="MMR249" s="92"/>
      <c r="MMS249" s="92"/>
      <c r="MMT249" s="92"/>
      <c r="MMU249" s="92"/>
      <c r="MMV249" s="92"/>
      <c r="MMW249" s="92"/>
      <c r="MMX249" s="92"/>
      <c r="MMY249" s="92"/>
      <c r="MMZ249" s="92"/>
      <c r="MNA249" s="92"/>
      <c r="MNB249" s="92"/>
      <c r="MNC249" s="92"/>
      <c r="MND249" s="92"/>
      <c r="MNE249" s="92"/>
      <c r="MNF249" s="92"/>
      <c r="MNG249" s="92"/>
      <c r="MNH249" s="92"/>
      <c r="MNI249" s="92"/>
      <c r="MNJ249" s="92"/>
      <c r="MNK249" s="92"/>
      <c r="MNL249" s="92"/>
      <c r="MNM249" s="92"/>
      <c r="MNN249" s="92"/>
      <c r="MNO249" s="92"/>
      <c r="MNP249" s="92"/>
      <c r="MNQ249" s="92"/>
      <c r="MNR249" s="92"/>
      <c r="MNS249" s="92"/>
      <c r="MNT249" s="92"/>
      <c r="MNU249" s="92"/>
      <c r="MNV249" s="92"/>
      <c r="MNW249" s="92"/>
      <c r="MNX249" s="92"/>
      <c r="MNY249" s="92"/>
      <c r="MNZ249" s="92"/>
      <c r="MOA249" s="92"/>
      <c r="MOB249" s="92"/>
      <c r="MOC249" s="92"/>
      <c r="MOD249" s="92"/>
      <c r="MOE249" s="92"/>
      <c r="MOF249" s="92"/>
      <c r="MOG249" s="92"/>
      <c r="MOH249" s="92"/>
      <c r="MOI249" s="92"/>
      <c r="MOJ249" s="92"/>
      <c r="MOK249" s="92"/>
      <c r="MOL249" s="92"/>
      <c r="MOM249" s="92"/>
      <c r="MON249" s="92"/>
      <c r="MOO249" s="92"/>
      <c r="MOP249" s="92"/>
      <c r="MOQ249" s="92"/>
      <c r="MOR249" s="92"/>
      <c r="MOS249" s="92"/>
      <c r="MOT249" s="92"/>
      <c r="MOU249" s="92"/>
      <c r="MOV249" s="92"/>
      <c r="MOW249" s="92"/>
      <c r="MOX249" s="92"/>
      <c r="MOY249" s="92"/>
      <c r="MOZ249" s="92"/>
      <c r="MPA249" s="92"/>
      <c r="MPB249" s="92"/>
      <c r="MPC249" s="92"/>
      <c r="MPD249" s="92"/>
      <c r="MPE249" s="92"/>
      <c r="MPF249" s="92"/>
      <c r="MPG249" s="92"/>
      <c r="MPH249" s="92"/>
      <c r="MPI249" s="92"/>
      <c r="MPJ249" s="92"/>
      <c r="MPK249" s="92"/>
      <c r="MPL249" s="92"/>
      <c r="MPM249" s="92"/>
      <c r="MPN249" s="92"/>
      <c r="MPO249" s="92"/>
      <c r="MPP249" s="92"/>
      <c r="MPQ249" s="92"/>
      <c r="MPR249" s="92"/>
      <c r="MPS249" s="92"/>
      <c r="MPT249" s="92"/>
      <c r="MPU249" s="92"/>
      <c r="MPV249" s="92"/>
      <c r="MPW249" s="92"/>
      <c r="MPX249" s="92"/>
      <c r="MPY249" s="92"/>
      <c r="MPZ249" s="92"/>
      <c r="MQA249" s="92"/>
      <c r="MQB249" s="92"/>
      <c r="MQC249" s="92"/>
      <c r="MQD249" s="92"/>
      <c r="MQE249" s="92"/>
      <c r="MQF249" s="92"/>
      <c r="MQG249" s="92"/>
      <c r="MQH249" s="92"/>
      <c r="MQI249" s="92"/>
      <c r="MQJ249" s="92"/>
      <c r="MQK249" s="92"/>
      <c r="MQL249" s="92"/>
      <c r="MQM249" s="92"/>
      <c r="MQN249" s="92"/>
      <c r="MQO249" s="92"/>
      <c r="MQP249" s="92"/>
      <c r="MQQ249" s="92"/>
      <c r="MQR249" s="92"/>
      <c r="MQS249" s="92"/>
      <c r="MQT249" s="92"/>
      <c r="MQU249" s="92"/>
      <c r="MQV249" s="92"/>
      <c r="MQW249" s="92"/>
      <c r="MQX249" s="92"/>
      <c r="MQY249" s="92"/>
      <c r="MQZ249" s="92"/>
      <c r="MRA249" s="92"/>
      <c r="MRB249" s="92"/>
      <c r="MRC249" s="92"/>
      <c r="MRD249" s="92"/>
      <c r="MRE249" s="92"/>
      <c r="MRF249" s="92"/>
      <c r="MRG249" s="92"/>
      <c r="MRH249" s="92"/>
      <c r="MRI249" s="92"/>
      <c r="MRJ249" s="92"/>
      <c r="MRK249" s="92"/>
      <c r="MRL249" s="92"/>
      <c r="MRM249" s="92"/>
      <c r="MRN249" s="92"/>
      <c r="MRO249" s="92"/>
      <c r="MRP249" s="92"/>
      <c r="MRQ249" s="92"/>
      <c r="MRR249" s="92"/>
      <c r="MRS249" s="92"/>
      <c r="MRT249" s="92"/>
      <c r="MRU249" s="92"/>
      <c r="MRV249" s="92"/>
      <c r="MRW249" s="92"/>
      <c r="MRX249" s="92"/>
      <c r="MRY249" s="92"/>
      <c r="MRZ249" s="92"/>
      <c r="MSA249" s="92"/>
      <c r="MSB249" s="92"/>
      <c r="MSC249" s="92"/>
      <c r="MSD249" s="92"/>
      <c r="MSE249" s="92"/>
      <c r="MSF249" s="92"/>
      <c r="MSG249" s="92"/>
      <c r="MSH249" s="92"/>
      <c r="MSI249" s="92"/>
      <c r="MSJ249" s="92"/>
      <c r="MSK249" s="92"/>
      <c r="MSL249" s="92"/>
      <c r="MSM249" s="92"/>
      <c r="MSN249" s="92"/>
      <c r="MSO249" s="92"/>
      <c r="MSP249" s="92"/>
      <c r="MSQ249" s="92"/>
      <c r="MSR249" s="92"/>
      <c r="MSS249" s="92"/>
      <c r="MST249" s="92"/>
      <c r="MSU249" s="92"/>
      <c r="MSV249" s="92"/>
      <c r="MSW249" s="92"/>
      <c r="MSX249" s="92"/>
      <c r="MSY249" s="92"/>
      <c r="MSZ249" s="92"/>
      <c r="MTA249" s="92"/>
      <c r="MTB249" s="92"/>
      <c r="MTC249" s="92"/>
      <c r="MTD249" s="92"/>
      <c r="MTE249" s="92"/>
      <c r="MTF249" s="92"/>
      <c r="MTG249" s="92"/>
      <c r="MTH249" s="92"/>
      <c r="MTI249" s="92"/>
      <c r="MTJ249" s="92"/>
      <c r="MTK249" s="92"/>
      <c r="MTL249" s="92"/>
      <c r="MTM249" s="92"/>
      <c r="MTN249" s="92"/>
      <c r="MTO249" s="92"/>
      <c r="MTP249" s="92"/>
      <c r="MTQ249" s="92"/>
      <c r="MTR249" s="92"/>
      <c r="MTS249" s="92"/>
      <c r="MTT249" s="92"/>
      <c r="MTU249" s="92"/>
      <c r="MTV249" s="92"/>
      <c r="MTW249" s="92"/>
      <c r="MTX249" s="92"/>
      <c r="MTY249" s="92"/>
      <c r="MTZ249" s="92"/>
      <c r="MUA249" s="92"/>
      <c r="MUB249" s="92"/>
      <c r="MUC249" s="92"/>
      <c r="MUD249" s="92"/>
      <c r="MUE249" s="92"/>
      <c r="MUF249" s="92"/>
      <c r="MUG249" s="92"/>
      <c r="MUH249" s="92"/>
      <c r="MUI249" s="92"/>
      <c r="MUJ249" s="92"/>
      <c r="MUK249" s="92"/>
      <c r="MUL249" s="92"/>
      <c r="MUM249" s="92"/>
      <c r="MUN249" s="92"/>
      <c r="MUO249" s="92"/>
      <c r="MUP249" s="92"/>
      <c r="MUQ249" s="92"/>
      <c r="MUR249" s="92"/>
      <c r="MUS249" s="92"/>
      <c r="MUT249" s="92"/>
      <c r="MUU249" s="92"/>
      <c r="MUV249" s="92"/>
      <c r="MUW249" s="92"/>
      <c r="MUX249" s="92"/>
      <c r="MUY249" s="92"/>
      <c r="MUZ249" s="92"/>
      <c r="MVA249" s="92"/>
      <c r="MVB249" s="92"/>
      <c r="MVC249" s="92"/>
      <c r="MVD249" s="92"/>
      <c r="MVE249" s="92"/>
      <c r="MVF249" s="92"/>
      <c r="MVG249" s="92"/>
      <c r="MVH249" s="92"/>
      <c r="MVI249" s="92"/>
      <c r="MVJ249" s="92"/>
      <c r="MVK249" s="92"/>
      <c r="MVL249" s="92"/>
      <c r="MVM249" s="92"/>
      <c r="MVN249" s="92"/>
      <c r="MVO249" s="92"/>
      <c r="MVP249" s="92"/>
      <c r="MVQ249" s="92"/>
      <c r="MVR249" s="92"/>
      <c r="MVS249" s="92"/>
      <c r="MVT249" s="92"/>
      <c r="MVU249" s="92"/>
      <c r="MVV249" s="92"/>
      <c r="MVW249" s="92"/>
      <c r="MVX249" s="92"/>
      <c r="MVY249" s="92"/>
      <c r="MVZ249" s="92"/>
      <c r="MWA249" s="92"/>
      <c r="MWB249" s="92"/>
      <c r="MWC249" s="92"/>
      <c r="MWD249" s="92"/>
      <c r="MWE249" s="92"/>
      <c r="MWF249" s="92"/>
      <c r="MWG249" s="92"/>
      <c r="MWH249" s="92"/>
      <c r="MWI249" s="92"/>
      <c r="MWJ249" s="92"/>
      <c r="MWK249" s="92"/>
      <c r="MWL249" s="92"/>
      <c r="MWM249" s="92"/>
      <c r="MWN249" s="92"/>
      <c r="MWO249" s="92"/>
      <c r="MWP249" s="92"/>
      <c r="MWQ249" s="92"/>
      <c r="MWR249" s="92"/>
      <c r="MWS249" s="92"/>
      <c r="MWT249" s="92"/>
      <c r="MWU249" s="92"/>
      <c r="MWV249" s="92"/>
      <c r="MWW249" s="92"/>
      <c r="MWX249" s="92"/>
      <c r="MWY249" s="92"/>
      <c r="MWZ249" s="92"/>
      <c r="MXA249" s="92"/>
      <c r="MXB249" s="92"/>
      <c r="MXC249" s="92"/>
      <c r="MXD249" s="92"/>
      <c r="MXE249" s="92"/>
      <c r="MXF249" s="92"/>
      <c r="MXG249" s="92"/>
      <c r="MXH249" s="92"/>
      <c r="MXI249" s="92"/>
      <c r="MXJ249" s="92"/>
      <c r="MXK249" s="92"/>
      <c r="MXL249" s="92"/>
      <c r="MXM249" s="92"/>
      <c r="MXN249" s="92"/>
      <c r="MXO249" s="92"/>
      <c r="MXP249" s="92"/>
      <c r="MXQ249" s="92"/>
      <c r="MXR249" s="92"/>
      <c r="MXS249" s="92"/>
      <c r="MXT249" s="92"/>
      <c r="MXU249" s="92"/>
      <c r="MXV249" s="92"/>
      <c r="MXW249" s="92"/>
      <c r="MXX249" s="92"/>
      <c r="MXY249" s="92"/>
      <c r="MXZ249" s="92"/>
      <c r="MYA249" s="92"/>
      <c r="MYB249" s="92"/>
      <c r="MYC249" s="92"/>
      <c r="MYD249" s="92"/>
      <c r="MYE249" s="92"/>
      <c r="MYF249" s="92"/>
      <c r="MYG249" s="92"/>
      <c r="MYH249" s="92"/>
      <c r="MYI249" s="92"/>
      <c r="MYJ249" s="92"/>
      <c r="MYK249" s="92"/>
      <c r="MYL249" s="92"/>
      <c r="MYM249" s="92"/>
      <c r="MYN249" s="92"/>
      <c r="MYO249" s="92"/>
      <c r="MYP249" s="92"/>
      <c r="MYQ249" s="92"/>
      <c r="MYR249" s="92"/>
      <c r="MYS249" s="92"/>
      <c r="MYT249" s="92"/>
      <c r="MYU249" s="92"/>
      <c r="MYV249" s="92"/>
      <c r="MYW249" s="92"/>
      <c r="MYX249" s="92"/>
      <c r="MYY249" s="92"/>
      <c r="MYZ249" s="92"/>
      <c r="MZA249" s="92"/>
      <c r="MZB249" s="92"/>
      <c r="MZC249" s="92"/>
      <c r="MZD249" s="92"/>
      <c r="MZE249" s="92"/>
      <c r="MZF249" s="92"/>
      <c r="MZG249" s="92"/>
      <c r="MZH249" s="92"/>
      <c r="MZI249" s="92"/>
      <c r="MZJ249" s="92"/>
      <c r="MZK249" s="92"/>
      <c r="MZL249" s="92"/>
      <c r="MZM249" s="92"/>
      <c r="MZN249" s="92"/>
      <c r="MZO249" s="92"/>
      <c r="MZP249" s="92"/>
      <c r="MZQ249" s="92"/>
      <c r="MZR249" s="92"/>
      <c r="MZS249" s="92"/>
      <c r="MZT249" s="92"/>
      <c r="MZU249" s="92"/>
      <c r="MZV249" s="92"/>
      <c r="MZW249" s="92"/>
      <c r="MZX249" s="92"/>
      <c r="MZY249" s="92"/>
      <c r="MZZ249" s="92"/>
      <c r="NAA249" s="92"/>
      <c r="NAB249" s="92"/>
      <c r="NAC249" s="92"/>
      <c r="NAD249" s="92"/>
      <c r="NAE249" s="92"/>
      <c r="NAF249" s="92"/>
      <c r="NAG249" s="92"/>
      <c r="NAH249" s="92"/>
      <c r="NAI249" s="92"/>
      <c r="NAJ249" s="92"/>
      <c r="NAK249" s="92"/>
      <c r="NAL249" s="92"/>
      <c r="NAM249" s="92"/>
      <c r="NAN249" s="92"/>
      <c r="NAO249" s="92"/>
      <c r="NAP249" s="92"/>
      <c r="NAQ249" s="92"/>
      <c r="NAR249" s="92"/>
      <c r="NAS249" s="92"/>
      <c r="NAT249" s="92"/>
      <c r="NAU249" s="92"/>
      <c r="NAV249" s="92"/>
      <c r="NAW249" s="92"/>
      <c r="NAX249" s="92"/>
      <c r="NAY249" s="92"/>
      <c r="NAZ249" s="92"/>
      <c r="NBA249" s="92"/>
      <c r="NBB249" s="92"/>
      <c r="NBC249" s="92"/>
      <c r="NBD249" s="92"/>
      <c r="NBE249" s="92"/>
      <c r="NBF249" s="92"/>
      <c r="NBG249" s="92"/>
      <c r="NBH249" s="92"/>
      <c r="NBI249" s="92"/>
      <c r="NBJ249" s="92"/>
      <c r="NBK249" s="92"/>
      <c r="NBL249" s="92"/>
      <c r="NBM249" s="92"/>
      <c r="NBN249" s="92"/>
      <c r="NBO249" s="92"/>
      <c r="NBP249" s="92"/>
      <c r="NBQ249" s="92"/>
      <c r="NBR249" s="92"/>
      <c r="NBS249" s="92"/>
      <c r="NBT249" s="92"/>
      <c r="NBU249" s="92"/>
      <c r="NBV249" s="92"/>
      <c r="NBW249" s="92"/>
      <c r="NBX249" s="92"/>
      <c r="NBY249" s="92"/>
      <c r="NBZ249" s="92"/>
      <c r="NCA249" s="92"/>
      <c r="NCB249" s="92"/>
      <c r="NCC249" s="92"/>
      <c r="NCD249" s="92"/>
      <c r="NCE249" s="92"/>
      <c r="NCF249" s="92"/>
      <c r="NCG249" s="92"/>
      <c r="NCH249" s="92"/>
      <c r="NCI249" s="92"/>
      <c r="NCJ249" s="92"/>
      <c r="NCK249" s="92"/>
      <c r="NCL249" s="92"/>
      <c r="NCM249" s="92"/>
      <c r="NCN249" s="92"/>
      <c r="NCO249" s="92"/>
      <c r="NCP249" s="92"/>
      <c r="NCQ249" s="92"/>
      <c r="NCR249" s="92"/>
      <c r="NCS249" s="92"/>
      <c r="NCT249" s="92"/>
      <c r="NCU249" s="92"/>
      <c r="NCV249" s="92"/>
      <c r="NCW249" s="92"/>
      <c r="NCX249" s="92"/>
      <c r="NCY249" s="92"/>
      <c r="NCZ249" s="92"/>
      <c r="NDA249" s="92"/>
      <c r="NDB249" s="92"/>
      <c r="NDC249" s="92"/>
      <c r="NDD249" s="92"/>
      <c r="NDE249" s="92"/>
      <c r="NDF249" s="92"/>
      <c r="NDG249" s="92"/>
      <c r="NDH249" s="92"/>
      <c r="NDI249" s="92"/>
      <c r="NDJ249" s="92"/>
      <c r="NDK249" s="92"/>
      <c r="NDL249" s="92"/>
      <c r="NDM249" s="92"/>
      <c r="NDN249" s="92"/>
      <c r="NDO249" s="92"/>
      <c r="NDP249" s="92"/>
      <c r="NDQ249" s="92"/>
      <c r="NDR249" s="92"/>
      <c r="NDS249" s="92"/>
      <c r="NDT249" s="92"/>
      <c r="NDU249" s="92"/>
      <c r="NDV249" s="92"/>
      <c r="NDW249" s="92"/>
      <c r="NDX249" s="92"/>
      <c r="NDY249" s="92"/>
      <c r="NDZ249" s="92"/>
      <c r="NEA249" s="92"/>
      <c r="NEB249" s="92"/>
      <c r="NEC249" s="92"/>
      <c r="NED249" s="92"/>
      <c r="NEE249" s="92"/>
      <c r="NEF249" s="92"/>
      <c r="NEG249" s="92"/>
      <c r="NEH249" s="92"/>
      <c r="NEI249" s="92"/>
      <c r="NEJ249" s="92"/>
      <c r="NEK249" s="92"/>
      <c r="NEL249" s="92"/>
      <c r="NEM249" s="92"/>
      <c r="NEN249" s="92"/>
      <c r="NEO249" s="92"/>
      <c r="NEP249" s="92"/>
      <c r="NEQ249" s="92"/>
      <c r="NER249" s="92"/>
      <c r="NES249" s="92"/>
      <c r="NET249" s="92"/>
      <c r="NEU249" s="92"/>
      <c r="NEV249" s="92"/>
      <c r="NEW249" s="92"/>
      <c r="NEX249" s="92"/>
      <c r="NEY249" s="92"/>
      <c r="NEZ249" s="92"/>
      <c r="NFA249" s="92"/>
      <c r="NFB249" s="92"/>
      <c r="NFC249" s="92"/>
      <c r="NFD249" s="92"/>
      <c r="NFE249" s="92"/>
      <c r="NFF249" s="92"/>
      <c r="NFG249" s="92"/>
      <c r="NFH249" s="92"/>
      <c r="NFI249" s="92"/>
      <c r="NFJ249" s="92"/>
      <c r="NFK249" s="92"/>
      <c r="NFL249" s="92"/>
      <c r="NFM249" s="92"/>
      <c r="NFN249" s="92"/>
      <c r="NFO249" s="92"/>
      <c r="NFP249" s="92"/>
      <c r="NFQ249" s="92"/>
      <c r="NFR249" s="92"/>
      <c r="NFS249" s="92"/>
      <c r="NFT249" s="92"/>
      <c r="NFU249" s="92"/>
      <c r="NFV249" s="92"/>
      <c r="NFW249" s="92"/>
      <c r="NFX249" s="92"/>
      <c r="NFY249" s="92"/>
      <c r="NFZ249" s="92"/>
      <c r="NGA249" s="92"/>
      <c r="NGB249" s="92"/>
      <c r="NGC249" s="92"/>
      <c r="NGD249" s="92"/>
      <c r="NGE249" s="92"/>
      <c r="NGF249" s="92"/>
      <c r="NGG249" s="92"/>
      <c r="NGH249" s="92"/>
      <c r="NGI249" s="92"/>
      <c r="NGJ249" s="92"/>
      <c r="NGK249" s="92"/>
      <c r="NGL249" s="92"/>
      <c r="NGM249" s="92"/>
      <c r="NGN249" s="92"/>
      <c r="NGO249" s="92"/>
      <c r="NGP249" s="92"/>
      <c r="NGQ249" s="92"/>
      <c r="NGR249" s="92"/>
      <c r="NGS249" s="92"/>
      <c r="NGT249" s="92"/>
      <c r="NGU249" s="92"/>
      <c r="NGV249" s="92"/>
      <c r="NGW249" s="92"/>
      <c r="NGX249" s="92"/>
      <c r="NGY249" s="92"/>
      <c r="NGZ249" s="92"/>
      <c r="NHA249" s="92"/>
      <c r="NHB249" s="92"/>
      <c r="NHC249" s="92"/>
      <c r="NHD249" s="92"/>
      <c r="NHE249" s="92"/>
      <c r="NHF249" s="92"/>
      <c r="NHG249" s="92"/>
      <c r="NHH249" s="92"/>
      <c r="NHI249" s="92"/>
      <c r="NHJ249" s="92"/>
      <c r="NHK249" s="92"/>
      <c r="NHL249" s="92"/>
      <c r="NHM249" s="92"/>
      <c r="NHN249" s="92"/>
      <c r="NHO249" s="92"/>
      <c r="NHP249" s="92"/>
      <c r="NHQ249" s="92"/>
      <c r="NHR249" s="92"/>
      <c r="NHS249" s="92"/>
      <c r="NHT249" s="92"/>
      <c r="NHU249" s="92"/>
      <c r="NHV249" s="92"/>
      <c r="NHW249" s="92"/>
      <c r="NHX249" s="92"/>
      <c r="NHY249" s="92"/>
      <c r="NHZ249" s="92"/>
      <c r="NIA249" s="92"/>
      <c r="NIB249" s="92"/>
      <c r="NIC249" s="92"/>
      <c r="NID249" s="92"/>
      <c r="NIE249" s="92"/>
      <c r="NIF249" s="92"/>
      <c r="NIG249" s="92"/>
      <c r="NIH249" s="92"/>
      <c r="NII249" s="92"/>
      <c r="NIJ249" s="92"/>
      <c r="NIK249" s="92"/>
      <c r="NIL249" s="92"/>
      <c r="NIM249" s="92"/>
      <c r="NIN249" s="92"/>
      <c r="NIO249" s="92"/>
      <c r="NIP249" s="92"/>
      <c r="NIQ249" s="92"/>
      <c r="NIR249" s="92"/>
      <c r="NIS249" s="92"/>
      <c r="NIT249" s="92"/>
      <c r="NIU249" s="92"/>
      <c r="NIV249" s="92"/>
      <c r="NIW249" s="92"/>
      <c r="NIX249" s="92"/>
      <c r="NIY249" s="92"/>
      <c r="NIZ249" s="92"/>
      <c r="NJA249" s="92"/>
      <c r="NJB249" s="92"/>
      <c r="NJC249" s="92"/>
      <c r="NJD249" s="92"/>
      <c r="NJE249" s="92"/>
      <c r="NJF249" s="92"/>
      <c r="NJG249" s="92"/>
      <c r="NJH249" s="92"/>
      <c r="NJI249" s="92"/>
      <c r="NJJ249" s="92"/>
      <c r="NJK249" s="92"/>
      <c r="NJL249" s="92"/>
      <c r="NJM249" s="92"/>
      <c r="NJN249" s="92"/>
      <c r="NJO249" s="92"/>
      <c r="NJP249" s="92"/>
      <c r="NJQ249" s="92"/>
      <c r="NJR249" s="92"/>
      <c r="NJS249" s="92"/>
      <c r="NJT249" s="92"/>
      <c r="NJU249" s="92"/>
      <c r="NJV249" s="92"/>
      <c r="NJW249" s="92"/>
      <c r="NJX249" s="92"/>
      <c r="NJY249" s="92"/>
      <c r="NJZ249" s="92"/>
      <c r="NKA249" s="92"/>
      <c r="NKB249" s="92"/>
      <c r="NKC249" s="92"/>
      <c r="NKD249" s="92"/>
      <c r="NKE249" s="92"/>
      <c r="NKF249" s="92"/>
      <c r="NKG249" s="92"/>
      <c r="NKH249" s="92"/>
      <c r="NKI249" s="92"/>
      <c r="NKJ249" s="92"/>
      <c r="NKK249" s="92"/>
      <c r="NKL249" s="92"/>
      <c r="NKM249" s="92"/>
      <c r="NKN249" s="92"/>
      <c r="NKO249" s="92"/>
      <c r="NKP249" s="92"/>
      <c r="NKQ249" s="92"/>
      <c r="NKR249" s="92"/>
      <c r="NKS249" s="92"/>
      <c r="NKT249" s="92"/>
      <c r="NKU249" s="92"/>
      <c r="NKV249" s="92"/>
      <c r="NKW249" s="92"/>
      <c r="NKX249" s="92"/>
      <c r="NKY249" s="92"/>
      <c r="NKZ249" s="92"/>
      <c r="NLA249" s="92"/>
      <c r="NLB249" s="92"/>
      <c r="NLC249" s="92"/>
      <c r="NLD249" s="92"/>
      <c r="NLE249" s="92"/>
      <c r="NLF249" s="92"/>
      <c r="NLG249" s="92"/>
      <c r="NLH249" s="92"/>
      <c r="NLI249" s="92"/>
      <c r="NLJ249" s="92"/>
      <c r="NLK249" s="92"/>
      <c r="NLL249" s="92"/>
      <c r="NLM249" s="92"/>
      <c r="NLN249" s="92"/>
      <c r="NLO249" s="92"/>
      <c r="NLP249" s="92"/>
      <c r="NLQ249" s="92"/>
      <c r="NLR249" s="92"/>
      <c r="NLS249" s="92"/>
      <c r="NLT249" s="92"/>
      <c r="NLU249" s="92"/>
      <c r="NLV249" s="92"/>
      <c r="NLW249" s="92"/>
      <c r="NLX249" s="92"/>
      <c r="NLY249" s="92"/>
      <c r="NLZ249" s="92"/>
      <c r="NMA249" s="92"/>
      <c r="NMB249" s="92"/>
      <c r="NMC249" s="92"/>
      <c r="NMD249" s="92"/>
      <c r="NME249" s="92"/>
      <c r="NMF249" s="92"/>
      <c r="NMG249" s="92"/>
      <c r="NMH249" s="92"/>
      <c r="NMI249" s="92"/>
      <c r="NMJ249" s="92"/>
      <c r="NMK249" s="92"/>
      <c r="NML249" s="92"/>
      <c r="NMM249" s="92"/>
      <c r="NMN249" s="92"/>
      <c r="NMO249" s="92"/>
      <c r="NMP249" s="92"/>
      <c r="NMQ249" s="92"/>
      <c r="NMR249" s="92"/>
      <c r="NMS249" s="92"/>
      <c r="NMT249" s="92"/>
      <c r="NMU249" s="92"/>
      <c r="NMV249" s="92"/>
      <c r="NMW249" s="92"/>
      <c r="NMX249" s="92"/>
      <c r="NMY249" s="92"/>
      <c r="NMZ249" s="92"/>
      <c r="NNA249" s="92"/>
      <c r="NNB249" s="92"/>
      <c r="NNC249" s="92"/>
      <c r="NND249" s="92"/>
      <c r="NNE249" s="92"/>
      <c r="NNF249" s="92"/>
      <c r="NNG249" s="92"/>
      <c r="NNH249" s="92"/>
      <c r="NNI249" s="92"/>
      <c r="NNJ249" s="92"/>
      <c r="NNK249" s="92"/>
      <c r="NNL249" s="92"/>
      <c r="NNM249" s="92"/>
      <c r="NNN249" s="92"/>
      <c r="NNO249" s="92"/>
      <c r="NNP249" s="92"/>
      <c r="NNQ249" s="92"/>
      <c r="NNR249" s="92"/>
      <c r="NNS249" s="92"/>
      <c r="NNT249" s="92"/>
      <c r="NNU249" s="92"/>
      <c r="NNV249" s="92"/>
      <c r="NNW249" s="92"/>
      <c r="NNX249" s="92"/>
      <c r="NNY249" s="92"/>
      <c r="NNZ249" s="92"/>
      <c r="NOA249" s="92"/>
      <c r="NOB249" s="92"/>
      <c r="NOC249" s="92"/>
      <c r="NOD249" s="92"/>
      <c r="NOE249" s="92"/>
      <c r="NOF249" s="92"/>
      <c r="NOG249" s="92"/>
      <c r="NOH249" s="92"/>
      <c r="NOI249" s="92"/>
      <c r="NOJ249" s="92"/>
      <c r="NOK249" s="92"/>
      <c r="NOL249" s="92"/>
      <c r="NOM249" s="92"/>
      <c r="NON249" s="92"/>
      <c r="NOO249" s="92"/>
      <c r="NOP249" s="92"/>
      <c r="NOQ249" s="92"/>
      <c r="NOR249" s="92"/>
      <c r="NOS249" s="92"/>
      <c r="NOT249" s="92"/>
      <c r="NOU249" s="92"/>
      <c r="NOV249" s="92"/>
      <c r="NOW249" s="92"/>
      <c r="NOX249" s="92"/>
      <c r="NOY249" s="92"/>
      <c r="NOZ249" s="92"/>
      <c r="NPA249" s="92"/>
      <c r="NPB249" s="92"/>
      <c r="NPC249" s="92"/>
      <c r="NPD249" s="92"/>
      <c r="NPE249" s="92"/>
      <c r="NPF249" s="92"/>
      <c r="NPG249" s="92"/>
      <c r="NPH249" s="92"/>
      <c r="NPI249" s="92"/>
      <c r="NPJ249" s="92"/>
      <c r="NPK249" s="92"/>
      <c r="NPL249" s="92"/>
      <c r="NPM249" s="92"/>
      <c r="NPN249" s="92"/>
      <c r="NPO249" s="92"/>
      <c r="NPP249" s="92"/>
      <c r="NPQ249" s="92"/>
      <c r="NPR249" s="92"/>
      <c r="NPS249" s="92"/>
      <c r="NPT249" s="92"/>
      <c r="NPU249" s="92"/>
      <c r="NPV249" s="92"/>
      <c r="NPW249" s="92"/>
      <c r="NPX249" s="92"/>
      <c r="NPY249" s="92"/>
      <c r="NPZ249" s="92"/>
      <c r="NQA249" s="92"/>
      <c r="NQB249" s="92"/>
      <c r="NQC249" s="92"/>
      <c r="NQD249" s="92"/>
      <c r="NQE249" s="92"/>
      <c r="NQF249" s="92"/>
      <c r="NQG249" s="92"/>
      <c r="NQH249" s="92"/>
      <c r="NQI249" s="92"/>
      <c r="NQJ249" s="92"/>
      <c r="NQK249" s="92"/>
      <c r="NQL249" s="92"/>
      <c r="NQM249" s="92"/>
      <c r="NQN249" s="92"/>
      <c r="NQO249" s="92"/>
      <c r="NQP249" s="92"/>
      <c r="NQQ249" s="92"/>
      <c r="NQR249" s="92"/>
      <c r="NQS249" s="92"/>
      <c r="NQT249" s="92"/>
      <c r="NQU249" s="92"/>
      <c r="NQV249" s="92"/>
      <c r="NQW249" s="92"/>
      <c r="NQX249" s="92"/>
      <c r="NQY249" s="92"/>
      <c r="NQZ249" s="92"/>
      <c r="NRA249" s="92"/>
      <c r="NRB249" s="92"/>
      <c r="NRC249" s="92"/>
      <c r="NRD249" s="92"/>
      <c r="NRE249" s="92"/>
      <c r="NRF249" s="92"/>
      <c r="NRG249" s="92"/>
      <c r="NRH249" s="92"/>
      <c r="NRI249" s="92"/>
      <c r="NRJ249" s="92"/>
      <c r="NRK249" s="92"/>
      <c r="NRL249" s="92"/>
      <c r="NRM249" s="92"/>
      <c r="NRN249" s="92"/>
      <c r="NRO249" s="92"/>
      <c r="NRP249" s="92"/>
      <c r="NRQ249" s="92"/>
      <c r="NRR249" s="92"/>
      <c r="NRS249" s="92"/>
      <c r="NRT249" s="92"/>
      <c r="NRU249" s="92"/>
      <c r="NRV249" s="92"/>
      <c r="NRW249" s="92"/>
      <c r="NRX249" s="92"/>
      <c r="NRY249" s="92"/>
      <c r="NRZ249" s="92"/>
      <c r="NSA249" s="92"/>
      <c r="NSB249" s="92"/>
      <c r="NSC249" s="92"/>
      <c r="NSD249" s="92"/>
      <c r="NSE249" s="92"/>
      <c r="NSF249" s="92"/>
      <c r="NSG249" s="92"/>
      <c r="NSH249" s="92"/>
      <c r="NSI249" s="92"/>
      <c r="NSJ249" s="92"/>
      <c r="NSK249" s="92"/>
      <c r="NSL249" s="92"/>
      <c r="NSM249" s="92"/>
      <c r="NSN249" s="92"/>
      <c r="NSO249" s="92"/>
      <c r="NSP249" s="92"/>
      <c r="NSQ249" s="92"/>
      <c r="NSR249" s="92"/>
      <c r="NSS249" s="92"/>
      <c r="NST249" s="92"/>
      <c r="NSU249" s="92"/>
      <c r="NSV249" s="92"/>
      <c r="NSW249" s="92"/>
      <c r="NSX249" s="92"/>
      <c r="NSY249" s="92"/>
      <c r="NSZ249" s="92"/>
      <c r="NTA249" s="92"/>
      <c r="NTB249" s="92"/>
      <c r="NTC249" s="92"/>
      <c r="NTD249" s="92"/>
      <c r="NTE249" s="92"/>
      <c r="NTF249" s="92"/>
      <c r="NTG249" s="92"/>
      <c r="NTH249" s="92"/>
      <c r="NTI249" s="92"/>
      <c r="NTJ249" s="92"/>
      <c r="NTK249" s="92"/>
      <c r="NTL249" s="92"/>
      <c r="NTM249" s="92"/>
      <c r="NTN249" s="92"/>
      <c r="NTO249" s="92"/>
      <c r="NTP249" s="92"/>
      <c r="NTQ249" s="92"/>
      <c r="NTR249" s="92"/>
      <c r="NTS249" s="92"/>
      <c r="NTT249" s="92"/>
      <c r="NTU249" s="92"/>
      <c r="NTV249" s="92"/>
      <c r="NTW249" s="92"/>
      <c r="NTX249" s="92"/>
      <c r="NTY249" s="92"/>
      <c r="NTZ249" s="92"/>
      <c r="NUA249" s="92"/>
      <c r="NUB249" s="92"/>
      <c r="NUC249" s="92"/>
      <c r="NUD249" s="92"/>
      <c r="NUE249" s="92"/>
      <c r="NUF249" s="92"/>
      <c r="NUG249" s="92"/>
      <c r="NUH249" s="92"/>
      <c r="NUI249" s="92"/>
      <c r="NUJ249" s="92"/>
      <c r="NUK249" s="92"/>
      <c r="NUL249" s="92"/>
      <c r="NUM249" s="92"/>
      <c r="NUN249" s="92"/>
      <c r="NUO249" s="92"/>
      <c r="NUP249" s="92"/>
      <c r="NUQ249" s="92"/>
      <c r="NUR249" s="92"/>
      <c r="NUS249" s="92"/>
      <c r="NUT249" s="92"/>
      <c r="NUU249" s="92"/>
      <c r="NUV249" s="92"/>
      <c r="NUW249" s="92"/>
      <c r="NUX249" s="92"/>
      <c r="NUY249" s="92"/>
      <c r="NUZ249" s="92"/>
      <c r="NVA249" s="92"/>
      <c r="NVB249" s="92"/>
      <c r="NVC249" s="92"/>
      <c r="NVD249" s="92"/>
      <c r="NVE249" s="92"/>
      <c r="NVF249" s="92"/>
      <c r="NVG249" s="92"/>
      <c r="NVH249" s="92"/>
      <c r="NVI249" s="92"/>
      <c r="NVJ249" s="92"/>
      <c r="NVK249" s="92"/>
      <c r="NVL249" s="92"/>
      <c r="NVM249" s="92"/>
      <c r="NVN249" s="92"/>
      <c r="NVO249" s="92"/>
      <c r="NVP249" s="92"/>
      <c r="NVQ249" s="92"/>
      <c r="NVR249" s="92"/>
      <c r="NVS249" s="92"/>
      <c r="NVT249" s="92"/>
      <c r="NVU249" s="92"/>
      <c r="NVV249" s="92"/>
      <c r="NVW249" s="92"/>
      <c r="NVX249" s="92"/>
      <c r="NVY249" s="92"/>
      <c r="NVZ249" s="92"/>
      <c r="NWA249" s="92"/>
      <c r="NWB249" s="92"/>
      <c r="NWC249" s="92"/>
      <c r="NWD249" s="92"/>
      <c r="NWE249" s="92"/>
      <c r="NWF249" s="92"/>
      <c r="NWG249" s="92"/>
      <c r="NWH249" s="92"/>
      <c r="NWI249" s="92"/>
      <c r="NWJ249" s="92"/>
      <c r="NWK249" s="92"/>
      <c r="NWL249" s="92"/>
      <c r="NWM249" s="92"/>
      <c r="NWN249" s="92"/>
      <c r="NWO249" s="92"/>
      <c r="NWP249" s="92"/>
      <c r="NWQ249" s="92"/>
      <c r="NWR249" s="92"/>
      <c r="NWS249" s="92"/>
      <c r="NWT249" s="92"/>
      <c r="NWU249" s="92"/>
      <c r="NWV249" s="92"/>
      <c r="NWW249" s="92"/>
      <c r="NWX249" s="92"/>
      <c r="NWY249" s="92"/>
      <c r="NWZ249" s="92"/>
      <c r="NXA249" s="92"/>
      <c r="NXB249" s="92"/>
      <c r="NXC249" s="92"/>
      <c r="NXD249" s="92"/>
      <c r="NXE249" s="92"/>
      <c r="NXF249" s="92"/>
      <c r="NXG249" s="92"/>
      <c r="NXH249" s="92"/>
      <c r="NXI249" s="92"/>
      <c r="NXJ249" s="92"/>
      <c r="NXK249" s="92"/>
      <c r="NXL249" s="92"/>
      <c r="NXM249" s="92"/>
      <c r="NXN249" s="92"/>
      <c r="NXO249" s="92"/>
      <c r="NXP249" s="92"/>
      <c r="NXQ249" s="92"/>
      <c r="NXR249" s="92"/>
      <c r="NXS249" s="92"/>
      <c r="NXT249" s="92"/>
      <c r="NXU249" s="92"/>
      <c r="NXV249" s="92"/>
      <c r="NXW249" s="92"/>
      <c r="NXX249" s="92"/>
      <c r="NXY249" s="92"/>
      <c r="NXZ249" s="92"/>
      <c r="NYA249" s="92"/>
      <c r="NYB249" s="92"/>
      <c r="NYC249" s="92"/>
      <c r="NYD249" s="92"/>
      <c r="NYE249" s="92"/>
      <c r="NYF249" s="92"/>
      <c r="NYG249" s="92"/>
      <c r="NYH249" s="92"/>
      <c r="NYI249" s="92"/>
      <c r="NYJ249" s="92"/>
      <c r="NYK249" s="92"/>
      <c r="NYL249" s="92"/>
      <c r="NYM249" s="92"/>
      <c r="NYN249" s="92"/>
      <c r="NYO249" s="92"/>
      <c r="NYP249" s="92"/>
      <c r="NYQ249" s="92"/>
      <c r="NYR249" s="92"/>
      <c r="NYS249" s="92"/>
      <c r="NYT249" s="92"/>
      <c r="NYU249" s="92"/>
      <c r="NYV249" s="92"/>
      <c r="NYW249" s="92"/>
      <c r="NYX249" s="92"/>
      <c r="NYY249" s="92"/>
      <c r="NYZ249" s="92"/>
      <c r="NZA249" s="92"/>
      <c r="NZB249" s="92"/>
      <c r="NZC249" s="92"/>
      <c r="NZD249" s="92"/>
      <c r="NZE249" s="92"/>
      <c r="NZF249" s="92"/>
      <c r="NZG249" s="92"/>
      <c r="NZH249" s="92"/>
      <c r="NZI249" s="92"/>
      <c r="NZJ249" s="92"/>
      <c r="NZK249" s="92"/>
      <c r="NZL249" s="92"/>
      <c r="NZM249" s="92"/>
      <c r="NZN249" s="92"/>
      <c r="NZO249" s="92"/>
      <c r="NZP249" s="92"/>
      <c r="NZQ249" s="92"/>
      <c r="NZR249" s="92"/>
      <c r="NZS249" s="92"/>
      <c r="NZT249" s="92"/>
      <c r="NZU249" s="92"/>
      <c r="NZV249" s="92"/>
      <c r="NZW249" s="92"/>
      <c r="NZX249" s="92"/>
      <c r="NZY249" s="92"/>
      <c r="NZZ249" s="92"/>
      <c r="OAA249" s="92"/>
      <c r="OAB249" s="92"/>
      <c r="OAC249" s="92"/>
      <c r="OAD249" s="92"/>
      <c r="OAE249" s="92"/>
      <c r="OAF249" s="92"/>
      <c r="OAG249" s="92"/>
      <c r="OAH249" s="92"/>
      <c r="OAI249" s="92"/>
      <c r="OAJ249" s="92"/>
      <c r="OAK249" s="92"/>
      <c r="OAL249" s="92"/>
      <c r="OAM249" s="92"/>
      <c r="OAN249" s="92"/>
      <c r="OAO249" s="92"/>
      <c r="OAP249" s="92"/>
      <c r="OAQ249" s="92"/>
      <c r="OAR249" s="92"/>
      <c r="OAS249" s="92"/>
      <c r="OAT249" s="92"/>
      <c r="OAU249" s="92"/>
      <c r="OAV249" s="92"/>
      <c r="OAW249" s="92"/>
      <c r="OAX249" s="92"/>
      <c r="OAY249" s="92"/>
      <c r="OAZ249" s="92"/>
      <c r="OBA249" s="92"/>
      <c r="OBB249" s="92"/>
      <c r="OBC249" s="92"/>
      <c r="OBD249" s="92"/>
      <c r="OBE249" s="92"/>
      <c r="OBF249" s="92"/>
      <c r="OBG249" s="92"/>
      <c r="OBH249" s="92"/>
      <c r="OBI249" s="92"/>
      <c r="OBJ249" s="92"/>
      <c r="OBK249" s="92"/>
      <c r="OBL249" s="92"/>
      <c r="OBM249" s="92"/>
      <c r="OBN249" s="92"/>
      <c r="OBO249" s="92"/>
      <c r="OBP249" s="92"/>
      <c r="OBQ249" s="92"/>
      <c r="OBR249" s="92"/>
      <c r="OBS249" s="92"/>
      <c r="OBT249" s="92"/>
      <c r="OBU249" s="92"/>
      <c r="OBV249" s="92"/>
      <c r="OBW249" s="92"/>
      <c r="OBX249" s="92"/>
      <c r="OBY249" s="92"/>
      <c r="OBZ249" s="92"/>
      <c r="OCA249" s="92"/>
      <c r="OCB249" s="92"/>
      <c r="OCC249" s="92"/>
      <c r="OCD249" s="92"/>
      <c r="OCE249" s="92"/>
      <c r="OCF249" s="92"/>
      <c r="OCG249" s="92"/>
      <c r="OCH249" s="92"/>
      <c r="OCI249" s="92"/>
      <c r="OCJ249" s="92"/>
      <c r="OCK249" s="92"/>
      <c r="OCL249" s="92"/>
      <c r="OCM249" s="92"/>
      <c r="OCN249" s="92"/>
      <c r="OCO249" s="92"/>
      <c r="OCP249" s="92"/>
      <c r="OCQ249" s="92"/>
      <c r="OCR249" s="92"/>
      <c r="OCS249" s="92"/>
      <c r="OCT249" s="92"/>
      <c r="OCU249" s="92"/>
      <c r="OCV249" s="92"/>
      <c r="OCW249" s="92"/>
      <c r="OCX249" s="92"/>
      <c r="OCY249" s="92"/>
      <c r="OCZ249" s="92"/>
      <c r="ODA249" s="92"/>
      <c r="ODB249" s="92"/>
      <c r="ODC249" s="92"/>
      <c r="ODD249" s="92"/>
      <c r="ODE249" s="92"/>
      <c r="ODF249" s="92"/>
      <c r="ODG249" s="92"/>
      <c r="ODH249" s="92"/>
      <c r="ODI249" s="92"/>
      <c r="ODJ249" s="92"/>
      <c r="ODK249" s="92"/>
      <c r="ODL249" s="92"/>
      <c r="ODM249" s="92"/>
      <c r="ODN249" s="92"/>
      <c r="ODO249" s="92"/>
      <c r="ODP249" s="92"/>
      <c r="ODQ249" s="92"/>
      <c r="ODR249" s="92"/>
      <c r="ODS249" s="92"/>
      <c r="ODT249" s="92"/>
      <c r="ODU249" s="92"/>
      <c r="ODV249" s="92"/>
      <c r="ODW249" s="92"/>
      <c r="ODX249" s="92"/>
      <c r="ODY249" s="92"/>
      <c r="ODZ249" s="92"/>
      <c r="OEA249" s="92"/>
      <c r="OEB249" s="92"/>
      <c r="OEC249" s="92"/>
      <c r="OED249" s="92"/>
      <c r="OEE249" s="92"/>
      <c r="OEF249" s="92"/>
      <c r="OEG249" s="92"/>
      <c r="OEH249" s="92"/>
      <c r="OEI249" s="92"/>
      <c r="OEJ249" s="92"/>
      <c r="OEK249" s="92"/>
      <c r="OEL249" s="92"/>
      <c r="OEM249" s="92"/>
      <c r="OEN249" s="92"/>
      <c r="OEO249" s="92"/>
      <c r="OEP249" s="92"/>
      <c r="OEQ249" s="92"/>
      <c r="OER249" s="92"/>
      <c r="OES249" s="92"/>
      <c r="OET249" s="92"/>
      <c r="OEU249" s="92"/>
      <c r="OEV249" s="92"/>
      <c r="OEW249" s="92"/>
      <c r="OEX249" s="92"/>
      <c r="OEY249" s="92"/>
      <c r="OEZ249" s="92"/>
      <c r="OFA249" s="92"/>
      <c r="OFB249" s="92"/>
      <c r="OFC249" s="92"/>
      <c r="OFD249" s="92"/>
      <c r="OFE249" s="92"/>
      <c r="OFF249" s="92"/>
      <c r="OFG249" s="92"/>
      <c r="OFH249" s="92"/>
      <c r="OFI249" s="92"/>
      <c r="OFJ249" s="92"/>
      <c r="OFK249" s="92"/>
      <c r="OFL249" s="92"/>
      <c r="OFM249" s="92"/>
      <c r="OFN249" s="92"/>
      <c r="OFO249" s="92"/>
      <c r="OFP249" s="92"/>
      <c r="OFQ249" s="92"/>
      <c r="OFR249" s="92"/>
      <c r="OFS249" s="92"/>
      <c r="OFT249" s="92"/>
      <c r="OFU249" s="92"/>
      <c r="OFV249" s="92"/>
      <c r="OFW249" s="92"/>
      <c r="OFX249" s="92"/>
      <c r="OFY249" s="92"/>
      <c r="OFZ249" s="92"/>
      <c r="OGA249" s="92"/>
      <c r="OGB249" s="92"/>
      <c r="OGC249" s="92"/>
      <c r="OGD249" s="92"/>
      <c r="OGE249" s="92"/>
      <c r="OGF249" s="92"/>
      <c r="OGG249" s="92"/>
      <c r="OGH249" s="92"/>
      <c r="OGI249" s="92"/>
      <c r="OGJ249" s="92"/>
      <c r="OGK249" s="92"/>
      <c r="OGL249" s="92"/>
      <c r="OGM249" s="92"/>
      <c r="OGN249" s="92"/>
      <c r="OGO249" s="92"/>
      <c r="OGP249" s="92"/>
      <c r="OGQ249" s="92"/>
      <c r="OGR249" s="92"/>
      <c r="OGS249" s="92"/>
      <c r="OGT249" s="92"/>
      <c r="OGU249" s="92"/>
      <c r="OGV249" s="92"/>
      <c r="OGW249" s="92"/>
      <c r="OGX249" s="92"/>
      <c r="OGY249" s="92"/>
      <c r="OGZ249" s="92"/>
      <c r="OHA249" s="92"/>
      <c r="OHB249" s="92"/>
      <c r="OHC249" s="92"/>
      <c r="OHD249" s="92"/>
      <c r="OHE249" s="92"/>
      <c r="OHF249" s="92"/>
      <c r="OHG249" s="92"/>
      <c r="OHH249" s="92"/>
      <c r="OHI249" s="92"/>
      <c r="OHJ249" s="92"/>
      <c r="OHK249" s="92"/>
      <c r="OHL249" s="92"/>
      <c r="OHM249" s="92"/>
      <c r="OHN249" s="92"/>
      <c r="OHO249" s="92"/>
      <c r="OHP249" s="92"/>
      <c r="OHQ249" s="92"/>
      <c r="OHR249" s="92"/>
      <c r="OHS249" s="92"/>
      <c r="OHT249" s="92"/>
      <c r="OHU249" s="92"/>
      <c r="OHV249" s="92"/>
      <c r="OHW249" s="92"/>
      <c r="OHX249" s="92"/>
      <c r="OHY249" s="92"/>
      <c r="OHZ249" s="92"/>
      <c r="OIA249" s="92"/>
      <c r="OIB249" s="92"/>
      <c r="OIC249" s="92"/>
      <c r="OID249" s="92"/>
      <c r="OIE249" s="92"/>
      <c r="OIF249" s="92"/>
      <c r="OIG249" s="92"/>
      <c r="OIH249" s="92"/>
      <c r="OII249" s="92"/>
      <c r="OIJ249" s="92"/>
      <c r="OIK249" s="92"/>
      <c r="OIL249" s="92"/>
      <c r="OIM249" s="92"/>
      <c r="OIN249" s="92"/>
      <c r="OIO249" s="92"/>
      <c r="OIP249" s="92"/>
      <c r="OIQ249" s="92"/>
      <c r="OIR249" s="92"/>
      <c r="OIS249" s="92"/>
      <c r="OIT249" s="92"/>
      <c r="OIU249" s="92"/>
      <c r="OIV249" s="92"/>
      <c r="OIW249" s="92"/>
      <c r="OIX249" s="92"/>
      <c r="OIY249" s="92"/>
      <c r="OIZ249" s="92"/>
      <c r="OJA249" s="92"/>
      <c r="OJB249" s="92"/>
      <c r="OJC249" s="92"/>
      <c r="OJD249" s="92"/>
      <c r="OJE249" s="92"/>
      <c r="OJF249" s="92"/>
      <c r="OJG249" s="92"/>
      <c r="OJH249" s="92"/>
      <c r="OJI249" s="92"/>
      <c r="OJJ249" s="92"/>
      <c r="OJK249" s="92"/>
      <c r="OJL249" s="92"/>
      <c r="OJM249" s="92"/>
      <c r="OJN249" s="92"/>
      <c r="OJO249" s="92"/>
      <c r="OJP249" s="92"/>
      <c r="OJQ249" s="92"/>
      <c r="OJR249" s="92"/>
      <c r="OJS249" s="92"/>
      <c r="OJT249" s="92"/>
      <c r="OJU249" s="92"/>
      <c r="OJV249" s="92"/>
      <c r="OJW249" s="92"/>
      <c r="OJX249" s="92"/>
      <c r="OJY249" s="92"/>
      <c r="OJZ249" s="92"/>
      <c r="OKA249" s="92"/>
      <c r="OKB249" s="92"/>
      <c r="OKC249" s="92"/>
      <c r="OKD249" s="92"/>
      <c r="OKE249" s="92"/>
      <c r="OKF249" s="92"/>
      <c r="OKG249" s="92"/>
      <c r="OKH249" s="92"/>
      <c r="OKI249" s="92"/>
      <c r="OKJ249" s="92"/>
      <c r="OKK249" s="92"/>
      <c r="OKL249" s="92"/>
      <c r="OKM249" s="92"/>
      <c r="OKN249" s="92"/>
      <c r="OKO249" s="92"/>
      <c r="OKP249" s="92"/>
      <c r="OKQ249" s="92"/>
      <c r="OKR249" s="92"/>
      <c r="OKS249" s="92"/>
      <c r="OKT249" s="92"/>
      <c r="OKU249" s="92"/>
      <c r="OKV249" s="92"/>
      <c r="OKW249" s="92"/>
      <c r="OKX249" s="92"/>
      <c r="OKY249" s="92"/>
      <c r="OKZ249" s="92"/>
      <c r="OLA249" s="92"/>
      <c r="OLB249" s="92"/>
      <c r="OLC249" s="92"/>
      <c r="OLD249" s="92"/>
      <c r="OLE249" s="92"/>
      <c r="OLF249" s="92"/>
      <c r="OLG249" s="92"/>
      <c r="OLH249" s="92"/>
      <c r="OLI249" s="92"/>
      <c r="OLJ249" s="92"/>
      <c r="OLK249" s="92"/>
      <c r="OLL249" s="92"/>
      <c r="OLM249" s="92"/>
      <c r="OLN249" s="92"/>
      <c r="OLO249" s="92"/>
      <c r="OLP249" s="92"/>
      <c r="OLQ249" s="92"/>
      <c r="OLR249" s="92"/>
      <c r="OLS249" s="92"/>
      <c r="OLT249" s="92"/>
      <c r="OLU249" s="92"/>
      <c r="OLV249" s="92"/>
      <c r="OLW249" s="92"/>
      <c r="OLX249" s="92"/>
      <c r="OLY249" s="92"/>
      <c r="OLZ249" s="92"/>
      <c r="OMA249" s="92"/>
      <c r="OMB249" s="92"/>
      <c r="OMC249" s="92"/>
      <c r="OMD249" s="92"/>
      <c r="OME249" s="92"/>
      <c r="OMF249" s="92"/>
      <c r="OMG249" s="92"/>
      <c r="OMH249" s="92"/>
      <c r="OMI249" s="92"/>
      <c r="OMJ249" s="92"/>
      <c r="OMK249" s="92"/>
      <c r="OML249" s="92"/>
      <c r="OMM249" s="92"/>
      <c r="OMN249" s="92"/>
      <c r="OMO249" s="92"/>
      <c r="OMP249" s="92"/>
      <c r="OMQ249" s="92"/>
      <c r="OMR249" s="92"/>
      <c r="OMS249" s="92"/>
      <c r="OMT249" s="92"/>
      <c r="OMU249" s="92"/>
      <c r="OMV249" s="92"/>
      <c r="OMW249" s="92"/>
      <c r="OMX249" s="92"/>
      <c r="OMY249" s="92"/>
      <c r="OMZ249" s="92"/>
      <c r="ONA249" s="92"/>
      <c r="ONB249" s="92"/>
      <c r="ONC249" s="92"/>
      <c r="OND249" s="92"/>
      <c r="ONE249" s="92"/>
      <c r="ONF249" s="92"/>
      <c r="ONG249" s="92"/>
      <c r="ONH249" s="92"/>
      <c r="ONI249" s="92"/>
      <c r="ONJ249" s="92"/>
      <c r="ONK249" s="92"/>
      <c r="ONL249" s="92"/>
      <c r="ONM249" s="92"/>
      <c r="ONN249" s="92"/>
      <c r="ONO249" s="92"/>
      <c r="ONP249" s="92"/>
      <c r="ONQ249" s="92"/>
      <c r="ONR249" s="92"/>
      <c r="ONS249" s="92"/>
      <c r="ONT249" s="92"/>
      <c r="ONU249" s="92"/>
      <c r="ONV249" s="92"/>
      <c r="ONW249" s="92"/>
      <c r="ONX249" s="92"/>
      <c r="ONY249" s="92"/>
      <c r="ONZ249" s="92"/>
      <c r="OOA249" s="92"/>
      <c r="OOB249" s="92"/>
      <c r="OOC249" s="92"/>
      <c r="OOD249" s="92"/>
      <c r="OOE249" s="92"/>
      <c r="OOF249" s="92"/>
      <c r="OOG249" s="92"/>
      <c r="OOH249" s="92"/>
      <c r="OOI249" s="92"/>
      <c r="OOJ249" s="92"/>
      <c r="OOK249" s="92"/>
      <c r="OOL249" s="92"/>
      <c r="OOM249" s="92"/>
      <c r="OON249" s="92"/>
      <c r="OOO249" s="92"/>
      <c r="OOP249" s="92"/>
      <c r="OOQ249" s="92"/>
      <c r="OOR249" s="92"/>
      <c r="OOS249" s="92"/>
      <c r="OOT249" s="92"/>
      <c r="OOU249" s="92"/>
      <c r="OOV249" s="92"/>
      <c r="OOW249" s="92"/>
      <c r="OOX249" s="92"/>
      <c r="OOY249" s="92"/>
      <c r="OOZ249" s="92"/>
      <c r="OPA249" s="92"/>
      <c r="OPB249" s="92"/>
      <c r="OPC249" s="92"/>
      <c r="OPD249" s="92"/>
      <c r="OPE249" s="92"/>
      <c r="OPF249" s="92"/>
      <c r="OPG249" s="92"/>
      <c r="OPH249" s="92"/>
      <c r="OPI249" s="92"/>
      <c r="OPJ249" s="92"/>
      <c r="OPK249" s="92"/>
      <c r="OPL249" s="92"/>
      <c r="OPM249" s="92"/>
      <c r="OPN249" s="92"/>
      <c r="OPO249" s="92"/>
      <c r="OPP249" s="92"/>
      <c r="OPQ249" s="92"/>
      <c r="OPR249" s="92"/>
      <c r="OPS249" s="92"/>
      <c r="OPT249" s="92"/>
      <c r="OPU249" s="92"/>
      <c r="OPV249" s="92"/>
      <c r="OPW249" s="92"/>
      <c r="OPX249" s="92"/>
      <c r="OPY249" s="92"/>
      <c r="OPZ249" s="92"/>
      <c r="OQA249" s="92"/>
      <c r="OQB249" s="92"/>
      <c r="OQC249" s="92"/>
      <c r="OQD249" s="92"/>
      <c r="OQE249" s="92"/>
      <c r="OQF249" s="92"/>
      <c r="OQG249" s="92"/>
      <c r="OQH249" s="92"/>
      <c r="OQI249" s="92"/>
      <c r="OQJ249" s="92"/>
      <c r="OQK249" s="92"/>
      <c r="OQL249" s="92"/>
      <c r="OQM249" s="92"/>
      <c r="OQN249" s="92"/>
      <c r="OQO249" s="92"/>
      <c r="OQP249" s="92"/>
      <c r="OQQ249" s="92"/>
      <c r="OQR249" s="92"/>
      <c r="OQS249" s="92"/>
      <c r="OQT249" s="92"/>
      <c r="OQU249" s="92"/>
      <c r="OQV249" s="92"/>
      <c r="OQW249" s="92"/>
      <c r="OQX249" s="92"/>
      <c r="OQY249" s="92"/>
      <c r="OQZ249" s="92"/>
      <c r="ORA249" s="92"/>
      <c r="ORB249" s="92"/>
      <c r="ORC249" s="92"/>
      <c r="ORD249" s="92"/>
      <c r="ORE249" s="92"/>
      <c r="ORF249" s="92"/>
      <c r="ORG249" s="92"/>
      <c r="ORH249" s="92"/>
      <c r="ORI249" s="92"/>
      <c r="ORJ249" s="92"/>
      <c r="ORK249" s="92"/>
      <c r="ORL249" s="92"/>
      <c r="ORM249" s="92"/>
      <c r="ORN249" s="92"/>
      <c r="ORO249" s="92"/>
      <c r="ORP249" s="92"/>
      <c r="ORQ249" s="92"/>
      <c r="ORR249" s="92"/>
      <c r="ORS249" s="92"/>
      <c r="ORT249" s="92"/>
      <c r="ORU249" s="92"/>
      <c r="ORV249" s="92"/>
      <c r="ORW249" s="92"/>
      <c r="ORX249" s="92"/>
      <c r="ORY249" s="92"/>
      <c r="ORZ249" s="92"/>
      <c r="OSA249" s="92"/>
      <c r="OSB249" s="92"/>
      <c r="OSC249" s="92"/>
      <c r="OSD249" s="92"/>
      <c r="OSE249" s="92"/>
      <c r="OSF249" s="92"/>
      <c r="OSG249" s="92"/>
      <c r="OSH249" s="92"/>
      <c r="OSI249" s="92"/>
      <c r="OSJ249" s="92"/>
      <c r="OSK249" s="92"/>
      <c r="OSL249" s="92"/>
      <c r="OSM249" s="92"/>
      <c r="OSN249" s="92"/>
      <c r="OSO249" s="92"/>
      <c r="OSP249" s="92"/>
      <c r="OSQ249" s="92"/>
      <c r="OSR249" s="92"/>
      <c r="OSS249" s="92"/>
      <c r="OST249" s="92"/>
      <c r="OSU249" s="92"/>
      <c r="OSV249" s="92"/>
      <c r="OSW249" s="92"/>
      <c r="OSX249" s="92"/>
      <c r="OSY249" s="92"/>
      <c r="OSZ249" s="92"/>
      <c r="OTA249" s="92"/>
      <c r="OTB249" s="92"/>
      <c r="OTC249" s="92"/>
      <c r="OTD249" s="92"/>
      <c r="OTE249" s="92"/>
      <c r="OTF249" s="92"/>
      <c r="OTG249" s="92"/>
      <c r="OTH249" s="92"/>
      <c r="OTI249" s="92"/>
      <c r="OTJ249" s="92"/>
      <c r="OTK249" s="92"/>
      <c r="OTL249" s="92"/>
      <c r="OTM249" s="92"/>
      <c r="OTN249" s="92"/>
      <c r="OTO249" s="92"/>
      <c r="OTP249" s="92"/>
      <c r="OTQ249" s="92"/>
      <c r="OTR249" s="92"/>
      <c r="OTS249" s="92"/>
      <c r="OTT249" s="92"/>
      <c r="OTU249" s="92"/>
      <c r="OTV249" s="92"/>
      <c r="OTW249" s="92"/>
      <c r="OTX249" s="92"/>
      <c r="OTY249" s="92"/>
      <c r="OTZ249" s="92"/>
      <c r="OUA249" s="92"/>
      <c r="OUB249" s="92"/>
      <c r="OUC249" s="92"/>
      <c r="OUD249" s="92"/>
      <c r="OUE249" s="92"/>
      <c r="OUF249" s="92"/>
      <c r="OUG249" s="92"/>
      <c r="OUH249" s="92"/>
      <c r="OUI249" s="92"/>
      <c r="OUJ249" s="92"/>
      <c r="OUK249" s="92"/>
      <c r="OUL249" s="92"/>
      <c r="OUM249" s="92"/>
      <c r="OUN249" s="92"/>
      <c r="OUO249" s="92"/>
      <c r="OUP249" s="92"/>
      <c r="OUQ249" s="92"/>
      <c r="OUR249" s="92"/>
      <c r="OUS249" s="92"/>
      <c r="OUT249" s="92"/>
      <c r="OUU249" s="92"/>
      <c r="OUV249" s="92"/>
      <c r="OUW249" s="92"/>
      <c r="OUX249" s="92"/>
      <c r="OUY249" s="92"/>
      <c r="OUZ249" s="92"/>
      <c r="OVA249" s="92"/>
      <c r="OVB249" s="92"/>
      <c r="OVC249" s="92"/>
      <c r="OVD249" s="92"/>
      <c r="OVE249" s="92"/>
      <c r="OVF249" s="92"/>
      <c r="OVG249" s="92"/>
      <c r="OVH249" s="92"/>
      <c r="OVI249" s="92"/>
      <c r="OVJ249" s="92"/>
      <c r="OVK249" s="92"/>
      <c r="OVL249" s="92"/>
      <c r="OVM249" s="92"/>
      <c r="OVN249" s="92"/>
      <c r="OVO249" s="92"/>
      <c r="OVP249" s="92"/>
      <c r="OVQ249" s="92"/>
      <c r="OVR249" s="92"/>
      <c r="OVS249" s="92"/>
      <c r="OVT249" s="92"/>
      <c r="OVU249" s="92"/>
      <c r="OVV249" s="92"/>
      <c r="OVW249" s="92"/>
      <c r="OVX249" s="92"/>
      <c r="OVY249" s="92"/>
      <c r="OVZ249" s="92"/>
      <c r="OWA249" s="92"/>
      <c r="OWB249" s="92"/>
      <c r="OWC249" s="92"/>
      <c r="OWD249" s="92"/>
      <c r="OWE249" s="92"/>
      <c r="OWF249" s="92"/>
      <c r="OWG249" s="92"/>
      <c r="OWH249" s="92"/>
      <c r="OWI249" s="92"/>
      <c r="OWJ249" s="92"/>
      <c r="OWK249" s="92"/>
      <c r="OWL249" s="92"/>
      <c r="OWM249" s="92"/>
      <c r="OWN249" s="92"/>
      <c r="OWO249" s="92"/>
      <c r="OWP249" s="92"/>
      <c r="OWQ249" s="92"/>
      <c r="OWR249" s="92"/>
      <c r="OWS249" s="92"/>
      <c r="OWT249" s="92"/>
      <c r="OWU249" s="92"/>
      <c r="OWV249" s="92"/>
      <c r="OWW249" s="92"/>
      <c r="OWX249" s="92"/>
      <c r="OWY249" s="92"/>
      <c r="OWZ249" s="92"/>
      <c r="OXA249" s="92"/>
      <c r="OXB249" s="92"/>
      <c r="OXC249" s="92"/>
      <c r="OXD249" s="92"/>
      <c r="OXE249" s="92"/>
      <c r="OXF249" s="92"/>
      <c r="OXG249" s="92"/>
      <c r="OXH249" s="92"/>
      <c r="OXI249" s="92"/>
      <c r="OXJ249" s="92"/>
      <c r="OXK249" s="92"/>
      <c r="OXL249" s="92"/>
      <c r="OXM249" s="92"/>
      <c r="OXN249" s="92"/>
      <c r="OXO249" s="92"/>
      <c r="OXP249" s="92"/>
      <c r="OXQ249" s="92"/>
      <c r="OXR249" s="92"/>
      <c r="OXS249" s="92"/>
      <c r="OXT249" s="92"/>
      <c r="OXU249" s="92"/>
      <c r="OXV249" s="92"/>
      <c r="OXW249" s="92"/>
      <c r="OXX249" s="92"/>
      <c r="OXY249" s="92"/>
      <c r="OXZ249" s="92"/>
      <c r="OYA249" s="92"/>
      <c r="OYB249" s="92"/>
      <c r="OYC249" s="92"/>
      <c r="OYD249" s="92"/>
      <c r="OYE249" s="92"/>
      <c r="OYF249" s="92"/>
      <c r="OYG249" s="92"/>
      <c r="OYH249" s="92"/>
      <c r="OYI249" s="92"/>
      <c r="OYJ249" s="92"/>
      <c r="OYK249" s="92"/>
      <c r="OYL249" s="92"/>
      <c r="OYM249" s="92"/>
      <c r="OYN249" s="92"/>
      <c r="OYO249" s="92"/>
      <c r="OYP249" s="92"/>
      <c r="OYQ249" s="92"/>
      <c r="OYR249" s="92"/>
      <c r="OYS249" s="92"/>
      <c r="OYT249" s="92"/>
      <c r="OYU249" s="92"/>
      <c r="OYV249" s="92"/>
      <c r="OYW249" s="92"/>
      <c r="OYX249" s="92"/>
      <c r="OYY249" s="92"/>
      <c r="OYZ249" s="92"/>
      <c r="OZA249" s="92"/>
      <c r="OZB249" s="92"/>
      <c r="OZC249" s="92"/>
      <c r="OZD249" s="92"/>
      <c r="OZE249" s="92"/>
      <c r="OZF249" s="92"/>
      <c r="OZG249" s="92"/>
      <c r="OZH249" s="92"/>
      <c r="OZI249" s="92"/>
      <c r="OZJ249" s="92"/>
      <c r="OZK249" s="92"/>
      <c r="OZL249" s="92"/>
      <c r="OZM249" s="92"/>
      <c r="OZN249" s="92"/>
      <c r="OZO249" s="92"/>
      <c r="OZP249" s="92"/>
      <c r="OZQ249" s="92"/>
      <c r="OZR249" s="92"/>
      <c r="OZS249" s="92"/>
      <c r="OZT249" s="92"/>
      <c r="OZU249" s="92"/>
      <c r="OZV249" s="92"/>
      <c r="OZW249" s="92"/>
      <c r="OZX249" s="92"/>
      <c r="OZY249" s="92"/>
      <c r="OZZ249" s="92"/>
      <c r="PAA249" s="92"/>
      <c r="PAB249" s="92"/>
      <c r="PAC249" s="92"/>
      <c r="PAD249" s="92"/>
      <c r="PAE249" s="92"/>
      <c r="PAF249" s="92"/>
      <c r="PAG249" s="92"/>
      <c r="PAH249" s="92"/>
      <c r="PAI249" s="92"/>
      <c r="PAJ249" s="92"/>
      <c r="PAK249" s="92"/>
      <c r="PAL249" s="92"/>
      <c r="PAM249" s="92"/>
      <c r="PAN249" s="92"/>
      <c r="PAO249" s="92"/>
      <c r="PAP249" s="92"/>
      <c r="PAQ249" s="92"/>
      <c r="PAR249" s="92"/>
      <c r="PAS249" s="92"/>
      <c r="PAT249" s="92"/>
      <c r="PAU249" s="92"/>
      <c r="PAV249" s="92"/>
      <c r="PAW249" s="92"/>
      <c r="PAX249" s="92"/>
      <c r="PAY249" s="92"/>
      <c r="PAZ249" s="92"/>
      <c r="PBA249" s="92"/>
      <c r="PBB249" s="92"/>
      <c r="PBC249" s="92"/>
      <c r="PBD249" s="92"/>
      <c r="PBE249" s="92"/>
      <c r="PBF249" s="92"/>
      <c r="PBG249" s="92"/>
      <c r="PBH249" s="92"/>
      <c r="PBI249" s="92"/>
      <c r="PBJ249" s="92"/>
      <c r="PBK249" s="92"/>
      <c r="PBL249" s="92"/>
      <c r="PBM249" s="92"/>
      <c r="PBN249" s="92"/>
      <c r="PBO249" s="92"/>
      <c r="PBP249" s="92"/>
      <c r="PBQ249" s="92"/>
      <c r="PBR249" s="92"/>
      <c r="PBS249" s="92"/>
      <c r="PBT249" s="92"/>
      <c r="PBU249" s="92"/>
      <c r="PBV249" s="92"/>
      <c r="PBW249" s="92"/>
      <c r="PBX249" s="92"/>
      <c r="PBY249" s="92"/>
      <c r="PBZ249" s="92"/>
      <c r="PCA249" s="92"/>
      <c r="PCB249" s="92"/>
      <c r="PCC249" s="92"/>
      <c r="PCD249" s="92"/>
      <c r="PCE249" s="92"/>
      <c r="PCF249" s="92"/>
      <c r="PCG249" s="92"/>
      <c r="PCH249" s="92"/>
      <c r="PCI249" s="92"/>
      <c r="PCJ249" s="92"/>
      <c r="PCK249" s="92"/>
      <c r="PCL249" s="92"/>
      <c r="PCM249" s="92"/>
      <c r="PCN249" s="92"/>
      <c r="PCO249" s="92"/>
      <c r="PCP249" s="92"/>
      <c r="PCQ249" s="92"/>
      <c r="PCR249" s="92"/>
      <c r="PCS249" s="92"/>
      <c r="PCT249" s="92"/>
      <c r="PCU249" s="92"/>
      <c r="PCV249" s="92"/>
      <c r="PCW249" s="92"/>
      <c r="PCX249" s="92"/>
      <c r="PCY249" s="92"/>
      <c r="PCZ249" s="92"/>
      <c r="PDA249" s="92"/>
      <c r="PDB249" s="92"/>
      <c r="PDC249" s="92"/>
      <c r="PDD249" s="92"/>
      <c r="PDE249" s="92"/>
      <c r="PDF249" s="92"/>
      <c r="PDG249" s="92"/>
      <c r="PDH249" s="92"/>
      <c r="PDI249" s="92"/>
      <c r="PDJ249" s="92"/>
      <c r="PDK249" s="92"/>
      <c r="PDL249" s="92"/>
      <c r="PDM249" s="92"/>
      <c r="PDN249" s="92"/>
      <c r="PDO249" s="92"/>
      <c r="PDP249" s="92"/>
      <c r="PDQ249" s="92"/>
      <c r="PDR249" s="92"/>
      <c r="PDS249" s="92"/>
      <c r="PDT249" s="92"/>
      <c r="PDU249" s="92"/>
      <c r="PDV249" s="92"/>
      <c r="PDW249" s="92"/>
      <c r="PDX249" s="92"/>
      <c r="PDY249" s="92"/>
      <c r="PDZ249" s="92"/>
      <c r="PEA249" s="92"/>
      <c r="PEB249" s="92"/>
      <c r="PEC249" s="92"/>
      <c r="PED249" s="92"/>
      <c r="PEE249" s="92"/>
      <c r="PEF249" s="92"/>
      <c r="PEG249" s="92"/>
      <c r="PEH249" s="92"/>
      <c r="PEI249" s="92"/>
      <c r="PEJ249" s="92"/>
      <c r="PEK249" s="92"/>
      <c r="PEL249" s="92"/>
      <c r="PEM249" s="92"/>
      <c r="PEN249" s="92"/>
      <c r="PEO249" s="92"/>
      <c r="PEP249" s="92"/>
      <c r="PEQ249" s="92"/>
      <c r="PER249" s="92"/>
      <c r="PES249" s="92"/>
      <c r="PET249" s="92"/>
      <c r="PEU249" s="92"/>
      <c r="PEV249" s="92"/>
      <c r="PEW249" s="92"/>
      <c r="PEX249" s="92"/>
      <c r="PEY249" s="92"/>
      <c r="PEZ249" s="92"/>
      <c r="PFA249" s="92"/>
      <c r="PFB249" s="92"/>
      <c r="PFC249" s="92"/>
      <c r="PFD249" s="92"/>
      <c r="PFE249" s="92"/>
      <c r="PFF249" s="92"/>
      <c r="PFG249" s="92"/>
      <c r="PFH249" s="92"/>
      <c r="PFI249" s="92"/>
      <c r="PFJ249" s="92"/>
      <c r="PFK249" s="92"/>
      <c r="PFL249" s="92"/>
      <c r="PFM249" s="92"/>
      <c r="PFN249" s="92"/>
      <c r="PFO249" s="92"/>
      <c r="PFP249" s="92"/>
      <c r="PFQ249" s="92"/>
      <c r="PFR249" s="92"/>
      <c r="PFS249" s="92"/>
      <c r="PFT249" s="92"/>
      <c r="PFU249" s="92"/>
      <c r="PFV249" s="92"/>
      <c r="PFW249" s="92"/>
      <c r="PFX249" s="92"/>
      <c r="PFY249" s="92"/>
      <c r="PFZ249" s="92"/>
      <c r="PGA249" s="92"/>
      <c r="PGB249" s="92"/>
      <c r="PGC249" s="92"/>
      <c r="PGD249" s="92"/>
      <c r="PGE249" s="92"/>
      <c r="PGF249" s="92"/>
      <c r="PGG249" s="92"/>
      <c r="PGH249" s="92"/>
      <c r="PGI249" s="92"/>
      <c r="PGJ249" s="92"/>
      <c r="PGK249" s="92"/>
      <c r="PGL249" s="92"/>
      <c r="PGM249" s="92"/>
      <c r="PGN249" s="92"/>
      <c r="PGO249" s="92"/>
      <c r="PGP249" s="92"/>
      <c r="PGQ249" s="92"/>
      <c r="PGR249" s="92"/>
      <c r="PGS249" s="92"/>
      <c r="PGT249" s="92"/>
      <c r="PGU249" s="92"/>
      <c r="PGV249" s="92"/>
      <c r="PGW249" s="92"/>
      <c r="PGX249" s="92"/>
      <c r="PGY249" s="92"/>
      <c r="PGZ249" s="92"/>
      <c r="PHA249" s="92"/>
      <c r="PHB249" s="92"/>
      <c r="PHC249" s="92"/>
      <c r="PHD249" s="92"/>
      <c r="PHE249" s="92"/>
      <c r="PHF249" s="92"/>
      <c r="PHG249" s="92"/>
      <c r="PHH249" s="92"/>
      <c r="PHI249" s="92"/>
      <c r="PHJ249" s="92"/>
      <c r="PHK249" s="92"/>
      <c r="PHL249" s="92"/>
      <c r="PHM249" s="92"/>
      <c r="PHN249" s="92"/>
      <c r="PHO249" s="92"/>
      <c r="PHP249" s="92"/>
      <c r="PHQ249" s="92"/>
      <c r="PHR249" s="92"/>
      <c r="PHS249" s="92"/>
      <c r="PHT249" s="92"/>
      <c r="PHU249" s="92"/>
      <c r="PHV249" s="92"/>
      <c r="PHW249" s="92"/>
      <c r="PHX249" s="92"/>
      <c r="PHY249" s="92"/>
      <c r="PHZ249" s="92"/>
      <c r="PIA249" s="92"/>
      <c r="PIB249" s="92"/>
      <c r="PIC249" s="92"/>
      <c r="PID249" s="92"/>
      <c r="PIE249" s="92"/>
      <c r="PIF249" s="92"/>
      <c r="PIG249" s="92"/>
      <c r="PIH249" s="92"/>
      <c r="PII249" s="92"/>
      <c r="PIJ249" s="92"/>
      <c r="PIK249" s="92"/>
      <c r="PIL249" s="92"/>
      <c r="PIM249" s="92"/>
      <c r="PIN249" s="92"/>
      <c r="PIO249" s="92"/>
      <c r="PIP249" s="92"/>
      <c r="PIQ249" s="92"/>
      <c r="PIR249" s="92"/>
      <c r="PIS249" s="92"/>
      <c r="PIT249" s="92"/>
      <c r="PIU249" s="92"/>
      <c r="PIV249" s="92"/>
      <c r="PIW249" s="92"/>
      <c r="PIX249" s="92"/>
      <c r="PIY249" s="92"/>
      <c r="PIZ249" s="92"/>
      <c r="PJA249" s="92"/>
      <c r="PJB249" s="92"/>
      <c r="PJC249" s="92"/>
      <c r="PJD249" s="92"/>
      <c r="PJE249" s="92"/>
      <c r="PJF249" s="92"/>
      <c r="PJG249" s="92"/>
      <c r="PJH249" s="92"/>
      <c r="PJI249" s="92"/>
      <c r="PJJ249" s="92"/>
      <c r="PJK249" s="92"/>
      <c r="PJL249" s="92"/>
      <c r="PJM249" s="92"/>
      <c r="PJN249" s="92"/>
      <c r="PJO249" s="92"/>
      <c r="PJP249" s="92"/>
      <c r="PJQ249" s="92"/>
      <c r="PJR249" s="92"/>
      <c r="PJS249" s="92"/>
      <c r="PJT249" s="92"/>
      <c r="PJU249" s="92"/>
      <c r="PJV249" s="92"/>
      <c r="PJW249" s="92"/>
      <c r="PJX249" s="92"/>
      <c r="PJY249" s="92"/>
      <c r="PJZ249" s="92"/>
      <c r="PKA249" s="92"/>
      <c r="PKB249" s="92"/>
      <c r="PKC249" s="92"/>
      <c r="PKD249" s="92"/>
      <c r="PKE249" s="92"/>
      <c r="PKF249" s="92"/>
      <c r="PKG249" s="92"/>
      <c r="PKH249" s="92"/>
      <c r="PKI249" s="92"/>
      <c r="PKJ249" s="92"/>
      <c r="PKK249" s="92"/>
      <c r="PKL249" s="92"/>
      <c r="PKM249" s="92"/>
      <c r="PKN249" s="92"/>
      <c r="PKO249" s="92"/>
      <c r="PKP249" s="92"/>
      <c r="PKQ249" s="92"/>
      <c r="PKR249" s="92"/>
      <c r="PKS249" s="92"/>
      <c r="PKT249" s="92"/>
      <c r="PKU249" s="92"/>
      <c r="PKV249" s="92"/>
      <c r="PKW249" s="92"/>
      <c r="PKX249" s="92"/>
      <c r="PKY249" s="92"/>
      <c r="PKZ249" s="92"/>
      <c r="PLA249" s="92"/>
      <c r="PLB249" s="92"/>
      <c r="PLC249" s="92"/>
      <c r="PLD249" s="92"/>
      <c r="PLE249" s="92"/>
      <c r="PLF249" s="92"/>
      <c r="PLG249" s="92"/>
      <c r="PLH249" s="92"/>
      <c r="PLI249" s="92"/>
      <c r="PLJ249" s="92"/>
      <c r="PLK249" s="92"/>
      <c r="PLL249" s="92"/>
      <c r="PLM249" s="92"/>
      <c r="PLN249" s="92"/>
      <c r="PLO249" s="92"/>
      <c r="PLP249" s="92"/>
      <c r="PLQ249" s="92"/>
      <c r="PLR249" s="92"/>
      <c r="PLS249" s="92"/>
      <c r="PLT249" s="92"/>
      <c r="PLU249" s="92"/>
      <c r="PLV249" s="92"/>
      <c r="PLW249" s="92"/>
      <c r="PLX249" s="92"/>
      <c r="PLY249" s="92"/>
      <c r="PLZ249" s="92"/>
      <c r="PMA249" s="92"/>
      <c r="PMB249" s="92"/>
      <c r="PMC249" s="92"/>
      <c r="PMD249" s="92"/>
      <c r="PME249" s="92"/>
      <c r="PMF249" s="92"/>
      <c r="PMG249" s="92"/>
      <c r="PMH249" s="92"/>
      <c r="PMI249" s="92"/>
      <c r="PMJ249" s="92"/>
      <c r="PMK249" s="92"/>
      <c r="PML249" s="92"/>
      <c r="PMM249" s="92"/>
      <c r="PMN249" s="92"/>
      <c r="PMO249" s="92"/>
      <c r="PMP249" s="92"/>
      <c r="PMQ249" s="92"/>
      <c r="PMR249" s="92"/>
      <c r="PMS249" s="92"/>
      <c r="PMT249" s="92"/>
      <c r="PMU249" s="92"/>
      <c r="PMV249" s="92"/>
      <c r="PMW249" s="92"/>
      <c r="PMX249" s="92"/>
      <c r="PMY249" s="92"/>
      <c r="PMZ249" s="92"/>
      <c r="PNA249" s="92"/>
      <c r="PNB249" s="92"/>
      <c r="PNC249" s="92"/>
      <c r="PND249" s="92"/>
      <c r="PNE249" s="92"/>
      <c r="PNF249" s="92"/>
      <c r="PNG249" s="92"/>
      <c r="PNH249" s="92"/>
      <c r="PNI249" s="92"/>
      <c r="PNJ249" s="92"/>
      <c r="PNK249" s="92"/>
      <c r="PNL249" s="92"/>
      <c r="PNM249" s="92"/>
      <c r="PNN249" s="92"/>
      <c r="PNO249" s="92"/>
      <c r="PNP249" s="92"/>
      <c r="PNQ249" s="92"/>
      <c r="PNR249" s="92"/>
      <c r="PNS249" s="92"/>
      <c r="PNT249" s="92"/>
      <c r="PNU249" s="92"/>
      <c r="PNV249" s="92"/>
      <c r="PNW249" s="92"/>
      <c r="PNX249" s="92"/>
      <c r="PNY249" s="92"/>
      <c r="PNZ249" s="92"/>
      <c r="POA249" s="92"/>
      <c r="POB249" s="92"/>
      <c r="POC249" s="92"/>
      <c r="POD249" s="92"/>
      <c r="POE249" s="92"/>
      <c r="POF249" s="92"/>
      <c r="POG249" s="92"/>
      <c r="POH249" s="92"/>
      <c r="POI249" s="92"/>
      <c r="POJ249" s="92"/>
      <c r="POK249" s="92"/>
      <c r="POL249" s="92"/>
      <c r="POM249" s="92"/>
      <c r="PON249" s="92"/>
      <c r="POO249" s="92"/>
      <c r="POP249" s="92"/>
      <c r="POQ249" s="92"/>
      <c r="POR249" s="92"/>
      <c r="POS249" s="92"/>
      <c r="POT249" s="92"/>
      <c r="POU249" s="92"/>
      <c r="POV249" s="92"/>
      <c r="POW249" s="92"/>
      <c r="POX249" s="92"/>
      <c r="POY249" s="92"/>
      <c r="POZ249" s="92"/>
      <c r="PPA249" s="92"/>
      <c r="PPB249" s="92"/>
      <c r="PPC249" s="92"/>
      <c r="PPD249" s="92"/>
      <c r="PPE249" s="92"/>
      <c r="PPF249" s="92"/>
      <c r="PPG249" s="92"/>
      <c r="PPH249" s="92"/>
      <c r="PPI249" s="92"/>
      <c r="PPJ249" s="92"/>
      <c r="PPK249" s="92"/>
      <c r="PPL249" s="92"/>
      <c r="PPM249" s="92"/>
      <c r="PPN249" s="92"/>
      <c r="PPO249" s="92"/>
      <c r="PPP249" s="92"/>
      <c r="PPQ249" s="92"/>
      <c r="PPR249" s="92"/>
      <c r="PPS249" s="92"/>
      <c r="PPT249" s="92"/>
      <c r="PPU249" s="92"/>
      <c r="PPV249" s="92"/>
      <c r="PPW249" s="92"/>
      <c r="PPX249" s="92"/>
      <c r="PPY249" s="92"/>
      <c r="PPZ249" s="92"/>
      <c r="PQA249" s="92"/>
      <c r="PQB249" s="92"/>
      <c r="PQC249" s="92"/>
      <c r="PQD249" s="92"/>
      <c r="PQE249" s="92"/>
      <c r="PQF249" s="92"/>
      <c r="PQG249" s="92"/>
      <c r="PQH249" s="92"/>
      <c r="PQI249" s="92"/>
      <c r="PQJ249" s="92"/>
      <c r="PQK249" s="92"/>
      <c r="PQL249" s="92"/>
      <c r="PQM249" s="92"/>
      <c r="PQN249" s="92"/>
      <c r="PQO249" s="92"/>
      <c r="PQP249" s="92"/>
      <c r="PQQ249" s="92"/>
      <c r="PQR249" s="92"/>
      <c r="PQS249" s="92"/>
      <c r="PQT249" s="92"/>
      <c r="PQU249" s="92"/>
      <c r="PQV249" s="92"/>
      <c r="PQW249" s="92"/>
      <c r="PQX249" s="92"/>
      <c r="PQY249" s="92"/>
      <c r="PQZ249" s="92"/>
      <c r="PRA249" s="92"/>
      <c r="PRB249" s="92"/>
      <c r="PRC249" s="92"/>
      <c r="PRD249" s="92"/>
      <c r="PRE249" s="92"/>
      <c r="PRF249" s="92"/>
      <c r="PRG249" s="92"/>
      <c r="PRH249" s="92"/>
      <c r="PRI249" s="92"/>
      <c r="PRJ249" s="92"/>
      <c r="PRK249" s="92"/>
      <c r="PRL249" s="92"/>
      <c r="PRM249" s="92"/>
      <c r="PRN249" s="92"/>
      <c r="PRO249" s="92"/>
      <c r="PRP249" s="92"/>
      <c r="PRQ249" s="92"/>
      <c r="PRR249" s="92"/>
      <c r="PRS249" s="92"/>
      <c r="PRT249" s="92"/>
      <c r="PRU249" s="92"/>
      <c r="PRV249" s="92"/>
      <c r="PRW249" s="92"/>
      <c r="PRX249" s="92"/>
      <c r="PRY249" s="92"/>
      <c r="PRZ249" s="92"/>
      <c r="PSA249" s="92"/>
      <c r="PSB249" s="92"/>
      <c r="PSC249" s="92"/>
      <c r="PSD249" s="92"/>
      <c r="PSE249" s="92"/>
      <c r="PSF249" s="92"/>
      <c r="PSG249" s="92"/>
      <c r="PSH249" s="92"/>
      <c r="PSI249" s="92"/>
      <c r="PSJ249" s="92"/>
      <c r="PSK249" s="92"/>
      <c r="PSL249" s="92"/>
      <c r="PSM249" s="92"/>
      <c r="PSN249" s="92"/>
      <c r="PSO249" s="92"/>
      <c r="PSP249" s="92"/>
      <c r="PSQ249" s="92"/>
      <c r="PSR249" s="92"/>
      <c r="PSS249" s="92"/>
      <c r="PST249" s="92"/>
      <c r="PSU249" s="92"/>
      <c r="PSV249" s="92"/>
      <c r="PSW249" s="92"/>
      <c r="PSX249" s="92"/>
      <c r="PSY249" s="92"/>
      <c r="PSZ249" s="92"/>
      <c r="PTA249" s="92"/>
      <c r="PTB249" s="92"/>
      <c r="PTC249" s="92"/>
      <c r="PTD249" s="92"/>
      <c r="PTE249" s="92"/>
      <c r="PTF249" s="92"/>
      <c r="PTG249" s="92"/>
      <c r="PTH249" s="92"/>
      <c r="PTI249" s="92"/>
      <c r="PTJ249" s="92"/>
      <c r="PTK249" s="92"/>
      <c r="PTL249" s="92"/>
      <c r="PTM249" s="92"/>
      <c r="PTN249" s="92"/>
      <c r="PTO249" s="92"/>
      <c r="PTP249" s="92"/>
      <c r="PTQ249" s="92"/>
      <c r="PTR249" s="92"/>
      <c r="PTS249" s="92"/>
      <c r="PTT249" s="92"/>
      <c r="PTU249" s="92"/>
      <c r="PTV249" s="92"/>
      <c r="PTW249" s="92"/>
      <c r="PTX249" s="92"/>
      <c r="PTY249" s="92"/>
      <c r="PTZ249" s="92"/>
      <c r="PUA249" s="92"/>
      <c r="PUB249" s="92"/>
      <c r="PUC249" s="92"/>
      <c r="PUD249" s="92"/>
      <c r="PUE249" s="92"/>
      <c r="PUF249" s="92"/>
      <c r="PUG249" s="92"/>
      <c r="PUH249" s="92"/>
      <c r="PUI249" s="92"/>
      <c r="PUJ249" s="92"/>
      <c r="PUK249" s="92"/>
      <c r="PUL249" s="92"/>
      <c r="PUM249" s="92"/>
      <c r="PUN249" s="92"/>
      <c r="PUO249" s="92"/>
      <c r="PUP249" s="92"/>
      <c r="PUQ249" s="92"/>
      <c r="PUR249" s="92"/>
      <c r="PUS249" s="92"/>
      <c r="PUT249" s="92"/>
      <c r="PUU249" s="92"/>
      <c r="PUV249" s="92"/>
      <c r="PUW249" s="92"/>
      <c r="PUX249" s="92"/>
      <c r="PUY249" s="92"/>
      <c r="PUZ249" s="92"/>
      <c r="PVA249" s="92"/>
      <c r="PVB249" s="92"/>
      <c r="PVC249" s="92"/>
      <c r="PVD249" s="92"/>
      <c r="PVE249" s="92"/>
      <c r="PVF249" s="92"/>
      <c r="PVG249" s="92"/>
      <c r="PVH249" s="92"/>
      <c r="PVI249" s="92"/>
      <c r="PVJ249" s="92"/>
      <c r="PVK249" s="92"/>
      <c r="PVL249" s="92"/>
      <c r="PVM249" s="92"/>
      <c r="PVN249" s="92"/>
      <c r="PVO249" s="92"/>
      <c r="PVP249" s="92"/>
      <c r="PVQ249" s="92"/>
      <c r="PVR249" s="92"/>
      <c r="PVS249" s="92"/>
      <c r="PVT249" s="92"/>
      <c r="PVU249" s="92"/>
      <c r="PVV249" s="92"/>
      <c r="PVW249" s="92"/>
      <c r="PVX249" s="92"/>
      <c r="PVY249" s="92"/>
      <c r="PVZ249" s="92"/>
      <c r="PWA249" s="92"/>
      <c r="PWB249" s="92"/>
      <c r="PWC249" s="92"/>
      <c r="PWD249" s="92"/>
      <c r="PWE249" s="92"/>
      <c r="PWF249" s="92"/>
      <c r="PWG249" s="92"/>
      <c r="PWH249" s="92"/>
      <c r="PWI249" s="92"/>
      <c r="PWJ249" s="92"/>
      <c r="PWK249" s="92"/>
      <c r="PWL249" s="92"/>
      <c r="PWM249" s="92"/>
      <c r="PWN249" s="92"/>
      <c r="PWO249" s="92"/>
      <c r="PWP249" s="92"/>
      <c r="PWQ249" s="92"/>
      <c r="PWR249" s="92"/>
      <c r="PWS249" s="92"/>
      <c r="PWT249" s="92"/>
      <c r="PWU249" s="92"/>
      <c r="PWV249" s="92"/>
      <c r="PWW249" s="92"/>
      <c r="PWX249" s="92"/>
      <c r="PWY249" s="92"/>
      <c r="PWZ249" s="92"/>
      <c r="PXA249" s="92"/>
      <c r="PXB249" s="92"/>
      <c r="PXC249" s="92"/>
      <c r="PXD249" s="92"/>
      <c r="PXE249" s="92"/>
      <c r="PXF249" s="92"/>
      <c r="PXG249" s="92"/>
      <c r="PXH249" s="92"/>
      <c r="PXI249" s="92"/>
      <c r="PXJ249" s="92"/>
      <c r="PXK249" s="92"/>
      <c r="PXL249" s="92"/>
      <c r="PXM249" s="92"/>
      <c r="PXN249" s="92"/>
      <c r="PXO249" s="92"/>
      <c r="PXP249" s="92"/>
      <c r="PXQ249" s="92"/>
      <c r="PXR249" s="92"/>
      <c r="PXS249" s="92"/>
      <c r="PXT249" s="92"/>
      <c r="PXU249" s="92"/>
      <c r="PXV249" s="92"/>
      <c r="PXW249" s="92"/>
      <c r="PXX249" s="92"/>
      <c r="PXY249" s="92"/>
      <c r="PXZ249" s="92"/>
      <c r="PYA249" s="92"/>
      <c r="PYB249" s="92"/>
      <c r="PYC249" s="92"/>
      <c r="PYD249" s="92"/>
      <c r="PYE249" s="92"/>
      <c r="PYF249" s="92"/>
      <c r="PYG249" s="92"/>
      <c r="PYH249" s="92"/>
      <c r="PYI249" s="92"/>
      <c r="PYJ249" s="92"/>
      <c r="PYK249" s="92"/>
      <c r="PYL249" s="92"/>
      <c r="PYM249" s="92"/>
      <c r="PYN249" s="92"/>
      <c r="PYO249" s="92"/>
      <c r="PYP249" s="92"/>
      <c r="PYQ249" s="92"/>
      <c r="PYR249" s="92"/>
      <c r="PYS249" s="92"/>
      <c r="PYT249" s="92"/>
      <c r="PYU249" s="92"/>
      <c r="PYV249" s="92"/>
      <c r="PYW249" s="92"/>
      <c r="PYX249" s="92"/>
      <c r="PYY249" s="92"/>
      <c r="PYZ249" s="92"/>
      <c r="PZA249" s="92"/>
      <c r="PZB249" s="92"/>
      <c r="PZC249" s="92"/>
      <c r="PZD249" s="92"/>
      <c r="PZE249" s="92"/>
      <c r="PZF249" s="92"/>
      <c r="PZG249" s="92"/>
      <c r="PZH249" s="92"/>
      <c r="PZI249" s="92"/>
      <c r="PZJ249" s="92"/>
      <c r="PZK249" s="92"/>
      <c r="PZL249" s="92"/>
      <c r="PZM249" s="92"/>
      <c r="PZN249" s="92"/>
      <c r="PZO249" s="92"/>
      <c r="PZP249" s="92"/>
      <c r="PZQ249" s="92"/>
      <c r="PZR249" s="92"/>
      <c r="PZS249" s="92"/>
      <c r="PZT249" s="92"/>
      <c r="PZU249" s="92"/>
      <c r="PZV249" s="92"/>
      <c r="PZW249" s="92"/>
      <c r="PZX249" s="92"/>
      <c r="PZY249" s="92"/>
      <c r="PZZ249" s="92"/>
      <c r="QAA249" s="92"/>
      <c r="QAB249" s="92"/>
      <c r="QAC249" s="92"/>
      <c r="QAD249" s="92"/>
      <c r="QAE249" s="92"/>
      <c r="QAF249" s="92"/>
      <c r="QAG249" s="92"/>
      <c r="QAH249" s="92"/>
      <c r="QAI249" s="92"/>
      <c r="QAJ249" s="92"/>
      <c r="QAK249" s="92"/>
      <c r="QAL249" s="92"/>
      <c r="QAM249" s="92"/>
      <c r="QAN249" s="92"/>
      <c r="QAO249" s="92"/>
      <c r="QAP249" s="92"/>
      <c r="QAQ249" s="92"/>
      <c r="QAR249" s="92"/>
      <c r="QAS249" s="92"/>
      <c r="QAT249" s="92"/>
      <c r="QAU249" s="92"/>
      <c r="QAV249" s="92"/>
      <c r="QAW249" s="92"/>
      <c r="QAX249" s="92"/>
      <c r="QAY249" s="92"/>
      <c r="QAZ249" s="92"/>
      <c r="QBA249" s="92"/>
      <c r="QBB249" s="92"/>
      <c r="QBC249" s="92"/>
      <c r="QBD249" s="92"/>
      <c r="QBE249" s="92"/>
      <c r="QBF249" s="92"/>
      <c r="QBG249" s="92"/>
      <c r="QBH249" s="92"/>
      <c r="QBI249" s="92"/>
      <c r="QBJ249" s="92"/>
      <c r="QBK249" s="92"/>
      <c r="QBL249" s="92"/>
      <c r="QBM249" s="92"/>
      <c r="QBN249" s="92"/>
      <c r="QBO249" s="92"/>
      <c r="QBP249" s="92"/>
      <c r="QBQ249" s="92"/>
      <c r="QBR249" s="92"/>
      <c r="QBS249" s="92"/>
      <c r="QBT249" s="92"/>
      <c r="QBU249" s="92"/>
      <c r="QBV249" s="92"/>
      <c r="QBW249" s="92"/>
      <c r="QBX249" s="92"/>
      <c r="QBY249" s="92"/>
      <c r="QBZ249" s="92"/>
      <c r="QCA249" s="92"/>
      <c r="QCB249" s="92"/>
      <c r="QCC249" s="92"/>
      <c r="QCD249" s="92"/>
      <c r="QCE249" s="92"/>
      <c r="QCF249" s="92"/>
      <c r="QCG249" s="92"/>
      <c r="QCH249" s="92"/>
      <c r="QCI249" s="92"/>
      <c r="QCJ249" s="92"/>
      <c r="QCK249" s="92"/>
      <c r="QCL249" s="92"/>
      <c r="QCM249" s="92"/>
      <c r="QCN249" s="92"/>
      <c r="QCO249" s="92"/>
      <c r="QCP249" s="92"/>
      <c r="QCQ249" s="92"/>
      <c r="QCR249" s="92"/>
      <c r="QCS249" s="92"/>
      <c r="QCT249" s="92"/>
      <c r="QCU249" s="92"/>
      <c r="QCV249" s="92"/>
      <c r="QCW249" s="92"/>
      <c r="QCX249" s="92"/>
      <c r="QCY249" s="92"/>
      <c r="QCZ249" s="92"/>
      <c r="QDA249" s="92"/>
      <c r="QDB249" s="92"/>
      <c r="QDC249" s="92"/>
      <c r="QDD249" s="92"/>
      <c r="QDE249" s="92"/>
      <c r="QDF249" s="92"/>
      <c r="QDG249" s="92"/>
      <c r="QDH249" s="92"/>
      <c r="QDI249" s="92"/>
      <c r="QDJ249" s="92"/>
      <c r="QDK249" s="92"/>
      <c r="QDL249" s="92"/>
      <c r="QDM249" s="92"/>
      <c r="QDN249" s="92"/>
      <c r="QDO249" s="92"/>
      <c r="QDP249" s="92"/>
      <c r="QDQ249" s="92"/>
      <c r="QDR249" s="92"/>
      <c r="QDS249" s="92"/>
      <c r="QDT249" s="92"/>
      <c r="QDU249" s="92"/>
      <c r="QDV249" s="92"/>
      <c r="QDW249" s="92"/>
      <c r="QDX249" s="92"/>
      <c r="QDY249" s="92"/>
      <c r="QDZ249" s="92"/>
      <c r="QEA249" s="92"/>
      <c r="QEB249" s="92"/>
      <c r="QEC249" s="92"/>
      <c r="QED249" s="92"/>
      <c r="QEE249" s="92"/>
      <c r="QEF249" s="92"/>
      <c r="QEG249" s="92"/>
      <c r="QEH249" s="92"/>
      <c r="QEI249" s="92"/>
      <c r="QEJ249" s="92"/>
      <c r="QEK249" s="92"/>
      <c r="QEL249" s="92"/>
      <c r="QEM249" s="92"/>
      <c r="QEN249" s="92"/>
      <c r="QEO249" s="92"/>
      <c r="QEP249" s="92"/>
      <c r="QEQ249" s="92"/>
      <c r="QER249" s="92"/>
      <c r="QES249" s="92"/>
      <c r="QET249" s="92"/>
      <c r="QEU249" s="92"/>
      <c r="QEV249" s="92"/>
      <c r="QEW249" s="92"/>
      <c r="QEX249" s="92"/>
      <c r="QEY249" s="92"/>
      <c r="QEZ249" s="92"/>
      <c r="QFA249" s="92"/>
      <c r="QFB249" s="92"/>
      <c r="QFC249" s="92"/>
      <c r="QFD249" s="92"/>
      <c r="QFE249" s="92"/>
      <c r="QFF249" s="92"/>
      <c r="QFG249" s="92"/>
      <c r="QFH249" s="92"/>
      <c r="QFI249" s="92"/>
      <c r="QFJ249" s="92"/>
      <c r="QFK249" s="92"/>
      <c r="QFL249" s="92"/>
      <c r="QFM249" s="92"/>
      <c r="QFN249" s="92"/>
      <c r="QFO249" s="92"/>
      <c r="QFP249" s="92"/>
      <c r="QFQ249" s="92"/>
      <c r="QFR249" s="92"/>
      <c r="QFS249" s="92"/>
      <c r="QFT249" s="92"/>
      <c r="QFU249" s="92"/>
      <c r="QFV249" s="92"/>
      <c r="QFW249" s="92"/>
      <c r="QFX249" s="92"/>
      <c r="QFY249" s="92"/>
      <c r="QFZ249" s="92"/>
      <c r="QGA249" s="92"/>
      <c r="QGB249" s="92"/>
      <c r="QGC249" s="92"/>
      <c r="QGD249" s="92"/>
      <c r="QGE249" s="92"/>
      <c r="QGF249" s="92"/>
      <c r="QGG249" s="92"/>
      <c r="QGH249" s="92"/>
      <c r="QGI249" s="92"/>
      <c r="QGJ249" s="92"/>
      <c r="QGK249" s="92"/>
      <c r="QGL249" s="92"/>
      <c r="QGM249" s="92"/>
      <c r="QGN249" s="92"/>
      <c r="QGO249" s="92"/>
      <c r="QGP249" s="92"/>
      <c r="QGQ249" s="92"/>
      <c r="QGR249" s="92"/>
      <c r="QGS249" s="92"/>
      <c r="QGT249" s="92"/>
      <c r="QGU249" s="92"/>
      <c r="QGV249" s="92"/>
      <c r="QGW249" s="92"/>
      <c r="QGX249" s="92"/>
      <c r="QGY249" s="92"/>
      <c r="QGZ249" s="92"/>
      <c r="QHA249" s="92"/>
      <c r="QHB249" s="92"/>
      <c r="QHC249" s="92"/>
      <c r="QHD249" s="92"/>
      <c r="QHE249" s="92"/>
      <c r="QHF249" s="92"/>
      <c r="QHG249" s="92"/>
      <c r="QHH249" s="92"/>
      <c r="QHI249" s="92"/>
      <c r="QHJ249" s="92"/>
      <c r="QHK249" s="92"/>
      <c r="QHL249" s="92"/>
      <c r="QHM249" s="92"/>
      <c r="QHN249" s="92"/>
      <c r="QHO249" s="92"/>
      <c r="QHP249" s="92"/>
      <c r="QHQ249" s="92"/>
      <c r="QHR249" s="92"/>
      <c r="QHS249" s="92"/>
      <c r="QHT249" s="92"/>
      <c r="QHU249" s="92"/>
      <c r="QHV249" s="92"/>
      <c r="QHW249" s="92"/>
      <c r="QHX249" s="92"/>
      <c r="QHY249" s="92"/>
      <c r="QHZ249" s="92"/>
      <c r="QIA249" s="92"/>
      <c r="QIB249" s="92"/>
      <c r="QIC249" s="92"/>
      <c r="QID249" s="92"/>
      <c r="QIE249" s="92"/>
      <c r="QIF249" s="92"/>
      <c r="QIG249" s="92"/>
      <c r="QIH249" s="92"/>
      <c r="QII249" s="92"/>
      <c r="QIJ249" s="92"/>
      <c r="QIK249" s="92"/>
      <c r="QIL249" s="92"/>
      <c r="QIM249" s="92"/>
      <c r="QIN249" s="92"/>
      <c r="QIO249" s="92"/>
      <c r="QIP249" s="92"/>
      <c r="QIQ249" s="92"/>
      <c r="QIR249" s="92"/>
      <c r="QIS249" s="92"/>
      <c r="QIT249" s="92"/>
      <c r="QIU249" s="92"/>
      <c r="QIV249" s="92"/>
      <c r="QIW249" s="92"/>
      <c r="QIX249" s="92"/>
      <c r="QIY249" s="92"/>
      <c r="QIZ249" s="92"/>
      <c r="QJA249" s="92"/>
      <c r="QJB249" s="92"/>
      <c r="QJC249" s="92"/>
      <c r="QJD249" s="92"/>
      <c r="QJE249" s="92"/>
      <c r="QJF249" s="92"/>
      <c r="QJG249" s="92"/>
      <c r="QJH249" s="92"/>
      <c r="QJI249" s="92"/>
      <c r="QJJ249" s="92"/>
      <c r="QJK249" s="92"/>
      <c r="QJL249" s="92"/>
      <c r="QJM249" s="92"/>
      <c r="QJN249" s="92"/>
      <c r="QJO249" s="92"/>
      <c r="QJP249" s="92"/>
      <c r="QJQ249" s="92"/>
      <c r="QJR249" s="92"/>
      <c r="QJS249" s="92"/>
      <c r="QJT249" s="92"/>
      <c r="QJU249" s="92"/>
      <c r="QJV249" s="92"/>
      <c r="QJW249" s="92"/>
      <c r="QJX249" s="92"/>
      <c r="QJY249" s="92"/>
      <c r="QJZ249" s="92"/>
      <c r="QKA249" s="92"/>
      <c r="QKB249" s="92"/>
      <c r="QKC249" s="92"/>
      <c r="QKD249" s="92"/>
      <c r="QKE249" s="92"/>
      <c r="QKF249" s="92"/>
      <c r="QKG249" s="92"/>
      <c r="QKH249" s="92"/>
      <c r="QKI249" s="92"/>
      <c r="QKJ249" s="92"/>
      <c r="QKK249" s="92"/>
      <c r="QKL249" s="92"/>
      <c r="QKM249" s="92"/>
      <c r="QKN249" s="92"/>
      <c r="QKO249" s="92"/>
      <c r="QKP249" s="92"/>
      <c r="QKQ249" s="92"/>
      <c r="QKR249" s="92"/>
      <c r="QKS249" s="92"/>
      <c r="QKT249" s="92"/>
      <c r="QKU249" s="92"/>
      <c r="QKV249" s="92"/>
      <c r="QKW249" s="92"/>
      <c r="QKX249" s="92"/>
      <c r="QKY249" s="92"/>
      <c r="QKZ249" s="92"/>
      <c r="QLA249" s="92"/>
      <c r="QLB249" s="92"/>
      <c r="QLC249" s="92"/>
      <c r="QLD249" s="92"/>
      <c r="QLE249" s="92"/>
      <c r="QLF249" s="92"/>
      <c r="QLG249" s="92"/>
      <c r="QLH249" s="92"/>
      <c r="QLI249" s="92"/>
      <c r="QLJ249" s="92"/>
      <c r="QLK249" s="92"/>
      <c r="QLL249" s="92"/>
      <c r="QLM249" s="92"/>
      <c r="QLN249" s="92"/>
      <c r="QLO249" s="92"/>
      <c r="QLP249" s="92"/>
      <c r="QLQ249" s="92"/>
      <c r="QLR249" s="92"/>
      <c r="QLS249" s="92"/>
      <c r="QLT249" s="92"/>
      <c r="QLU249" s="92"/>
      <c r="QLV249" s="92"/>
      <c r="QLW249" s="92"/>
      <c r="QLX249" s="92"/>
      <c r="QLY249" s="92"/>
      <c r="QLZ249" s="92"/>
      <c r="QMA249" s="92"/>
      <c r="QMB249" s="92"/>
      <c r="QMC249" s="92"/>
      <c r="QMD249" s="92"/>
      <c r="QME249" s="92"/>
      <c r="QMF249" s="92"/>
      <c r="QMG249" s="92"/>
      <c r="QMH249" s="92"/>
      <c r="QMI249" s="92"/>
      <c r="QMJ249" s="92"/>
      <c r="QMK249" s="92"/>
      <c r="QML249" s="92"/>
      <c r="QMM249" s="92"/>
      <c r="QMN249" s="92"/>
      <c r="QMO249" s="92"/>
      <c r="QMP249" s="92"/>
      <c r="QMQ249" s="92"/>
      <c r="QMR249" s="92"/>
      <c r="QMS249" s="92"/>
      <c r="QMT249" s="92"/>
      <c r="QMU249" s="92"/>
      <c r="QMV249" s="92"/>
      <c r="QMW249" s="92"/>
      <c r="QMX249" s="92"/>
      <c r="QMY249" s="92"/>
      <c r="QMZ249" s="92"/>
      <c r="QNA249" s="92"/>
      <c r="QNB249" s="92"/>
      <c r="QNC249" s="92"/>
      <c r="QND249" s="92"/>
      <c r="QNE249" s="92"/>
      <c r="QNF249" s="92"/>
      <c r="QNG249" s="92"/>
      <c r="QNH249" s="92"/>
      <c r="QNI249" s="92"/>
      <c r="QNJ249" s="92"/>
      <c r="QNK249" s="92"/>
      <c r="QNL249" s="92"/>
      <c r="QNM249" s="92"/>
      <c r="QNN249" s="92"/>
      <c r="QNO249" s="92"/>
      <c r="QNP249" s="92"/>
      <c r="QNQ249" s="92"/>
      <c r="QNR249" s="92"/>
      <c r="QNS249" s="92"/>
      <c r="QNT249" s="92"/>
      <c r="QNU249" s="92"/>
      <c r="QNV249" s="92"/>
      <c r="QNW249" s="92"/>
      <c r="QNX249" s="92"/>
      <c r="QNY249" s="92"/>
      <c r="QNZ249" s="92"/>
      <c r="QOA249" s="92"/>
      <c r="QOB249" s="92"/>
      <c r="QOC249" s="92"/>
      <c r="QOD249" s="92"/>
      <c r="QOE249" s="92"/>
      <c r="QOF249" s="92"/>
      <c r="QOG249" s="92"/>
      <c r="QOH249" s="92"/>
      <c r="QOI249" s="92"/>
      <c r="QOJ249" s="92"/>
      <c r="QOK249" s="92"/>
      <c r="QOL249" s="92"/>
      <c r="QOM249" s="92"/>
      <c r="QON249" s="92"/>
      <c r="QOO249" s="92"/>
      <c r="QOP249" s="92"/>
      <c r="QOQ249" s="92"/>
      <c r="QOR249" s="92"/>
      <c r="QOS249" s="92"/>
      <c r="QOT249" s="92"/>
      <c r="QOU249" s="92"/>
      <c r="QOV249" s="92"/>
      <c r="QOW249" s="92"/>
      <c r="QOX249" s="92"/>
      <c r="QOY249" s="92"/>
      <c r="QOZ249" s="92"/>
      <c r="QPA249" s="92"/>
      <c r="QPB249" s="92"/>
      <c r="QPC249" s="92"/>
      <c r="QPD249" s="92"/>
      <c r="QPE249" s="92"/>
      <c r="QPF249" s="92"/>
      <c r="QPG249" s="92"/>
      <c r="QPH249" s="92"/>
      <c r="QPI249" s="92"/>
      <c r="QPJ249" s="92"/>
      <c r="QPK249" s="92"/>
      <c r="QPL249" s="92"/>
      <c r="QPM249" s="92"/>
      <c r="QPN249" s="92"/>
      <c r="QPO249" s="92"/>
      <c r="QPP249" s="92"/>
      <c r="QPQ249" s="92"/>
      <c r="QPR249" s="92"/>
      <c r="QPS249" s="92"/>
      <c r="QPT249" s="92"/>
      <c r="QPU249" s="92"/>
      <c r="QPV249" s="92"/>
      <c r="QPW249" s="92"/>
      <c r="QPX249" s="92"/>
      <c r="QPY249" s="92"/>
      <c r="QPZ249" s="92"/>
      <c r="QQA249" s="92"/>
      <c r="QQB249" s="92"/>
      <c r="QQC249" s="92"/>
      <c r="QQD249" s="92"/>
      <c r="QQE249" s="92"/>
      <c r="QQF249" s="92"/>
      <c r="QQG249" s="92"/>
      <c r="QQH249" s="92"/>
      <c r="QQI249" s="92"/>
      <c r="QQJ249" s="92"/>
      <c r="QQK249" s="92"/>
      <c r="QQL249" s="92"/>
      <c r="QQM249" s="92"/>
      <c r="QQN249" s="92"/>
      <c r="QQO249" s="92"/>
      <c r="QQP249" s="92"/>
      <c r="QQQ249" s="92"/>
      <c r="QQR249" s="92"/>
      <c r="QQS249" s="92"/>
      <c r="QQT249" s="92"/>
      <c r="QQU249" s="92"/>
      <c r="QQV249" s="92"/>
      <c r="QQW249" s="92"/>
      <c r="QQX249" s="92"/>
      <c r="QQY249" s="92"/>
      <c r="QQZ249" s="92"/>
      <c r="QRA249" s="92"/>
      <c r="QRB249" s="92"/>
      <c r="QRC249" s="92"/>
      <c r="QRD249" s="92"/>
      <c r="QRE249" s="92"/>
      <c r="QRF249" s="92"/>
      <c r="QRG249" s="92"/>
      <c r="QRH249" s="92"/>
      <c r="QRI249" s="92"/>
      <c r="QRJ249" s="92"/>
      <c r="QRK249" s="92"/>
      <c r="QRL249" s="92"/>
      <c r="QRM249" s="92"/>
      <c r="QRN249" s="92"/>
      <c r="QRO249" s="92"/>
      <c r="QRP249" s="92"/>
      <c r="QRQ249" s="92"/>
      <c r="QRR249" s="92"/>
      <c r="QRS249" s="92"/>
      <c r="QRT249" s="92"/>
      <c r="QRU249" s="92"/>
      <c r="QRV249" s="92"/>
      <c r="QRW249" s="92"/>
      <c r="QRX249" s="92"/>
      <c r="QRY249" s="92"/>
      <c r="QRZ249" s="92"/>
      <c r="QSA249" s="92"/>
      <c r="QSB249" s="92"/>
      <c r="QSC249" s="92"/>
      <c r="QSD249" s="92"/>
      <c r="QSE249" s="92"/>
      <c r="QSF249" s="92"/>
      <c r="QSG249" s="92"/>
      <c r="QSH249" s="92"/>
      <c r="QSI249" s="92"/>
      <c r="QSJ249" s="92"/>
      <c r="QSK249" s="92"/>
      <c r="QSL249" s="92"/>
      <c r="QSM249" s="92"/>
      <c r="QSN249" s="92"/>
      <c r="QSO249" s="92"/>
      <c r="QSP249" s="92"/>
      <c r="QSQ249" s="92"/>
      <c r="QSR249" s="92"/>
      <c r="QSS249" s="92"/>
      <c r="QST249" s="92"/>
      <c r="QSU249" s="92"/>
      <c r="QSV249" s="92"/>
      <c r="QSW249" s="92"/>
      <c r="QSX249" s="92"/>
      <c r="QSY249" s="92"/>
      <c r="QSZ249" s="92"/>
      <c r="QTA249" s="92"/>
      <c r="QTB249" s="92"/>
      <c r="QTC249" s="92"/>
      <c r="QTD249" s="92"/>
      <c r="QTE249" s="92"/>
      <c r="QTF249" s="92"/>
      <c r="QTG249" s="92"/>
      <c r="QTH249" s="92"/>
      <c r="QTI249" s="92"/>
      <c r="QTJ249" s="92"/>
      <c r="QTK249" s="92"/>
      <c r="QTL249" s="92"/>
      <c r="QTM249" s="92"/>
      <c r="QTN249" s="92"/>
      <c r="QTO249" s="92"/>
      <c r="QTP249" s="92"/>
      <c r="QTQ249" s="92"/>
      <c r="QTR249" s="92"/>
      <c r="QTS249" s="92"/>
      <c r="QTT249" s="92"/>
      <c r="QTU249" s="92"/>
      <c r="QTV249" s="92"/>
      <c r="QTW249" s="92"/>
      <c r="QTX249" s="92"/>
      <c r="QTY249" s="92"/>
      <c r="QTZ249" s="92"/>
      <c r="QUA249" s="92"/>
      <c r="QUB249" s="92"/>
      <c r="QUC249" s="92"/>
      <c r="QUD249" s="92"/>
      <c r="QUE249" s="92"/>
      <c r="QUF249" s="92"/>
      <c r="QUG249" s="92"/>
      <c r="QUH249" s="92"/>
      <c r="QUI249" s="92"/>
      <c r="QUJ249" s="92"/>
      <c r="QUK249" s="92"/>
      <c r="QUL249" s="92"/>
      <c r="QUM249" s="92"/>
      <c r="QUN249" s="92"/>
      <c r="QUO249" s="92"/>
      <c r="QUP249" s="92"/>
      <c r="QUQ249" s="92"/>
      <c r="QUR249" s="92"/>
      <c r="QUS249" s="92"/>
      <c r="QUT249" s="92"/>
      <c r="QUU249" s="92"/>
      <c r="QUV249" s="92"/>
      <c r="QUW249" s="92"/>
      <c r="QUX249" s="92"/>
      <c r="QUY249" s="92"/>
      <c r="QUZ249" s="92"/>
      <c r="QVA249" s="92"/>
      <c r="QVB249" s="92"/>
      <c r="QVC249" s="92"/>
      <c r="QVD249" s="92"/>
      <c r="QVE249" s="92"/>
      <c r="QVF249" s="92"/>
      <c r="QVG249" s="92"/>
      <c r="QVH249" s="92"/>
      <c r="QVI249" s="92"/>
      <c r="QVJ249" s="92"/>
      <c r="QVK249" s="92"/>
      <c r="QVL249" s="92"/>
      <c r="QVM249" s="92"/>
      <c r="QVN249" s="92"/>
      <c r="QVO249" s="92"/>
      <c r="QVP249" s="92"/>
      <c r="QVQ249" s="92"/>
      <c r="QVR249" s="92"/>
      <c r="QVS249" s="92"/>
      <c r="QVT249" s="92"/>
      <c r="QVU249" s="92"/>
      <c r="QVV249" s="92"/>
      <c r="QVW249" s="92"/>
      <c r="QVX249" s="92"/>
      <c r="QVY249" s="92"/>
      <c r="QVZ249" s="92"/>
      <c r="QWA249" s="92"/>
      <c r="QWB249" s="92"/>
      <c r="QWC249" s="92"/>
      <c r="QWD249" s="92"/>
      <c r="QWE249" s="92"/>
      <c r="QWF249" s="92"/>
      <c r="QWG249" s="92"/>
      <c r="QWH249" s="92"/>
      <c r="QWI249" s="92"/>
      <c r="QWJ249" s="92"/>
      <c r="QWK249" s="92"/>
      <c r="QWL249" s="92"/>
      <c r="QWM249" s="92"/>
      <c r="QWN249" s="92"/>
      <c r="QWO249" s="92"/>
      <c r="QWP249" s="92"/>
      <c r="QWQ249" s="92"/>
      <c r="QWR249" s="92"/>
      <c r="QWS249" s="92"/>
      <c r="QWT249" s="92"/>
      <c r="QWU249" s="92"/>
      <c r="QWV249" s="92"/>
      <c r="QWW249" s="92"/>
      <c r="QWX249" s="92"/>
      <c r="QWY249" s="92"/>
      <c r="QWZ249" s="92"/>
      <c r="QXA249" s="92"/>
      <c r="QXB249" s="92"/>
      <c r="QXC249" s="92"/>
      <c r="QXD249" s="92"/>
      <c r="QXE249" s="92"/>
      <c r="QXF249" s="92"/>
      <c r="QXG249" s="92"/>
      <c r="QXH249" s="92"/>
      <c r="QXI249" s="92"/>
      <c r="QXJ249" s="92"/>
      <c r="QXK249" s="92"/>
      <c r="QXL249" s="92"/>
      <c r="QXM249" s="92"/>
      <c r="QXN249" s="92"/>
      <c r="QXO249" s="92"/>
      <c r="QXP249" s="92"/>
      <c r="QXQ249" s="92"/>
      <c r="QXR249" s="92"/>
      <c r="QXS249" s="92"/>
      <c r="QXT249" s="92"/>
      <c r="QXU249" s="92"/>
      <c r="QXV249" s="92"/>
      <c r="QXW249" s="92"/>
      <c r="QXX249" s="92"/>
      <c r="QXY249" s="92"/>
      <c r="QXZ249" s="92"/>
      <c r="QYA249" s="92"/>
      <c r="QYB249" s="92"/>
      <c r="QYC249" s="92"/>
      <c r="QYD249" s="92"/>
      <c r="QYE249" s="92"/>
      <c r="QYF249" s="92"/>
      <c r="QYG249" s="92"/>
      <c r="QYH249" s="92"/>
      <c r="QYI249" s="92"/>
      <c r="QYJ249" s="92"/>
      <c r="QYK249" s="92"/>
      <c r="QYL249" s="92"/>
      <c r="QYM249" s="92"/>
      <c r="QYN249" s="92"/>
      <c r="QYO249" s="92"/>
      <c r="QYP249" s="92"/>
      <c r="QYQ249" s="92"/>
      <c r="QYR249" s="92"/>
      <c r="QYS249" s="92"/>
      <c r="QYT249" s="92"/>
      <c r="QYU249" s="92"/>
      <c r="QYV249" s="92"/>
      <c r="QYW249" s="92"/>
      <c r="QYX249" s="92"/>
      <c r="QYY249" s="92"/>
      <c r="QYZ249" s="92"/>
      <c r="QZA249" s="92"/>
      <c r="QZB249" s="92"/>
      <c r="QZC249" s="92"/>
      <c r="QZD249" s="92"/>
      <c r="QZE249" s="92"/>
      <c r="QZF249" s="92"/>
      <c r="QZG249" s="92"/>
      <c r="QZH249" s="92"/>
      <c r="QZI249" s="92"/>
      <c r="QZJ249" s="92"/>
      <c r="QZK249" s="92"/>
      <c r="QZL249" s="92"/>
      <c r="QZM249" s="92"/>
      <c r="QZN249" s="92"/>
      <c r="QZO249" s="92"/>
      <c r="QZP249" s="92"/>
      <c r="QZQ249" s="92"/>
      <c r="QZR249" s="92"/>
      <c r="QZS249" s="92"/>
      <c r="QZT249" s="92"/>
      <c r="QZU249" s="92"/>
      <c r="QZV249" s="92"/>
      <c r="QZW249" s="92"/>
      <c r="QZX249" s="92"/>
      <c r="QZY249" s="92"/>
      <c r="QZZ249" s="92"/>
      <c r="RAA249" s="92"/>
      <c r="RAB249" s="92"/>
      <c r="RAC249" s="92"/>
      <c r="RAD249" s="92"/>
      <c r="RAE249" s="92"/>
      <c r="RAF249" s="92"/>
      <c r="RAG249" s="92"/>
      <c r="RAH249" s="92"/>
      <c r="RAI249" s="92"/>
      <c r="RAJ249" s="92"/>
      <c r="RAK249" s="92"/>
      <c r="RAL249" s="92"/>
      <c r="RAM249" s="92"/>
      <c r="RAN249" s="92"/>
      <c r="RAO249" s="92"/>
      <c r="RAP249" s="92"/>
      <c r="RAQ249" s="92"/>
      <c r="RAR249" s="92"/>
      <c r="RAS249" s="92"/>
      <c r="RAT249" s="92"/>
      <c r="RAU249" s="92"/>
      <c r="RAV249" s="92"/>
      <c r="RAW249" s="92"/>
      <c r="RAX249" s="92"/>
      <c r="RAY249" s="92"/>
      <c r="RAZ249" s="92"/>
      <c r="RBA249" s="92"/>
      <c r="RBB249" s="92"/>
      <c r="RBC249" s="92"/>
      <c r="RBD249" s="92"/>
      <c r="RBE249" s="92"/>
      <c r="RBF249" s="92"/>
      <c r="RBG249" s="92"/>
      <c r="RBH249" s="92"/>
      <c r="RBI249" s="92"/>
      <c r="RBJ249" s="92"/>
      <c r="RBK249" s="92"/>
      <c r="RBL249" s="92"/>
      <c r="RBM249" s="92"/>
      <c r="RBN249" s="92"/>
      <c r="RBO249" s="92"/>
      <c r="RBP249" s="92"/>
      <c r="RBQ249" s="92"/>
      <c r="RBR249" s="92"/>
      <c r="RBS249" s="92"/>
      <c r="RBT249" s="92"/>
      <c r="RBU249" s="92"/>
      <c r="RBV249" s="92"/>
      <c r="RBW249" s="92"/>
      <c r="RBX249" s="92"/>
      <c r="RBY249" s="92"/>
      <c r="RBZ249" s="92"/>
      <c r="RCA249" s="92"/>
      <c r="RCB249" s="92"/>
      <c r="RCC249" s="92"/>
      <c r="RCD249" s="92"/>
      <c r="RCE249" s="92"/>
      <c r="RCF249" s="92"/>
      <c r="RCG249" s="92"/>
      <c r="RCH249" s="92"/>
      <c r="RCI249" s="92"/>
      <c r="RCJ249" s="92"/>
      <c r="RCK249" s="92"/>
      <c r="RCL249" s="92"/>
      <c r="RCM249" s="92"/>
      <c r="RCN249" s="92"/>
      <c r="RCO249" s="92"/>
      <c r="RCP249" s="92"/>
      <c r="RCQ249" s="92"/>
      <c r="RCR249" s="92"/>
      <c r="RCS249" s="92"/>
      <c r="RCT249" s="92"/>
      <c r="RCU249" s="92"/>
      <c r="RCV249" s="92"/>
      <c r="RCW249" s="92"/>
      <c r="RCX249" s="92"/>
      <c r="RCY249" s="92"/>
      <c r="RCZ249" s="92"/>
      <c r="RDA249" s="92"/>
      <c r="RDB249" s="92"/>
      <c r="RDC249" s="92"/>
      <c r="RDD249" s="92"/>
      <c r="RDE249" s="92"/>
      <c r="RDF249" s="92"/>
      <c r="RDG249" s="92"/>
      <c r="RDH249" s="92"/>
      <c r="RDI249" s="92"/>
      <c r="RDJ249" s="92"/>
      <c r="RDK249" s="92"/>
      <c r="RDL249" s="92"/>
      <c r="RDM249" s="92"/>
      <c r="RDN249" s="92"/>
      <c r="RDO249" s="92"/>
      <c r="RDP249" s="92"/>
      <c r="RDQ249" s="92"/>
      <c r="RDR249" s="92"/>
      <c r="RDS249" s="92"/>
      <c r="RDT249" s="92"/>
      <c r="RDU249" s="92"/>
      <c r="RDV249" s="92"/>
      <c r="RDW249" s="92"/>
      <c r="RDX249" s="92"/>
      <c r="RDY249" s="92"/>
      <c r="RDZ249" s="92"/>
      <c r="REA249" s="92"/>
      <c r="REB249" s="92"/>
      <c r="REC249" s="92"/>
      <c r="RED249" s="92"/>
      <c r="REE249" s="92"/>
      <c r="REF249" s="92"/>
      <c r="REG249" s="92"/>
      <c r="REH249" s="92"/>
      <c r="REI249" s="92"/>
      <c r="REJ249" s="92"/>
      <c r="REK249" s="92"/>
      <c r="REL249" s="92"/>
      <c r="REM249" s="92"/>
      <c r="REN249" s="92"/>
      <c r="REO249" s="92"/>
      <c r="REP249" s="92"/>
      <c r="REQ249" s="92"/>
      <c r="RER249" s="92"/>
      <c r="RES249" s="92"/>
      <c r="RET249" s="92"/>
      <c r="REU249" s="92"/>
      <c r="REV249" s="92"/>
      <c r="REW249" s="92"/>
      <c r="REX249" s="92"/>
      <c r="REY249" s="92"/>
      <c r="REZ249" s="92"/>
      <c r="RFA249" s="92"/>
      <c r="RFB249" s="92"/>
      <c r="RFC249" s="92"/>
      <c r="RFD249" s="92"/>
      <c r="RFE249" s="92"/>
      <c r="RFF249" s="92"/>
      <c r="RFG249" s="92"/>
      <c r="RFH249" s="92"/>
      <c r="RFI249" s="92"/>
      <c r="RFJ249" s="92"/>
      <c r="RFK249" s="92"/>
      <c r="RFL249" s="92"/>
      <c r="RFM249" s="92"/>
      <c r="RFN249" s="92"/>
      <c r="RFO249" s="92"/>
      <c r="RFP249" s="92"/>
      <c r="RFQ249" s="92"/>
      <c r="RFR249" s="92"/>
      <c r="RFS249" s="92"/>
      <c r="RFT249" s="92"/>
      <c r="RFU249" s="92"/>
      <c r="RFV249" s="92"/>
      <c r="RFW249" s="92"/>
      <c r="RFX249" s="92"/>
      <c r="RFY249" s="92"/>
      <c r="RFZ249" s="92"/>
      <c r="RGA249" s="92"/>
      <c r="RGB249" s="92"/>
      <c r="RGC249" s="92"/>
      <c r="RGD249" s="92"/>
      <c r="RGE249" s="92"/>
      <c r="RGF249" s="92"/>
      <c r="RGG249" s="92"/>
      <c r="RGH249" s="92"/>
      <c r="RGI249" s="92"/>
      <c r="RGJ249" s="92"/>
      <c r="RGK249" s="92"/>
      <c r="RGL249" s="92"/>
      <c r="RGM249" s="92"/>
      <c r="RGN249" s="92"/>
      <c r="RGO249" s="92"/>
      <c r="RGP249" s="92"/>
      <c r="RGQ249" s="92"/>
      <c r="RGR249" s="92"/>
      <c r="RGS249" s="92"/>
      <c r="RGT249" s="92"/>
      <c r="RGU249" s="92"/>
      <c r="RGV249" s="92"/>
      <c r="RGW249" s="92"/>
      <c r="RGX249" s="92"/>
      <c r="RGY249" s="92"/>
      <c r="RGZ249" s="92"/>
      <c r="RHA249" s="92"/>
      <c r="RHB249" s="92"/>
      <c r="RHC249" s="92"/>
      <c r="RHD249" s="92"/>
      <c r="RHE249" s="92"/>
      <c r="RHF249" s="92"/>
      <c r="RHG249" s="92"/>
      <c r="RHH249" s="92"/>
      <c r="RHI249" s="92"/>
      <c r="RHJ249" s="92"/>
      <c r="RHK249" s="92"/>
      <c r="RHL249" s="92"/>
      <c r="RHM249" s="92"/>
      <c r="RHN249" s="92"/>
      <c r="RHO249" s="92"/>
      <c r="RHP249" s="92"/>
      <c r="RHQ249" s="92"/>
      <c r="RHR249" s="92"/>
      <c r="RHS249" s="92"/>
      <c r="RHT249" s="92"/>
      <c r="RHU249" s="92"/>
      <c r="RHV249" s="92"/>
      <c r="RHW249" s="92"/>
      <c r="RHX249" s="92"/>
      <c r="RHY249" s="92"/>
      <c r="RHZ249" s="92"/>
      <c r="RIA249" s="92"/>
      <c r="RIB249" s="92"/>
      <c r="RIC249" s="92"/>
      <c r="RID249" s="92"/>
      <c r="RIE249" s="92"/>
      <c r="RIF249" s="92"/>
      <c r="RIG249" s="92"/>
      <c r="RIH249" s="92"/>
      <c r="RII249" s="92"/>
      <c r="RIJ249" s="92"/>
      <c r="RIK249" s="92"/>
      <c r="RIL249" s="92"/>
      <c r="RIM249" s="92"/>
      <c r="RIN249" s="92"/>
      <c r="RIO249" s="92"/>
      <c r="RIP249" s="92"/>
      <c r="RIQ249" s="92"/>
      <c r="RIR249" s="92"/>
      <c r="RIS249" s="92"/>
      <c r="RIT249" s="92"/>
      <c r="RIU249" s="92"/>
      <c r="RIV249" s="92"/>
      <c r="RIW249" s="92"/>
      <c r="RIX249" s="92"/>
      <c r="RIY249" s="92"/>
      <c r="RIZ249" s="92"/>
      <c r="RJA249" s="92"/>
      <c r="RJB249" s="92"/>
      <c r="RJC249" s="92"/>
      <c r="RJD249" s="92"/>
      <c r="RJE249" s="92"/>
      <c r="RJF249" s="92"/>
      <c r="RJG249" s="92"/>
      <c r="RJH249" s="92"/>
      <c r="RJI249" s="92"/>
      <c r="RJJ249" s="92"/>
      <c r="RJK249" s="92"/>
      <c r="RJL249" s="92"/>
      <c r="RJM249" s="92"/>
      <c r="RJN249" s="92"/>
      <c r="RJO249" s="92"/>
      <c r="RJP249" s="92"/>
      <c r="RJQ249" s="92"/>
      <c r="RJR249" s="92"/>
      <c r="RJS249" s="92"/>
      <c r="RJT249" s="92"/>
      <c r="RJU249" s="92"/>
      <c r="RJV249" s="92"/>
      <c r="RJW249" s="92"/>
      <c r="RJX249" s="92"/>
      <c r="RJY249" s="92"/>
      <c r="RJZ249" s="92"/>
      <c r="RKA249" s="92"/>
      <c r="RKB249" s="92"/>
      <c r="RKC249" s="92"/>
      <c r="RKD249" s="92"/>
      <c r="RKE249" s="92"/>
      <c r="RKF249" s="92"/>
      <c r="RKG249" s="92"/>
      <c r="RKH249" s="92"/>
      <c r="RKI249" s="92"/>
      <c r="RKJ249" s="92"/>
      <c r="RKK249" s="92"/>
      <c r="RKL249" s="92"/>
      <c r="RKM249" s="92"/>
      <c r="RKN249" s="92"/>
      <c r="RKO249" s="92"/>
      <c r="RKP249" s="92"/>
      <c r="RKQ249" s="92"/>
      <c r="RKR249" s="92"/>
      <c r="RKS249" s="92"/>
      <c r="RKT249" s="92"/>
      <c r="RKU249" s="92"/>
      <c r="RKV249" s="92"/>
      <c r="RKW249" s="92"/>
      <c r="RKX249" s="92"/>
      <c r="RKY249" s="92"/>
      <c r="RKZ249" s="92"/>
      <c r="RLA249" s="92"/>
      <c r="RLB249" s="92"/>
      <c r="RLC249" s="92"/>
      <c r="RLD249" s="92"/>
      <c r="RLE249" s="92"/>
      <c r="RLF249" s="92"/>
      <c r="RLG249" s="92"/>
      <c r="RLH249" s="92"/>
      <c r="RLI249" s="92"/>
      <c r="RLJ249" s="92"/>
      <c r="RLK249" s="92"/>
      <c r="RLL249" s="92"/>
      <c r="RLM249" s="92"/>
      <c r="RLN249" s="92"/>
      <c r="RLO249" s="92"/>
      <c r="RLP249" s="92"/>
      <c r="RLQ249" s="92"/>
      <c r="RLR249" s="92"/>
      <c r="RLS249" s="92"/>
      <c r="RLT249" s="92"/>
      <c r="RLU249" s="92"/>
      <c r="RLV249" s="92"/>
      <c r="RLW249" s="92"/>
      <c r="RLX249" s="92"/>
      <c r="RLY249" s="92"/>
      <c r="RLZ249" s="92"/>
      <c r="RMA249" s="92"/>
      <c r="RMB249" s="92"/>
      <c r="RMC249" s="92"/>
      <c r="RMD249" s="92"/>
      <c r="RME249" s="92"/>
      <c r="RMF249" s="92"/>
      <c r="RMG249" s="92"/>
      <c r="RMH249" s="92"/>
      <c r="RMI249" s="92"/>
      <c r="RMJ249" s="92"/>
      <c r="RMK249" s="92"/>
      <c r="RML249" s="92"/>
      <c r="RMM249" s="92"/>
      <c r="RMN249" s="92"/>
      <c r="RMO249" s="92"/>
      <c r="RMP249" s="92"/>
      <c r="RMQ249" s="92"/>
      <c r="RMR249" s="92"/>
      <c r="RMS249" s="92"/>
      <c r="RMT249" s="92"/>
      <c r="RMU249" s="92"/>
      <c r="RMV249" s="92"/>
      <c r="RMW249" s="92"/>
      <c r="RMX249" s="92"/>
      <c r="RMY249" s="92"/>
      <c r="RMZ249" s="92"/>
      <c r="RNA249" s="92"/>
      <c r="RNB249" s="92"/>
      <c r="RNC249" s="92"/>
      <c r="RND249" s="92"/>
      <c r="RNE249" s="92"/>
      <c r="RNF249" s="92"/>
      <c r="RNG249" s="92"/>
      <c r="RNH249" s="92"/>
      <c r="RNI249" s="92"/>
      <c r="RNJ249" s="92"/>
      <c r="RNK249" s="92"/>
      <c r="RNL249" s="92"/>
      <c r="RNM249" s="92"/>
      <c r="RNN249" s="92"/>
      <c r="RNO249" s="92"/>
      <c r="RNP249" s="92"/>
      <c r="RNQ249" s="92"/>
      <c r="RNR249" s="92"/>
      <c r="RNS249" s="92"/>
      <c r="RNT249" s="92"/>
      <c r="RNU249" s="92"/>
      <c r="RNV249" s="92"/>
      <c r="RNW249" s="92"/>
      <c r="RNX249" s="92"/>
      <c r="RNY249" s="92"/>
      <c r="RNZ249" s="92"/>
      <c r="ROA249" s="92"/>
      <c r="ROB249" s="92"/>
      <c r="ROC249" s="92"/>
      <c r="ROD249" s="92"/>
      <c r="ROE249" s="92"/>
      <c r="ROF249" s="92"/>
      <c r="ROG249" s="92"/>
      <c r="ROH249" s="92"/>
      <c r="ROI249" s="92"/>
      <c r="ROJ249" s="92"/>
      <c r="ROK249" s="92"/>
      <c r="ROL249" s="92"/>
      <c r="ROM249" s="92"/>
      <c r="RON249" s="92"/>
      <c r="ROO249" s="92"/>
      <c r="ROP249" s="92"/>
      <c r="ROQ249" s="92"/>
      <c r="ROR249" s="92"/>
      <c r="ROS249" s="92"/>
      <c r="ROT249" s="92"/>
      <c r="ROU249" s="92"/>
      <c r="ROV249" s="92"/>
      <c r="ROW249" s="92"/>
      <c r="ROX249" s="92"/>
      <c r="ROY249" s="92"/>
      <c r="ROZ249" s="92"/>
      <c r="RPA249" s="92"/>
      <c r="RPB249" s="92"/>
      <c r="RPC249" s="92"/>
      <c r="RPD249" s="92"/>
      <c r="RPE249" s="92"/>
      <c r="RPF249" s="92"/>
      <c r="RPG249" s="92"/>
      <c r="RPH249" s="92"/>
      <c r="RPI249" s="92"/>
      <c r="RPJ249" s="92"/>
      <c r="RPK249" s="92"/>
      <c r="RPL249" s="92"/>
      <c r="RPM249" s="92"/>
      <c r="RPN249" s="92"/>
      <c r="RPO249" s="92"/>
      <c r="RPP249" s="92"/>
      <c r="RPQ249" s="92"/>
      <c r="RPR249" s="92"/>
      <c r="RPS249" s="92"/>
      <c r="RPT249" s="92"/>
      <c r="RPU249" s="92"/>
      <c r="RPV249" s="92"/>
      <c r="RPW249" s="92"/>
      <c r="RPX249" s="92"/>
      <c r="RPY249" s="92"/>
      <c r="RPZ249" s="92"/>
      <c r="RQA249" s="92"/>
      <c r="RQB249" s="92"/>
      <c r="RQC249" s="92"/>
      <c r="RQD249" s="92"/>
      <c r="RQE249" s="92"/>
      <c r="RQF249" s="92"/>
      <c r="RQG249" s="92"/>
      <c r="RQH249" s="92"/>
      <c r="RQI249" s="92"/>
      <c r="RQJ249" s="92"/>
      <c r="RQK249" s="92"/>
      <c r="RQL249" s="92"/>
      <c r="RQM249" s="92"/>
      <c r="RQN249" s="92"/>
      <c r="RQO249" s="92"/>
      <c r="RQP249" s="92"/>
      <c r="RQQ249" s="92"/>
      <c r="RQR249" s="92"/>
      <c r="RQS249" s="92"/>
      <c r="RQT249" s="92"/>
      <c r="RQU249" s="92"/>
      <c r="RQV249" s="92"/>
      <c r="RQW249" s="92"/>
      <c r="RQX249" s="92"/>
      <c r="RQY249" s="92"/>
      <c r="RQZ249" s="92"/>
      <c r="RRA249" s="92"/>
      <c r="RRB249" s="92"/>
      <c r="RRC249" s="92"/>
      <c r="RRD249" s="92"/>
      <c r="RRE249" s="92"/>
      <c r="RRF249" s="92"/>
      <c r="RRG249" s="92"/>
      <c r="RRH249" s="92"/>
      <c r="RRI249" s="92"/>
      <c r="RRJ249" s="92"/>
      <c r="RRK249" s="92"/>
      <c r="RRL249" s="92"/>
      <c r="RRM249" s="92"/>
      <c r="RRN249" s="92"/>
      <c r="RRO249" s="92"/>
      <c r="RRP249" s="92"/>
      <c r="RRQ249" s="92"/>
      <c r="RRR249" s="92"/>
      <c r="RRS249" s="92"/>
      <c r="RRT249" s="92"/>
      <c r="RRU249" s="92"/>
      <c r="RRV249" s="92"/>
      <c r="RRW249" s="92"/>
      <c r="RRX249" s="92"/>
      <c r="RRY249" s="92"/>
      <c r="RRZ249" s="92"/>
      <c r="RSA249" s="92"/>
      <c r="RSB249" s="92"/>
      <c r="RSC249" s="92"/>
      <c r="RSD249" s="92"/>
      <c r="RSE249" s="92"/>
      <c r="RSF249" s="92"/>
      <c r="RSG249" s="92"/>
      <c r="RSH249" s="92"/>
      <c r="RSI249" s="92"/>
      <c r="RSJ249" s="92"/>
      <c r="RSK249" s="92"/>
      <c r="RSL249" s="92"/>
      <c r="RSM249" s="92"/>
      <c r="RSN249" s="92"/>
      <c r="RSO249" s="92"/>
      <c r="RSP249" s="92"/>
      <c r="RSQ249" s="92"/>
      <c r="RSR249" s="92"/>
      <c r="RSS249" s="92"/>
      <c r="RST249" s="92"/>
      <c r="RSU249" s="92"/>
      <c r="RSV249" s="92"/>
      <c r="RSW249" s="92"/>
      <c r="RSX249" s="92"/>
      <c r="RSY249" s="92"/>
      <c r="RSZ249" s="92"/>
      <c r="RTA249" s="92"/>
      <c r="RTB249" s="92"/>
      <c r="RTC249" s="92"/>
      <c r="RTD249" s="92"/>
      <c r="RTE249" s="92"/>
      <c r="RTF249" s="92"/>
      <c r="RTG249" s="92"/>
      <c r="RTH249" s="92"/>
      <c r="RTI249" s="92"/>
      <c r="RTJ249" s="92"/>
      <c r="RTK249" s="92"/>
      <c r="RTL249" s="92"/>
      <c r="RTM249" s="92"/>
      <c r="RTN249" s="92"/>
      <c r="RTO249" s="92"/>
      <c r="RTP249" s="92"/>
      <c r="RTQ249" s="92"/>
      <c r="RTR249" s="92"/>
      <c r="RTS249" s="92"/>
      <c r="RTT249" s="92"/>
      <c r="RTU249" s="92"/>
      <c r="RTV249" s="92"/>
      <c r="RTW249" s="92"/>
      <c r="RTX249" s="92"/>
      <c r="RTY249" s="92"/>
      <c r="RTZ249" s="92"/>
      <c r="RUA249" s="92"/>
      <c r="RUB249" s="92"/>
      <c r="RUC249" s="92"/>
      <c r="RUD249" s="92"/>
      <c r="RUE249" s="92"/>
      <c r="RUF249" s="92"/>
      <c r="RUG249" s="92"/>
      <c r="RUH249" s="92"/>
      <c r="RUI249" s="92"/>
      <c r="RUJ249" s="92"/>
      <c r="RUK249" s="92"/>
      <c r="RUL249" s="92"/>
      <c r="RUM249" s="92"/>
      <c r="RUN249" s="92"/>
      <c r="RUO249" s="92"/>
      <c r="RUP249" s="92"/>
      <c r="RUQ249" s="92"/>
      <c r="RUR249" s="92"/>
      <c r="RUS249" s="92"/>
      <c r="RUT249" s="92"/>
      <c r="RUU249" s="92"/>
      <c r="RUV249" s="92"/>
      <c r="RUW249" s="92"/>
      <c r="RUX249" s="92"/>
      <c r="RUY249" s="92"/>
      <c r="RUZ249" s="92"/>
      <c r="RVA249" s="92"/>
      <c r="RVB249" s="92"/>
      <c r="RVC249" s="92"/>
      <c r="RVD249" s="92"/>
      <c r="RVE249" s="92"/>
      <c r="RVF249" s="92"/>
      <c r="RVG249" s="92"/>
      <c r="RVH249" s="92"/>
      <c r="RVI249" s="92"/>
      <c r="RVJ249" s="92"/>
      <c r="RVK249" s="92"/>
      <c r="RVL249" s="92"/>
      <c r="RVM249" s="92"/>
      <c r="RVN249" s="92"/>
      <c r="RVO249" s="92"/>
      <c r="RVP249" s="92"/>
      <c r="RVQ249" s="92"/>
      <c r="RVR249" s="92"/>
      <c r="RVS249" s="92"/>
      <c r="RVT249" s="92"/>
      <c r="RVU249" s="92"/>
      <c r="RVV249" s="92"/>
      <c r="RVW249" s="92"/>
      <c r="RVX249" s="92"/>
      <c r="RVY249" s="92"/>
      <c r="RVZ249" s="92"/>
      <c r="RWA249" s="92"/>
      <c r="RWB249" s="92"/>
      <c r="RWC249" s="92"/>
      <c r="RWD249" s="92"/>
      <c r="RWE249" s="92"/>
      <c r="RWF249" s="92"/>
      <c r="RWG249" s="92"/>
      <c r="RWH249" s="92"/>
      <c r="RWI249" s="92"/>
      <c r="RWJ249" s="92"/>
      <c r="RWK249" s="92"/>
      <c r="RWL249" s="92"/>
      <c r="RWM249" s="92"/>
      <c r="RWN249" s="92"/>
      <c r="RWO249" s="92"/>
      <c r="RWP249" s="92"/>
      <c r="RWQ249" s="92"/>
      <c r="RWR249" s="92"/>
      <c r="RWS249" s="92"/>
      <c r="RWT249" s="92"/>
      <c r="RWU249" s="92"/>
      <c r="RWV249" s="92"/>
      <c r="RWW249" s="92"/>
      <c r="RWX249" s="92"/>
      <c r="RWY249" s="92"/>
      <c r="RWZ249" s="92"/>
      <c r="RXA249" s="92"/>
      <c r="RXB249" s="92"/>
      <c r="RXC249" s="92"/>
      <c r="RXD249" s="92"/>
      <c r="RXE249" s="92"/>
      <c r="RXF249" s="92"/>
      <c r="RXG249" s="92"/>
      <c r="RXH249" s="92"/>
      <c r="RXI249" s="92"/>
      <c r="RXJ249" s="92"/>
      <c r="RXK249" s="92"/>
      <c r="RXL249" s="92"/>
      <c r="RXM249" s="92"/>
      <c r="RXN249" s="92"/>
      <c r="RXO249" s="92"/>
      <c r="RXP249" s="92"/>
      <c r="RXQ249" s="92"/>
      <c r="RXR249" s="92"/>
      <c r="RXS249" s="92"/>
      <c r="RXT249" s="92"/>
      <c r="RXU249" s="92"/>
      <c r="RXV249" s="92"/>
      <c r="RXW249" s="92"/>
      <c r="RXX249" s="92"/>
      <c r="RXY249" s="92"/>
      <c r="RXZ249" s="92"/>
      <c r="RYA249" s="92"/>
      <c r="RYB249" s="92"/>
      <c r="RYC249" s="92"/>
      <c r="RYD249" s="92"/>
      <c r="RYE249" s="92"/>
      <c r="RYF249" s="92"/>
      <c r="RYG249" s="92"/>
      <c r="RYH249" s="92"/>
      <c r="RYI249" s="92"/>
      <c r="RYJ249" s="92"/>
      <c r="RYK249" s="92"/>
      <c r="RYL249" s="92"/>
      <c r="RYM249" s="92"/>
      <c r="RYN249" s="92"/>
      <c r="RYO249" s="92"/>
      <c r="RYP249" s="92"/>
      <c r="RYQ249" s="92"/>
      <c r="RYR249" s="92"/>
      <c r="RYS249" s="92"/>
      <c r="RYT249" s="92"/>
      <c r="RYU249" s="92"/>
      <c r="RYV249" s="92"/>
      <c r="RYW249" s="92"/>
      <c r="RYX249" s="92"/>
      <c r="RYY249" s="92"/>
      <c r="RYZ249" s="92"/>
      <c r="RZA249" s="92"/>
      <c r="RZB249" s="92"/>
      <c r="RZC249" s="92"/>
      <c r="RZD249" s="92"/>
      <c r="RZE249" s="92"/>
      <c r="RZF249" s="92"/>
      <c r="RZG249" s="92"/>
      <c r="RZH249" s="92"/>
      <c r="RZI249" s="92"/>
      <c r="RZJ249" s="92"/>
      <c r="RZK249" s="92"/>
      <c r="RZL249" s="92"/>
      <c r="RZM249" s="92"/>
      <c r="RZN249" s="92"/>
      <c r="RZO249" s="92"/>
      <c r="RZP249" s="92"/>
      <c r="RZQ249" s="92"/>
      <c r="RZR249" s="92"/>
      <c r="RZS249" s="92"/>
      <c r="RZT249" s="92"/>
      <c r="RZU249" s="92"/>
      <c r="RZV249" s="92"/>
      <c r="RZW249" s="92"/>
      <c r="RZX249" s="92"/>
      <c r="RZY249" s="92"/>
      <c r="RZZ249" s="92"/>
      <c r="SAA249" s="92"/>
      <c r="SAB249" s="92"/>
      <c r="SAC249" s="92"/>
      <c r="SAD249" s="92"/>
      <c r="SAE249" s="92"/>
      <c r="SAF249" s="92"/>
      <c r="SAG249" s="92"/>
      <c r="SAH249" s="92"/>
      <c r="SAI249" s="92"/>
      <c r="SAJ249" s="92"/>
      <c r="SAK249" s="92"/>
      <c r="SAL249" s="92"/>
      <c r="SAM249" s="92"/>
      <c r="SAN249" s="92"/>
      <c r="SAO249" s="92"/>
      <c r="SAP249" s="92"/>
      <c r="SAQ249" s="92"/>
      <c r="SAR249" s="92"/>
      <c r="SAS249" s="92"/>
      <c r="SAT249" s="92"/>
      <c r="SAU249" s="92"/>
      <c r="SAV249" s="92"/>
      <c r="SAW249" s="92"/>
      <c r="SAX249" s="92"/>
      <c r="SAY249" s="92"/>
      <c r="SAZ249" s="92"/>
      <c r="SBA249" s="92"/>
      <c r="SBB249" s="92"/>
      <c r="SBC249" s="92"/>
      <c r="SBD249" s="92"/>
      <c r="SBE249" s="92"/>
      <c r="SBF249" s="92"/>
      <c r="SBG249" s="92"/>
      <c r="SBH249" s="92"/>
      <c r="SBI249" s="92"/>
      <c r="SBJ249" s="92"/>
      <c r="SBK249" s="92"/>
      <c r="SBL249" s="92"/>
      <c r="SBM249" s="92"/>
      <c r="SBN249" s="92"/>
      <c r="SBO249" s="92"/>
      <c r="SBP249" s="92"/>
      <c r="SBQ249" s="92"/>
      <c r="SBR249" s="92"/>
      <c r="SBS249" s="92"/>
      <c r="SBT249" s="92"/>
      <c r="SBU249" s="92"/>
      <c r="SBV249" s="92"/>
      <c r="SBW249" s="92"/>
      <c r="SBX249" s="92"/>
      <c r="SBY249" s="92"/>
      <c r="SBZ249" s="92"/>
      <c r="SCA249" s="92"/>
      <c r="SCB249" s="92"/>
      <c r="SCC249" s="92"/>
      <c r="SCD249" s="92"/>
      <c r="SCE249" s="92"/>
      <c r="SCF249" s="92"/>
      <c r="SCG249" s="92"/>
      <c r="SCH249" s="92"/>
      <c r="SCI249" s="92"/>
      <c r="SCJ249" s="92"/>
      <c r="SCK249" s="92"/>
      <c r="SCL249" s="92"/>
      <c r="SCM249" s="92"/>
      <c r="SCN249" s="92"/>
      <c r="SCO249" s="92"/>
      <c r="SCP249" s="92"/>
      <c r="SCQ249" s="92"/>
      <c r="SCR249" s="92"/>
      <c r="SCS249" s="92"/>
      <c r="SCT249" s="92"/>
      <c r="SCU249" s="92"/>
      <c r="SCV249" s="92"/>
      <c r="SCW249" s="92"/>
      <c r="SCX249" s="92"/>
      <c r="SCY249" s="92"/>
      <c r="SCZ249" s="92"/>
      <c r="SDA249" s="92"/>
      <c r="SDB249" s="92"/>
      <c r="SDC249" s="92"/>
      <c r="SDD249" s="92"/>
      <c r="SDE249" s="92"/>
      <c r="SDF249" s="92"/>
      <c r="SDG249" s="92"/>
      <c r="SDH249" s="92"/>
      <c r="SDI249" s="92"/>
      <c r="SDJ249" s="92"/>
      <c r="SDK249" s="92"/>
      <c r="SDL249" s="92"/>
      <c r="SDM249" s="92"/>
      <c r="SDN249" s="92"/>
      <c r="SDO249" s="92"/>
      <c r="SDP249" s="92"/>
      <c r="SDQ249" s="92"/>
      <c r="SDR249" s="92"/>
      <c r="SDS249" s="92"/>
      <c r="SDT249" s="92"/>
      <c r="SDU249" s="92"/>
      <c r="SDV249" s="92"/>
      <c r="SDW249" s="92"/>
      <c r="SDX249" s="92"/>
      <c r="SDY249" s="92"/>
      <c r="SDZ249" s="92"/>
      <c r="SEA249" s="92"/>
      <c r="SEB249" s="92"/>
      <c r="SEC249" s="92"/>
      <c r="SED249" s="92"/>
      <c r="SEE249" s="92"/>
      <c r="SEF249" s="92"/>
      <c r="SEG249" s="92"/>
      <c r="SEH249" s="92"/>
      <c r="SEI249" s="92"/>
      <c r="SEJ249" s="92"/>
      <c r="SEK249" s="92"/>
      <c r="SEL249" s="92"/>
      <c r="SEM249" s="92"/>
      <c r="SEN249" s="92"/>
      <c r="SEO249" s="92"/>
      <c r="SEP249" s="92"/>
      <c r="SEQ249" s="92"/>
      <c r="SER249" s="92"/>
      <c r="SES249" s="92"/>
      <c r="SET249" s="92"/>
      <c r="SEU249" s="92"/>
      <c r="SEV249" s="92"/>
      <c r="SEW249" s="92"/>
      <c r="SEX249" s="92"/>
      <c r="SEY249" s="92"/>
      <c r="SEZ249" s="92"/>
      <c r="SFA249" s="92"/>
      <c r="SFB249" s="92"/>
      <c r="SFC249" s="92"/>
      <c r="SFD249" s="92"/>
      <c r="SFE249" s="92"/>
      <c r="SFF249" s="92"/>
      <c r="SFG249" s="92"/>
      <c r="SFH249" s="92"/>
      <c r="SFI249" s="92"/>
      <c r="SFJ249" s="92"/>
      <c r="SFK249" s="92"/>
      <c r="SFL249" s="92"/>
      <c r="SFM249" s="92"/>
      <c r="SFN249" s="92"/>
      <c r="SFO249" s="92"/>
      <c r="SFP249" s="92"/>
      <c r="SFQ249" s="92"/>
      <c r="SFR249" s="92"/>
      <c r="SFS249" s="92"/>
      <c r="SFT249" s="92"/>
      <c r="SFU249" s="92"/>
      <c r="SFV249" s="92"/>
      <c r="SFW249" s="92"/>
      <c r="SFX249" s="92"/>
      <c r="SFY249" s="92"/>
      <c r="SFZ249" s="92"/>
      <c r="SGA249" s="92"/>
      <c r="SGB249" s="92"/>
      <c r="SGC249" s="92"/>
      <c r="SGD249" s="92"/>
      <c r="SGE249" s="92"/>
      <c r="SGF249" s="92"/>
      <c r="SGG249" s="92"/>
      <c r="SGH249" s="92"/>
      <c r="SGI249" s="92"/>
      <c r="SGJ249" s="92"/>
      <c r="SGK249" s="92"/>
      <c r="SGL249" s="92"/>
      <c r="SGM249" s="92"/>
      <c r="SGN249" s="92"/>
      <c r="SGO249" s="92"/>
      <c r="SGP249" s="92"/>
      <c r="SGQ249" s="92"/>
      <c r="SGR249" s="92"/>
      <c r="SGS249" s="92"/>
      <c r="SGT249" s="92"/>
      <c r="SGU249" s="92"/>
      <c r="SGV249" s="92"/>
      <c r="SGW249" s="92"/>
      <c r="SGX249" s="92"/>
      <c r="SGY249" s="92"/>
      <c r="SGZ249" s="92"/>
      <c r="SHA249" s="92"/>
      <c r="SHB249" s="92"/>
      <c r="SHC249" s="92"/>
      <c r="SHD249" s="92"/>
      <c r="SHE249" s="92"/>
      <c r="SHF249" s="92"/>
      <c r="SHG249" s="92"/>
      <c r="SHH249" s="92"/>
      <c r="SHI249" s="92"/>
      <c r="SHJ249" s="92"/>
      <c r="SHK249" s="92"/>
      <c r="SHL249" s="92"/>
      <c r="SHM249" s="92"/>
      <c r="SHN249" s="92"/>
      <c r="SHO249" s="92"/>
      <c r="SHP249" s="92"/>
      <c r="SHQ249" s="92"/>
      <c r="SHR249" s="92"/>
      <c r="SHS249" s="92"/>
      <c r="SHT249" s="92"/>
      <c r="SHU249" s="92"/>
      <c r="SHV249" s="92"/>
      <c r="SHW249" s="92"/>
      <c r="SHX249" s="92"/>
      <c r="SHY249" s="92"/>
      <c r="SHZ249" s="92"/>
      <c r="SIA249" s="92"/>
      <c r="SIB249" s="92"/>
      <c r="SIC249" s="92"/>
      <c r="SID249" s="92"/>
      <c r="SIE249" s="92"/>
      <c r="SIF249" s="92"/>
      <c r="SIG249" s="92"/>
      <c r="SIH249" s="92"/>
      <c r="SII249" s="92"/>
      <c r="SIJ249" s="92"/>
      <c r="SIK249" s="92"/>
      <c r="SIL249" s="92"/>
      <c r="SIM249" s="92"/>
      <c r="SIN249" s="92"/>
      <c r="SIO249" s="92"/>
      <c r="SIP249" s="92"/>
      <c r="SIQ249" s="92"/>
      <c r="SIR249" s="92"/>
      <c r="SIS249" s="92"/>
      <c r="SIT249" s="92"/>
      <c r="SIU249" s="92"/>
      <c r="SIV249" s="92"/>
      <c r="SIW249" s="92"/>
      <c r="SIX249" s="92"/>
      <c r="SIY249" s="92"/>
      <c r="SIZ249" s="92"/>
      <c r="SJA249" s="92"/>
      <c r="SJB249" s="92"/>
      <c r="SJC249" s="92"/>
      <c r="SJD249" s="92"/>
      <c r="SJE249" s="92"/>
      <c r="SJF249" s="92"/>
      <c r="SJG249" s="92"/>
      <c r="SJH249" s="92"/>
      <c r="SJI249" s="92"/>
      <c r="SJJ249" s="92"/>
      <c r="SJK249" s="92"/>
      <c r="SJL249" s="92"/>
      <c r="SJM249" s="92"/>
      <c r="SJN249" s="92"/>
      <c r="SJO249" s="92"/>
      <c r="SJP249" s="92"/>
      <c r="SJQ249" s="92"/>
      <c r="SJR249" s="92"/>
      <c r="SJS249" s="92"/>
      <c r="SJT249" s="92"/>
      <c r="SJU249" s="92"/>
      <c r="SJV249" s="92"/>
      <c r="SJW249" s="92"/>
      <c r="SJX249" s="92"/>
      <c r="SJY249" s="92"/>
      <c r="SJZ249" s="92"/>
      <c r="SKA249" s="92"/>
      <c r="SKB249" s="92"/>
      <c r="SKC249" s="92"/>
      <c r="SKD249" s="92"/>
      <c r="SKE249" s="92"/>
      <c r="SKF249" s="92"/>
      <c r="SKG249" s="92"/>
      <c r="SKH249" s="92"/>
      <c r="SKI249" s="92"/>
      <c r="SKJ249" s="92"/>
      <c r="SKK249" s="92"/>
      <c r="SKL249" s="92"/>
      <c r="SKM249" s="92"/>
      <c r="SKN249" s="92"/>
      <c r="SKO249" s="92"/>
      <c r="SKP249" s="92"/>
      <c r="SKQ249" s="92"/>
      <c r="SKR249" s="92"/>
      <c r="SKS249" s="92"/>
      <c r="SKT249" s="92"/>
      <c r="SKU249" s="92"/>
      <c r="SKV249" s="92"/>
      <c r="SKW249" s="92"/>
      <c r="SKX249" s="92"/>
      <c r="SKY249" s="92"/>
      <c r="SKZ249" s="92"/>
      <c r="SLA249" s="92"/>
      <c r="SLB249" s="92"/>
      <c r="SLC249" s="92"/>
      <c r="SLD249" s="92"/>
      <c r="SLE249" s="92"/>
      <c r="SLF249" s="92"/>
      <c r="SLG249" s="92"/>
      <c r="SLH249" s="92"/>
      <c r="SLI249" s="92"/>
      <c r="SLJ249" s="92"/>
      <c r="SLK249" s="92"/>
      <c r="SLL249" s="92"/>
      <c r="SLM249" s="92"/>
      <c r="SLN249" s="92"/>
      <c r="SLO249" s="92"/>
      <c r="SLP249" s="92"/>
      <c r="SLQ249" s="92"/>
      <c r="SLR249" s="92"/>
      <c r="SLS249" s="92"/>
      <c r="SLT249" s="92"/>
      <c r="SLU249" s="92"/>
      <c r="SLV249" s="92"/>
      <c r="SLW249" s="92"/>
      <c r="SLX249" s="92"/>
      <c r="SLY249" s="92"/>
      <c r="SLZ249" s="92"/>
      <c r="SMA249" s="92"/>
      <c r="SMB249" s="92"/>
      <c r="SMC249" s="92"/>
      <c r="SMD249" s="92"/>
      <c r="SME249" s="92"/>
      <c r="SMF249" s="92"/>
      <c r="SMG249" s="92"/>
      <c r="SMH249" s="92"/>
      <c r="SMI249" s="92"/>
      <c r="SMJ249" s="92"/>
      <c r="SMK249" s="92"/>
      <c r="SML249" s="92"/>
      <c r="SMM249" s="92"/>
      <c r="SMN249" s="92"/>
      <c r="SMO249" s="92"/>
      <c r="SMP249" s="92"/>
      <c r="SMQ249" s="92"/>
      <c r="SMR249" s="92"/>
      <c r="SMS249" s="92"/>
      <c r="SMT249" s="92"/>
      <c r="SMU249" s="92"/>
      <c r="SMV249" s="92"/>
      <c r="SMW249" s="92"/>
      <c r="SMX249" s="92"/>
      <c r="SMY249" s="92"/>
      <c r="SMZ249" s="92"/>
      <c r="SNA249" s="92"/>
      <c r="SNB249" s="92"/>
      <c r="SNC249" s="92"/>
      <c r="SND249" s="92"/>
      <c r="SNE249" s="92"/>
      <c r="SNF249" s="92"/>
      <c r="SNG249" s="92"/>
      <c r="SNH249" s="92"/>
      <c r="SNI249" s="92"/>
      <c r="SNJ249" s="92"/>
      <c r="SNK249" s="92"/>
      <c r="SNL249" s="92"/>
      <c r="SNM249" s="92"/>
      <c r="SNN249" s="92"/>
      <c r="SNO249" s="92"/>
      <c r="SNP249" s="92"/>
      <c r="SNQ249" s="92"/>
      <c r="SNR249" s="92"/>
      <c r="SNS249" s="92"/>
      <c r="SNT249" s="92"/>
      <c r="SNU249" s="92"/>
      <c r="SNV249" s="92"/>
      <c r="SNW249" s="92"/>
      <c r="SNX249" s="92"/>
      <c r="SNY249" s="92"/>
      <c r="SNZ249" s="92"/>
      <c r="SOA249" s="92"/>
      <c r="SOB249" s="92"/>
      <c r="SOC249" s="92"/>
      <c r="SOD249" s="92"/>
      <c r="SOE249" s="92"/>
      <c r="SOF249" s="92"/>
      <c r="SOG249" s="92"/>
      <c r="SOH249" s="92"/>
      <c r="SOI249" s="92"/>
      <c r="SOJ249" s="92"/>
      <c r="SOK249" s="92"/>
      <c r="SOL249" s="92"/>
      <c r="SOM249" s="92"/>
      <c r="SON249" s="92"/>
      <c r="SOO249" s="92"/>
      <c r="SOP249" s="92"/>
      <c r="SOQ249" s="92"/>
      <c r="SOR249" s="92"/>
      <c r="SOS249" s="92"/>
      <c r="SOT249" s="92"/>
      <c r="SOU249" s="92"/>
      <c r="SOV249" s="92"/>
      <c r="SOW249" s="92"/>
      <c r="SOX249" s="92"/>
      <c r="SOY249" s="92"/>
      <c r="SOZ249" s="92"/>
      <c r="SPA249" s="92"/>
      <c r="SPB249" s="92"/>
      <c r="SPC249" s="92"/>
      <c r="SPD249" s="92"/>
      <c r="SPE249" s="92"/>
      <c r="SPF249" s="92"/>
      <c r="SPG249" s="92"/>
      <c r="SPH249" s="92"/>
      <c r="SPI249" s="92"/>
      <c r="SPJ249" s="92"/>
      <c r="SPK249" s="92"/>
      <c r="SPL249" s="92"/>
      <c r="SPM249" s="92"/>
      <c r="SPN249" s="92"/>
      <c r="SPO249" s="92"/>
      <c r="SPP249" s="92"/>
      <c r="SPQ249" s="92"/>
      <c r="SPR249" s="92"/>
      <c r="SPS249" s="92"/>
      <c r="SPT249" s="92"/>
      <c r="SPU249" s="92"/>
      <c r="SPV249" s="92"/>
      <c r="SPW249" s="92"/>
      <c r="SPX249" s="92"/>
      <c r="SPY249" s="92"/>
      <c r="SPZ249" s="92"/>
      <c r="SQA249" s="92"/>
      <c r="SQB249" s="92"/>
      <c r="SQC249" s="92"/>
      <c r="SQD249" s="92"/>
      <c r="SQE249" s="92"/>
      <c r="SQF249" s="92"/>
      <c r="SQG249" s="92"/>
      <c r="SQH249" s="92"/>
      <c r="SQI249" s="92"/>
      <c r="SQJ249" s="92"/>
      <c r="SQK249" s="92"/>
      <c r="SQL249" s="92"/>
      <c r="SQM249" s="92"/>
      <c r="SQN249" s="92"/>
      <c r="SQO249" s="92"/>
      <c r="SQP249" s="92"/>
      <c r="SQQ249" s="92"/>
      <c r="SQR249" s="92"/>
      <c r="SQS249" s="92"/>
      <c r="SQT249" s="92"/>
      <c r="SQU249" s="92"/>
      <c r="SQV249" s="92"/>
      <c r="SQW249" s="92"/>
      <c r="SQX249" s="92"/>
      <c r="SQY249" s="92"/>
      <c r="SQZ249" s="92"/>
      <c r="SRA249" s="92"/>
      <c r="SRB249" s="92"/>
      <c r="SRC249" s="92"/>
      <c r="SRD249" s="92"/>
      <c r="SRE249" s="92"/>
      <c r="SRF249" s="92"/>
      <c r="SRG249" s="92"/>
      <c r="SRH249" s="92"/>
      <c r="SRI249" s="92"/>
      <c r="SRJ249" s="92"/>
      <c r="SRK249" s="92"/>
      <c r="SRL249" s="92"/>
      <c r="SRM249" s="92"/>
      <c r="SRN249" s="92"/>
      <c r="SRO249" s="92"/>
      <c r="SRP249" s="92"/>
      <c r="SRQ249" s="92"/>
      <c r="SRR249" s="92"/>
      <c r="SRS249" s="92"/>
      <c r="SRT249" s="92"/>
      <c r="SRU249" s="92"/>
      <c r="SRV249" s="92"/>
      <c r="SRW249" s="92"/>
      <c r="SRX249" s="92"/>
      <c r="SRY249" s="92"/>
      <c r="SRZ249" s="92"/>
      <c r="SSA249" s="92"/>
      <c r="SSB249" s="92"/>
      <c r="SSC249" s="92"/>
      <c r="SSD249" s="92"/>
      <c r="SSE249" s="92"/>
      <c r="SSF249" s="92"/>
      <c r="SSG249" s="92"/>
      <c r="SSH249" s="92"/>
      <c r="SSI249" s="92"/>
      <c r="SSJ249" s="92"/>
      <c r="SSK249" s="92"/>
      <c r="SSL249" s="92"/>
      <c r="SSM249" s="92"/>
      <c r="SSN249" s="92"/>
      <c r="SSO249" s="92"/>
      <c r="SSP249" s="92"/>
      <c r="SSQ249" s="92"/>
      <c r="SSR249" s="92"/>
      <c r="SSS249" s="92"/>
      <c r="SST249" s="92"/>
      <c r="SSU249" s="92"/>
      <c r="SSV249" s="92"/>
      <c r="SSW249" s="92"/>
      <c r="SSX249" s="92"/>
      <c r="SSY249" s="92"/>
      <c r="SSZ249" s="92"/>
      <c r="STA249" s="92"/>
      <c r="STB249" s="92"/>
      <c r="STC249" s="92"/>
      <c r="STD249" s="92"/>
      <c r="STE249" s="92"/>
      <c r="STF249" s="92"/>
      <c r="STG249" s="92"/>
      <c r="STH249" s="92"/>
      <c r="STI249" s="92"/>
      <c r="STJ249" s="92"/>
      <c r="STK249" s="92"/>
      <c r="STL249" s="92"/>
      <c r="STM249" s="92"/>
      <c r="STN249" s="92"/>
      <c r="STO249" s="92"/>
      <c r="STP249" s="92"/>
      <c r="STQ249" s="92"/>
      <c r="STR249" s="92"/>
      <c r="STS249" s="92"/>
      <c r="STT249" s="92"/>
      <c r="STU249" s="92"/>
      <c r="STV249" s="92"/>
      <c r="STW249" s="92"/>
      <c r="STX249" s="92"/>
      <c r="STY249" s="92"/>
      <c r="STZ249" s="92"/>
      <c r="SUA249" s="92"/>
      <c r="SUB249" s="92"/>
      <c r="SUC249" s="92"/>
      <c r="SUD249" s="92"/>
      <c r="SUE249" s="92"/>
      <c r="SUF249" s="92"/>
      <c r="SUG249" s="92"/>
      <c r="SUH249" s="92"/>
      <c r="SUI249" s="92"/>
      <c r="SUJ249" s="92"/>
      <c r="SUK249" s="92"/>
      <c r="SUL249" s="92"/>
      <c r="SUM249" s="92"/>
      <c r="SUN249" s="92"/>
      <c r="SUO249" s="92"/>
      <c r="SUP249" s="92"/>
      <c r="SUQ249" s="92"/>
      <c r="SUR249" s="92"/>
      <c r="SUS249" s="92"/>
      <c r="SUT249" s="92"/>
      <c r="SUU249" s="92"/>
      <c r="SUV249" s="92"/>
      <c r="SUW249" s="92"/>
      <c r="SUX249" s="92"/>
      <c r="SUY249" s="92"/>
      <c r="SUZ249" s="92"/>
      <c r="SVA249" s="92"/>
      <c r="SVB249" s="92"/>
      <c r="SVC249" s="92"/>
      <c r="SVD249" s="92"/>
      <c r="SVE249" s="92"/>
      <c r="SVF249" s="92"/>
      <c r="SVG249" s="92"/>
      <c r="SVH249" s="92"/>
      <c r="SVI249" s="92"/>
      <c r="SVJ249" s="92"/>
      <c r="SVK249" s="92"/>
      <c r="SVL249" s="92"/>
      <c r="SVM249" s="92"/>
      <c r="SVN249" s="92"/>
      <c r="SVO249" s="92"/>
      <c r="SVP249" s="92"/>
      <c r="SVQ249" s="92"/>
      <c r="SVR249" s="92"/>
      <c r="SVS249" s="92"/>
      <c r="SVT249" s="92"/>
      <c r="SVU249" s="92"/>
      <c r="SVV249" s="92"/>
      <c r="SVW249" s="92"/>
      <c r="SVX249" s="92"/>
      <c r="SVY249" s="92"/>
      <c r="SVZ249" s="92"/>
      <c r="SWA249" s="92"/>
      <c r="SWB249" s="92"/>
      <c r="SWC249" s="92"/>
      <c r="SWD249" s="92"/>
      <c r="SWE249" s="92"/>
      <c r="SWF249" s="92"/>
      <c r="SWG249" s="92"/>
      <c r="SWH249" s="92"/>
      <c r="SWI249" s="92"/>
      <c r="SWJ249" s="92"/>
      <c r="SWK249" s="92"/>
      <c r="SWL249" s="92"/>
      <c r="SWM249" s="92"/>
      <c r="SWN249" s="92"/>
      <c r="SWO249" s="92"/>
      <c r="SWP249" s="92"/>
      <c r="SWQ249" s="92"/>
      <c r="SWR249" s="92"/>
      <c r="SWS249" s="92"/>
      <c r="SWT249" s="92"/>
      <c r="SWU249" s="92"/>
      <c r="SWV249" s="92"/>
      <c r="SWW249" s="92"/>
      <c r="SWX249" s="92"/>
      <c r="SWY249" s="92"/>
      <c r="SWZ249" s="92"/>
      <c r="SXA249" s="92"/>
      <c r="SXB249" s="92"/>
      <c r="SXC249" s="92"/>
      <c r="SXD249" s="92"/>
      <c r="SXE249" s="92"/>
      <c r="SXF249" s="92"/>
      <c r="SXG249" s="92"/>
      <c r="SXH249" s="92"/>
      <c r="SXI249" s="92"/>
      <c r="SXJ249" s="92"/>
      <c r="SXK249" s="92"/>
      <c r="SXL249" s="92"/>
      <c r="SXM249" s="92"/>
      <c r="SXN249" s="92"/>
      <c r="SXO249" s="92"/>
      <c r="SXP249" s="92"/>
      <c r="SXQ249" s="92"/>
      <c r="SXR249" s="92"/>
      <c r="SXS249" s="92"/>
      <c r="SXT249" s="92"/>
      <c r="SXU249" s="92"/>
      <c r="SXV249" s="92"/>
      <c r="SXW249" s="92"/>
      <c r="SXX249" s="92"/>
      <c r="SXY249" s="92"/>
      <c r="SXZ249" s="92"/>
      <c r="SYA249" s="92"/>
      <c r="SYB249" s="92"/>
      <c r="SYC249" s="92"/>
      <c r="SYD249" s="92"/>
      <c r="SYE249" s="92"/>
      <c r="SYF249" s="92"/>
      <c r="SYG249" s="92"/>
      <c r="SYH249" s="92"/>
      <c r="SYI249" s="92"/>
      <c r="SYJ249" s="92"/>
      <c r="SYK249" s="92"/>
      <c r="SYL249" s="92"/>
      <c r="SYM249" s="92"/>
      <c r="SYN249" s="92"/>
      <c r="SYO249" s="92"/>
      <c r="SYP249" s="92"/>
      <c r="SYQ249" s="92"/>
      <c r="SYR249" s="92"/>
      <c r="SYS249" s="92"/>
      <c r="SYT249" s="92"/>
      <c r="SYU249" s="92"/>
      <c r="SYV249" s="92"/>
      <c r="SYW249" s="92"/>
      <c r="SYX249" s="92"/>
      <c r="SYY249" s="92"/>
      <c r="SYZ249" s="92"/>
      <c r="SZA249" s="92"/>
      <c r="SZB249" s="92"/>
      <c r="SZC249" s="92"/>
      <c r="SZD249" s="92"/>
      <c r="SZE249" s="92"/>
      <c r="SZF249" s="92"/>
      <c r="SZG249" s="92"/>
      <c r="SZH249" s="92"/>
      <c r="SZI249" s="92"/>
      <c r="SZJ249" s="92"/>
      <c r="SZK249" s="92"/>
      <c r="SZL249" s="92"/>
      <c r="SZM249" s="92"/>
      <c r="SZN249" s="92"/>
      <c r="SZO249" s="92"/>
      <c r="SZP249" s="92"/>
      <c r="SZQ249" s="92"/>
      <c r="SZR249" s="92"/>
      <c r="SZS249" s="92"/>
      <c r="SZT249" s="92"/>
      <c r="SZU249" s="92"/>
      <c r="SZV249" s="92"/>
      <c r="SZW249" s="92"/>
      <c r="SZX249" s="92"/>
      <c r="SZY249" s="92"/>
      <c r="SZZ249" s="92"/>
      <c r="TAA249" s="92"/>
      <c r="TAB249" s="92"/>
      <c r="TAC249" s="92"/>
      <c r="TAD249" s="92"/>
      <c r="TAE249" s="92"/>
      <c r="TAF249" s="92"/>
      <c r="TAG249" s="92"/>
      <c r="TAH249" s="92"/>
      <c r="TAI249" s="92"/>
      <c r="TAJ249" s="92"/>
      <c r="TAK249" s="92"/>
      <c r="TAL249" s="92"/>
      <c r="TAM249" s="92"/>
      <c r="TAN249" s="92"/>
      <c r="TAO249" s="92"/>
      <c r="TAP249" s="92"/>
      <c r="TAQ249" s="92"/>
      <c r="TAR249" s="92"/>
      <c r="TAS249" s="92"/>
      <c r="TAT249" s="92"/>
      <c r="TAU249" s="92"/>
      <c r="TAV249" s="92"/>
      <c r="TAW249" s="92"/>
      <c r="TAX249" s="92"/>
      <c r="TAY249" s="92"/>
      <c r="TAZ249" s="92"/>
      <c r="TBA249" s="92"/>
      <c r="TBB249" s="92"/>
      <c r="TBC249" s="92"/>
      <c r="TBD249" s="92"/>
      <c r="TBE249" s="92"/>
      <c r="TBF249" s="92"/>
      <c r="TBG249" s="92"/>
      <c r="TBH249" s="92"/>
      <c r="TBI249" s="92"/>
      <c r="TBJ249" s="92"/>
      <c r="TBK249" s="92"/>
      <c r="TBL249" s="92"/>
      <c r="TBM249" s="92"/>
      <c r="TBN249" s="92"/>
      <c r="TBO249" s="92"/>
      <c r="TBP249" s="92"/>
      <c r="TBQ249" s="92"/>
      <c r="TBR249" s="92"/>
      <c r="TBS249" s="92"/>
      <c r="TBT249" s="92"/>
      <c r="TBU249" s="92"/>
      <c r="TBV249" s="92"/>
      <c r="TBW249" s="92"/>
      <c r="TBX249" s="92"/>
      <c r="TBY249" s="92"/>
      <c r="TBZ249" s="92"/>
      <c r="TCA249" s="92"/>
      <c r="TCB249" s="92"/>
      <c r="TCC249" s="92"/>
      <c r="TCD249" s="92"/>
      <c r="TCE249" s="92"/>
      <c r="TCF249" s="92"/>
      <c r="TCG249" s="92"/>
      <c r="TCH249" s="92"/>
      <c r="TCI249" s="92"/>
      <c r="TCJ249" s="92"/>
      <c r="TCK249" s="92"/>
      <c r="TCL249" s="92"/>
      <c r="TCM249" s="92"/>
      <c r="TCN249" s="92"/>
      <c r="TCO249" s="92"/>
      <c r="TCP249" s="92"/>
      <c r="TCQ249" s="92"/>
      <c r="TCR249" s="92"/>
      <c r="TCS249" s="92"/>
      <c r="TCT249" s="92"/>
      <c r="TCU249" s="92"/>
      <c r="TCV249" s="92"/>
      <c r="TCW249" s="92"/>
      <c r="TCX249" s="92"/>
      <c r="TCY249" s="92"/>
      <c r="TCZ249" s="92"/>
      <c r="TDA249" s="92"/>
      <c r="TDB249" s="92"/>
      <c r="TDC249" s="92"/>
      <c r="TDD249" s="92"/>
      <c r="TDE249" s="92"/>
      <c r="TDF249" s="92"/>
      <c r="TDG249" s="92"/>
      <c r="TDH249" s="92"/>
      <c r="TDI249" s="92"/>
      <c r="TDJ249" s="92"/>
      <c r="TDK249" s="92"/>
      <c r="TDL249" s="92"/>
      <c r="TDM249" s="92"/>
      <c r="TDN249" s="92"/>
      <c r="TDO249" s="92"/>
      <c r="TDP249" s="92"/>
      <c r="TDQ249" s="92"/>
      <c r="TDR249" s="92"/>
      <c r="TDS249" s="92"/>
      <c r="TDT249" s="92"/>
      <c r="TDU249" s="92"/>
      <c r="TDV249" s="92"/>
      <c r="TDW249" s="92"/>
      <c r="TDX249" s="92"/>
      <c r="TDY249" s="92"/>
      <c r="TDZ249" s="92"/>
      <c r="TEA249" s="92"/>
      <c r="TEB249" s="92"/>
      <c r="TEC249" s="92"/>
      <c r="TED249" s="92"/>
      <c r="TEE249" s="92"/>
      <c r="TEF249" s="92"/>
      <c r="TEG249" s="92"/>
      <c r="TEH249" s="92"/>
      <c r="TEI249" s="92"/>
      <c r="TEJ249" s="92"/>
      <c r="TEK249" s="92"/>
      <c r="TEL249" s="92"/>
      <c r="TEM249" s="92"/>
      <c r="TEN249" s="92"/>
      <c r="TEO249" s="92"/>
      <c r="TEP249" s="92"/>
      <c r="TEQ249" s="92"/>
      <c r="TER249" s="92"/>
      <c r="TES249" s="92"/>
      <c r="TET249" s="92"/>
      <c r="TEU249" s="92"/>
      <c r="TEV249" s="92"/>
      <c r="TEW249" s="92"/>
      <c r="TEX249" s="92"/>
      <c r="TEY249" s="92"/>
      <c r="TEZ249" s="92"/>
      <c r="TFA249" s="92"/>
      <c r="TFB249" s="92"/>
      <c r="TFC249" s="92"/>
      <c r="TFD249" s="92"/>
      <c r="TFE249" s="92"/>
      <c r="TFF249" s="92"/>
      <c r="TFG249" s="92"/>
      <c r="TFH249" s="92"/>
      <c r="TFI249" s="92"/>
      <c r="TFJ249" s="92"/>
      <c r="TFK249" s="92"/>
      <c r="TFL249" s="92"/>
      <c r="TFM249" s="92"/>
      <c r="TFN249" s="92"/>
      <c r="TFO249" s="92"/>
      <c r="TFP249" s="92"/>
      <c r="TFQ249" s="92"/>
      <c r="TFR249" s="92"/>
      <c r="TFS249" s="92"/>
      <c r="TFT249" s="92"/>
      <c r="TFU249" s="92"/>
      <c r="TFV249" s="92"/>
      <c r="TFW249" s="92"/>
      <c r="TFX249" s="92"/>
      <c r="TFY249" s="92"/>
      <c r="TFZ249" s="92"/>
      <c r="TGA249" s="92"/>
      <c r="TGB249" s="92"/>
      <c r="TGC249" s="92"/>
      <c r="TGD249" s="92"/>
      <c r="TGE249" s="92"/>
      <c r="TGF249" s="92"/>
      <c r="TGG249" s="92"/>
      <c r="TGH249" s="92"/>
      <c r="TGI249" s="92"/>
      <c r="TGJ249" s="92"/>
      <c r="TGK249" s="92"/>
      <c r="TGL249" s="92"/>
      <c r="TGM249" s="92"/>
      <c r="TGN249" s="92"/>
      <c r="TGO249" s="92"/>
      <c r="TGP249" s="92"/>
      <c r="TGQ249" s="92"/>
      <c r="TGR249" s="92"/>
      <c r="TGS249" s="92"/>
      <c r="TGT249" s="92"/>
      <c r="TGU249" s="92"/>
      <c r="TGV249" s="92"/>
      <c r="TGW249" s="92"/>
      <c r="TGX249" s="92"/>
      <c r="TGY249" s="92"/>
      <c r="TGZ249" s="92"/>
      <c r="THA249" s="92"/>
      <c r="THB249" s="92"/>
      <c r="THC249" s="92"/>
      <c r="THD249" s="92"/>
      <c r="THE249" s="92"/>
      <c r="THF249" s="92"/>
      <c r="THG249" s="92"/>
      <c r="THH249" s="92"/>
      <c r="THI249" s="92"/>
      <c r="THJ249" s="92"/>
      <c r="THK249" s="92"/>
      <c r="THL249" s="92"/>
      <c r="THM249" s="92"/>
      <c r="THN249" s="92"/>
      <c r="THO249" s="92"/>
      <c r="THP249" s="92"/>
      <c r="THQ249" s="92"/>
      <c r="THR249" s="92"/>
      <c r="THS249" s="92"/>
      <c r="THT249" s="92"/>
      <c r="THU249" s="92"/>
      <c r="THV249" s="92"/>
      <c r="THW249" s="92"/>
      <c r="THX249" s="92"/>
      <c r="THY249" s="92"/>
      <c r="THZ249" s="92"/>
      <c r="TIA249" s="92"/>
      <c r="TIB249" s="92"/>
      <c r="TIC249" s="92"/>
      <c r="TID249" s="92"/>
      <c r="TIE249" s="92"/>
      <c r="TIF249" s="92"/>
      <c r="TIG249" s="92"/>
      <c r="TIH249" s="92"/>
      <c r="TII249" s="92"/>
      <c r="TIJ249" s="92"/>
      <c r="TIK249" s="92"/>
      <c r="TIL249" s="92"/>
      <c r="TIM249" s="92"/>
      <c r="TIN249" s="92"/>
      <c r="TIO249" s="92"/>
      <c r="TIP249" s="92"/>
      <c r="TIQ249" s="92"/>
      <c r="TIR249" s="92"/>
      <c r="TIS249" s="92"/>
      <c r="TIT249" s="92"/>
      <c r="TIU249" s="92"/>
      <c r="TIV249" s="92"/>
      <c r="TIW249" s="92"/>
      <c r="TIX249" s="92"/>
      <c r="TIY249" s="92"/>
      <c r="TIZ249" s="92"/>
      <c r="TJA249" s="92"/>
      <c r="TJB249" s="92"/>
      <c r="TJC249" s="92"/>
      <c r="TJD249" s="92"/>
      <c r="TJE249" s="92"/>
      <c r="TJF249" s="92"/>
      <c r="TJG249" s="92"/>
      <c r="TJH249" s="92"/>
      <c r="TJI249" s="92"/>
      <c r="TJJ249" s="92"/>
      <c r="TJK249" s="92"/>
      <c r="TJL249" s="92"/>
      <c r="TJM249" s="92"/>
      <c r="TJN249" s="92"/>
      <c r="TJO249" s="92"/>
      <c r="TJP249" s="92"/>
      <c r="TJQ249" s="92"/>
      <c r="TJR249" s="92"/>
      <c r="TJS249" s="92"/>
      <c r="TJT249" s="92"/>
      <c r="TJU249" s="92"/>
      <c r="TJV249" s="92"/>
      <c r="TJW249" s="92"/>
      <c r="TJX249" s="92"/>
      <c r="TJY249" s="92"/>
      <c r="TJZ249" s="92"/>
      <c r="TKA249" s="92"/>
      <c r="TKB249" s="92"/>
      <c r="TKC249" s="92"/>
      <c r="TKD249" s="92"/>
      <c r="TKE249" s="92"/>
      <c r="TKF249" s="92"/>
      <c r="TKG249" s="92"/>
      <c r="TKH249" s="92"/>
      <c r="TKI249" s="92"/>
      <c r="TKJ249" s="92"/>
      <c r="TKK249" s="92"/>
      <c r="TKL249" s="92"/>
      <c r="TKM249" s="92"/>
      <c r="TKN249" s="92"/>
      <c r="TKO249" s="92"/>
      <c r="TKP249" s="92"/>
      <c r="TKQ249" s="92"/>
      <c r="TKR249" s="92"/>
      <c r="TKS249" s="92"/>
      <c r="TKT249" s="92"/>
      <c r="TKU249" s="92"/>
      <c r="TKV249" s="92"/>
      <c r="TKW249" s="92"/>
      <c r="TKX249" s="92"/>
      <c r="TKY249" s="92"/>
      <c r="TKZ249" s="92"/>
      <c r="TLA249" s="92"/>
      <c r="TLB249" s="92"/>
      <c r="TLC249" s="92"/>
      <c r="TLD249" s="92"/>
      <c r="TLE249" s="92"/>
      <c r="TLF249" s="92"/>
      <c r="TLG249" s="92"/>
      <c r="TLH249" s="92"/>
      <c r="TLI249" s="92"/>
      <c r="TLJ249" s="92"/>
      <c r="TLK249" s="92"/>
      <c r="TLL249" s="92"/>
      <c r="TLM249" s="92"/>
      <c r="TLN249" s="92"/>
      <c r="TLO249" s="92"/>
      <c r="TLP249" s="92"/>
      <c r="TLQ249" s="92"/>
      <c r="TLR249" s="92"/>
      <c r="TLS249" s="92"/>
      <c r="TLT249" s="92"/>
      <c r="TLU249" s="92"/>
      <c r="TLV249" s="92"/>
      <c r="TLW249" s="92"/>
      <c r="TLX249" s="92"/>
      <c r="TLY249" s="92"/>
      <c r="TLZ249" s="92"/>
      <c r="TMA249" s="92"/>
      <c r="TMB249" s="92"/>
      <c r="TMC249" s="92"/>
      <c r="TMD249" s="92"/>
      <c r="TME249" s="92"/>
      <c r="TMF249" s="92"/>
      <c r="TMG249" s="92"/>
      <c r="TMH249" s="92"/>
      <c r="TMI249" s="92"/>
      <c r="TMJ249" s="92"/>
      <c r="TMK249" s="92"/>
      <c r="TML249" s="92"/>
      <c r="TMM249" s="92"/>
      <c r="TMN249" s="92"/>
      <c r="TMO249" s="92"/>
      <c r="TMP249" s="92"/>
      <c r="TMQ249" s="92"/>
      <c r="TMR249" s="92"/>
      <c r="TMS249" s="92"/>
      <c r="TMT249" s="92"/>
      <c r="TMU249" s="92"/>
      <c r="TMV249" s="92"/>
      <c r="TMW249" s="92"/>
      <c r="TMX249" s="92"/>
      <c r="TMY249" s="92"/>
      <c r="TMZ249" s="92"/>
      <c r="TNA249" s="92"/>
      <c r="TNB249" s="92"/>
      <c r="TNC249" s="92"/>
      <c r="TND249" s="92"/>
      <c r="TNE249" s="92"/>
      <c r="TNF249" s="92"/>
      <c r="TNG249" s="92"/>
      <c r="TNH249" s="92"/>
      <c r="TNI249" s="92"/>
      <c r="TNJ249" s="92"/>
      <c r="TNK249" s="92"/>
      <c r="TNL249" s="92"/>
      <c r="TNM249" s="92"/>
      <c r="TNN249" s="92"/>
      <c r="TNO249" s="92"/>
      <c r="TNP249" s="92"/>
      <c r="TNQ249" s="92"/>
      <c r="TNR249" s="92"/>
      <c r="TNS249" s="92"/>
      <c r="TNT249" s="92"/>
      <c r="TNU249" s="92"/>
      <c r="TNV249" s="92"/>
      <c r="TNW249" s="92"/>
      <c r="TNX249" s="92"/>
      <c r="TNY249" s="92"/>
      <c r="TNZ249" s="92"/>
      <c r="TOA249" s="92"/>
      <c r="TOB249" s="92"/>
      <c r="TOC249" s="92"/>
      <c r="TOD249" s="92"/>
      <c r="TOE249" s="92"/>
      <c r="TOF249" s="92"/>
      <c r="TOG249" s="92"/>
      <c r="TOH249" s="92"/>
      <c r="TOI249" s="92"/>
      <c r="TOJ249" s="92"/>
      <c r="TOK249" s="92"/>
      <c r="TOL249" s="92"/>
      <c r="TOM249" s="92"/>
      <c r="TON249" s="92"/>
      <c r="TOO249" s="92"/>
      <c r="TOP249" s="92"/>
      <c r="TOQ249" s="92"/>
      <c r="TOR249" s="92"/>
      <c r="TOS249" s="92"/>
      <c r="TOT249" s="92"/>
      <c r="TOU249" s="92"/>
      <c r="TOV249" s="92"/>
      <c r="TOW249" s="92"/>
      <c r="TOX249" s="92"/>
      <c r="TOY249" s="92"/>
      <c r="TOZ249" s="92"/>
      <c r="TPA249" s="92"/>
      <c r="TPB249" s="92"/>
      <c r="TPC249" s="92"/>
      <c r="TPD249" s="92"/>
      <c r="TPE249" s="92"/>
      <c r="TPF249" s="92"/>
      <c r="TPG249" s="92"/>
      <c r="TPH249" s="92"/>
      <c r="TPI249" s="92"/>
      <c r="TPJ249" s="92"/>
      <c r="TPK249" s="92"/>
      <c r="TPL249" s="92"/>
      <c r="TPM249" s="92"/>
      <c r="TPN249" s="92"/>
      <c r="TPO249" s="92"/>
      <c r="TPP249" s="92"/>
      <c r="TPQ249" s="92"/>
      <c r="TPR249" s="92"/>
      <c r="TPS249" s="92"/>
      <c r="TPT249" s="92"/>
      <c r="TPU249" s="92"/>
      <c r="TPV249" s="92"/>
      <c r="TPW249" s="92"/>
      <c r="TPX249" s="92"/>
      <c r="TPY249" s="92"/>
      <c r="TPZ249" s="92"/>
      <c r="TQA249" s="92"/>
      <c r="TQB249" s="92"/>
      <c r="TQC249" s="92"/>
      <c r="TQD249" s="92"/>
      <c r="TQE249" s="92"/>
      <c r="TQF249" s="92"/>
      <c r="TQG249" s="92"/>
      <c r="TQH249" s="92"/>
      <c r="TQI249" s="92"/>
      <c r="TQJ249" s="92"/>
      <c r="TQK249" s="92"/>
      <c r="TQL249" s="92"/>
      <c r="TQM249" s="92"/>
      <c r="TQN249" s="92"/>
      <c r="TQO249" s="92"/>
      <c r="TQP249" s="92"/>
      <c r="TQQ249" s="92"/>
      <c r="TQR249" s="92"/>
      <c r="TQS249" s="92"/>
      <c r="TQT249" s="92"/>
      <c r="TQU249" s="92"/>
      <c r="TQV249" s="92"/>
      <c r="TQW249" s="92"/>
      <c r="TQX249" s="92"/>
      <c r="TQY249" s="92"/>
      <c r="TQZ249" s="92"/>
      <c r="TRA249" s="92"/>
      <c r="TRB249" s="92"/>
      <c r="TRC249" s="92"/>
      <c r="TRD249" s="92"/>
      <c r="TRE249" s="92"/>
      <c r="TRF249" s="92"/>
      <c r="TRG249" s="92"/>
      <c r="TRH249" s="92"/>
      <c r="TRI249" s="92"/>
      <c r="TRJ249" s="92"/>
      <c r="TRK249" s="92"/>
      <c r="TRL249" s="92"/>
      <c r="TRM249" s="92"/>
      <c r="TRN249" s="92"/>
      <c r="TRO249" s="92"/>
      <c r="TRP249" s="92"/>
      <c r="TRQ249" s="92"/>
      <c r="TRR249" s="92"/>
      <c r="TRS249" s="92"/>
      <c r="TRT249" s="92"/>
      <c r="TRU249" s="92"/>
      <c r="TRV249" s="92"/>
      <c r="TRW249" s="92"/>
      <c r="TRX249" s="92"/>
      <c r="TRY249" s="92"/>
      <c r="TRZ249" s="92"/>
      <c r="TSA249" s="92"/>
      <c r="TSB249" s="92"/>
      <c r="TSC249" s="92"/>
      <c r="TSD249" s="92"/>
      <c r="TSE249" s="92"/>
      <c r="TSF249" s="92"/>
      <c r="TSG249" s="92"/>
      <c r="TSH249" s="92"/>
      <c r="TSI249" s="92"/>
      <c r="TSJ249" s="92"/>
      <c r="TSK249" s="92"/>
      <c r="TSL249" s="92"/>
      <c r="TSM249" s="92"/>
      <c r="TSN249" s="92"/>
      <c r="TSO249" s="92"/>
      <c r="TSP249" s="92"/>
      <c r="TSQ249" s="92"/>
      <c r="TSR249" s="92"/>
      <c r="TSS249" s="92"/>
      <c r="TST249" s="92"/>
      <c r="TSU249" s="92"/>
      <c r="TSV249" s="92"/>
      <c r="TSW249" s="92"/>
      <c r="TSX249" s="92"/>
      <c r="TSY249" s="92"/>
      <c r="TSZ249" s="92"/>
      <c r="TTA249" s="92"/>
      <c r="TTB249" s="92"/>
      <c r="TTC249" s="92"/>
      <c r="TTD249" s="92"/>
      <c r="TTE249" s="92"/>
      <c r="TTF249" s="92"/>
      <c r="TTG249" s="92"/>
      <c r="TTH249" s="92"/>
      <c r="TTI249" s="92"/>
      <c r="TTJ249" s="92"/>
      <c r="TTK249" s="92"/>
      <c r="TTL249" s="92"/>
      <c r="TTM249" s="92"/>
      <c r="TTN249" s="92"/>
      <c r="TTO249" s="92"/>
      <c r="TTP249" s="92"/>
      <c r="TTQ249" s="92"/>
      <c r="TTR249" s="92"/>
      <c r="TTS249" s="92"/>
      <c r="TTT249" s="92"/>
      <c r="TTU249" s="92"/>
      <c r="TTV249" s="92"/>
      <c r="TTW249" s="92"/>
      <c r="TTX249" s="92"/>
      <c r="TTY249" s="92"/>
      <c r="TTZ249" s="92"/>
      <c r="TUA249" s="92"/>
      <c r="TUB249" s="92"/>
      <c r="TUC249" s="92"/>
      <c r="TUD249" s="92"/>
      <c r="TUE249" s="92"/>
      <c r="TUF249" s="92"/>
      <c r="TUG249" s="92"/>
      <c r="TUH249" s="92"/>
      <c r="TUI249" s="92"/>
      <c r="TUJ249" s="92"/>
      <c r="TUK249" s="92"/>
      <c r="TUL249" s="92"/>
      <c r="TUM249" s="92"/>
      <c r="TUN249" s="92"/>
      <c r="TUO249" s="92"/>
      <c r="TUP249" s="92"/>
      <c r="TUQ249" s="92"/>
      <c r="TUR249" s="92"/>
      <c r="TUS249" s="92"/>
      <c r="TUT249" s="92"/>
      <c r="TUU249" s="92"/>
      <c r="TUV249" s="92"/>
      <c r="TUW249" s="92"/>
      <c r="TUX249" s="92"/>
      <c r="TUY249" s="92"/>
      <c r="TUZ249" s="92"/>
      <c r="TVA249" s="92"/>
      <c r="TVB249" s="92"/>
      <c r="TVC249" s="92"/>
      <c r="TVD249" s="92"/>
      <c r="TVE249" s="92"/>
      <c r="TVF249" s="92"/>
      <c r="TVG249" s="92"/>
      <c r="TVH249" s="92"/>
      <c r="TVI249" s="92"/>
      <c r="TVJ249" s="92"/>
      <c r="TVK249" s="92"/>
      <c r="TVL249" s="92"/>
      <c r="TVM249" s="92"/>
      <c r="TVN249" s="92"/>
      <c r="TVO249" s="92"/>
      <c r="TVP249" s="92"/>
      <c r="TVQ249" s="92"/>
      <c r="TVR249" s="92"/>
      <c r="TVS249" s="92"/>
      <c r="TVT249" s="92"/>
      <c r="TVU249" s="92"/>
      <c r="TVV249" s="92"/>
      <c r="TVW249" s="92"/>
      <c r="TVX249" s="92"/>
      <c r="TVY249" s="92"/>
      <c r="TVZ249" s="92"/>
      <c r="TWA249" s="92"/>
      <c r="TWB249" s="92"/>
      <c r="TWC249" s="92"/>
      <c r="TWD249" s="92"/>
      <c r="TWE249" s="92"/>
      <c r="TWF249" s="92"/>
      <c r="TWG249" s="92"/>
      <c r="TWH249" s="92"/>
      <c r="TWI249" s="92"/>
      <c r="TWJ249" s="92"/>
      <c r="TWK249" s="92"/>
      <c r="TWL249" s="92"/>
      <c r="TWM249" s="92"/>
      <c r="TWN249" s="92"/>
      <c r="TWO249" s="92"/>
      <c r="TWP249" s="92"/>
      <c r="TWQ249" s="92"/>
      <c r="TWR249" s="92"/>
      <c r="TWS249" s="92"/>
      <c r="TWT249" s="92"/>
      <c r="TWU249" s="92"/>
      <c r="TWV249" s="92"/>
      <c r="TWW249" s="92"/>
      <c r="TWX249" s="92"/>
      <c r="TWY249" s="92"/>
      <c r="TWZ249" s="92"/>
      <c r="TXA249" s="92"/>
      <c r="TXB249" s="92"/>
      <c r="TXC249" s="92"/>
      <c r="TXD249" s="92"/>
      <c r="TXE249" s="92"/>
      <c r="TXF249" s="92"/>
      <c r="TXG249" s="92"/>
      <c r="TXH249" s="92"/>
      <c r="TXI249" s="92"/>
      <c r="TXJ249" s="92"/>
      <c r="TXK249" s="92"/>
      <c r="TXL249" s="92"/>
      <c r="TXM249" s="92"/>
      <c r="TXN249" s="92"/>
      <c r="TXO249" s="92"/>
      <c r="TXP249" s="92"/>
      <c r="TXQ249" s="92"/>
      <c r="TXR249" s="92"/>
      <c r="TXS249" s="92"/>
      <c r="TXT249" s="92"/>
      <c r="TXU249" s="92"/>
      <c r="TXV249" s="92"/>
      <c r="TXW249" s="92"/>
      <c r="TXX249" s="92"/>
      <c r="TXY249" s="92"/>
      <c r="TXZ249" s="92"/>
      <c r="TYA249" s="92"/>
      <c r="TYB249" s="92"/>
      <c r="TYC249" s="92"/>
      <c r="TYD249" s="92"/>
      <c r="TYE249" s="92"/>
      <c r="TYF249" s="92"/>
      <c r="TYG249" s="92"/>
      <c r="TYH249" s="92"/>
      <c r="TYI249" s="92"/>
      <c r="TYJ249" s="92"/>
      <c r="TYK249" s="92"/>
      <c r="TYL249" s="92"/>
      <c r="TYM249" s="92"/>
      <c r="TYN249" s="92"/>
      <c r="TYO249" s="92"/>
      <c r="TYP249" s="92"/>
      <c r="TYQ249" s="92"/>
      <c r="TYR249" s="92"/>
      <c r="TYS249" s="92"/>
      <c r="TYT249" s="92"/>
      <c r="TYU249" s="92"/>
      <c r="TYV249" s="92"/>
      <c r="TYW249" s="92"/>
      <c r="TYX249" s="92"/>
      <c r="TYY249" s="92"/>
      <c r="TYZ249" s="92"/>
      <c r="TZA249" s="92"/>
      <c r="TZB249" s="92"/>
      <c r="TZC249" s="92"/>
      <c r="TZD249" s="92"/>
      <c r="TZE249" s="92"/>
      <c r="TZF249" s="92"/>
      <c r="TZG249" s="92"/>
      <c r="TZH249" s="92"/>
      <c r="TZI249" s="92"/>
      <c r="TZJ249" s="92"/>
      <c r="TZK249" s="92"/>
      <c r="TZL249" s="92"/>
      <c r="TZM249" s="92"/>
      <c r="TZN249" s="92"/>
      <c r="TZO249" s="92"/>
      <c r="TZP249" s="92"/>
      <c r="TZQ249" s="92"/>
      <c r="TZR249" s="92"/>
      <c r="TZS249" s="92"/>
      <c r="TZT249" s="92"/>
      <c r="TZU249" s="92"/>
      <c r="TZV249" s="92"/>
      <c r="TZW249" s="92"/>
      <c r="TZX249" s="92"/>
      <c r="TZY249" s="92"/>
      <c r="TZZ249" s="92"/>
      <c r="UAA249" s="92"/>
      <c r="UAB249" s="92"/>
      <c r="UAC249" s="92"/>
      <c r="UAD249" s="92"/>
      <c r="UAE249" s="92"/>
      <c r="UAF249" s="92"/>
      <c r="UAG249" s="92"/>
      <c r="UAH249" s="92"/>
      <c r="UAI249" s="92"/>
      <c r="UAJ249" s="92"/>
      <c r="UAK249" s="92"/>
      <c r="UAL249" s="92"/>
      <c r="UAM249" s="92"/>
      <c r="UAN249" s="92"/>
      <c r="UAO249" s="92"/>
      <c r="UAP249" s="92"/>
      <c r="UAQ249" s="92"/>
      <c r="UAR249" s="92"/>
      <c r="UAS249" s="92"/>
      <c r="UAT249" s="92"/>
      <c r="UAU249" s="92"/>
      <c r="UAV249" s="92"/>
      <c r="UAW249" s="92"/>
      <c r="UAX249" s="92"/>
      <c r="UAY249" s="92"/>
      <c r="UAZ249" s="92"/>
      <c r="UBA249" s="92"/>
      <c r="UBB249" s="92"/>
      <c r="UBC249" s="92"/>
      <c r="UBD249" s="92"/>
      <c r="UBE249" s="92"/>
      <c r="UBF249" s="92"/>
      <c r="UBG249" s="92"/>
      <c r="UBH249" s="92"/>
      <c r="UBI249" s="92"/>
      <c r="UBJ249" s="92"/>
      <c r="UBK249" s="92"/>
      <c r="UBL249" s="92"/>
      <c r="UBM249" s="92"/>
      <c r="UBN249" s="92"/>
      <c r="UBO249" s="92"/>
      <c r="UBP249" s="92"/>
      <c r="UBQ249" s="92"/>
      <c r="UBR249" s="92"/>
      <c r="UBS249" s="92"/>
      <c r="UBT249" s="92"/>
      <c r="UBU249" s="92"/>
      <c r="UBV249" s="92"/>
      <c r="UBW249" s="92"/>
      <c r="UBX249" s="92"/>
      <c r="UBY249" s="92"/>
      <c r="UBZ249" s="92"/>
      <c r="UCA249" s="92"/>
      <c r="UCB249" s="92"/>
      <c r="UCC249" s="92"/>
      <c r="UCD249" s="92"/>
      <c r="UCE249" s="92"/>
      <c r="UCF249" s="92"/>
      <c r="UCG249" s="92"/>
      <c r="UCH249" s="92"/>
      <c r="UCI249" s="92"/>
      <c r="UCJ249" s="92"/>
      <c r="UCK249" s="92"/>
      <c r="UCL249" s="92"/>
      <c r="UCM249" s="92"/>
      <c r="UCN249" s="92"/>
      <c r="UCO249" s="92"/>
      <c r="UCP249" s="92"/>
      <c r="UCQ249" s="92"/>
      <c r="UCR249" s="92"/>
      <c r="UCS249" s="92"/>
      <c r="UCT249" s="92"/>
      <c r="UCU249" s="92"/>
      <c r="UCV249" s="92"/>
      <c r="UCW249" s="92"/>
      <c r="UCX249" s="92"/>
      <c r="UCY249" s="92"/>
      <c r="UCZ249" s="92"/>
      <c r="UDA249" s="92"/>
      <c r="UDB249" s="92"/>
      <c r="UDC249" s="92"/>
      <c r="UDD249" s="92"/>
      <c r="UDE249" s="92"/>
      <c r="UDF249" s="92"/>
      <c r="UDG249" s="92"/>
      <c r="UDH249" s="92"/>
      <c r="UDI249" s="92"/>
      <c r="UDJ249" s="92"/>
      <c r="UDK249" s="92"/>
      <c r="UDL249" s="92"/>
      <c r="UDM249" s="92"/>
      <c r="UDN249" s="92"/>
      <c r="UDO249" s="92"/>
      <c r="UDP249" s="92"/>
      <c r="UDQ249" s="92"/>
      <c r="UDR249" s="92"/>
      <c r="UDS249" s="92"/>
      <c r="UDT249" s="92"/>
      <c r="UDU249" s="92"/>
      <c r="UDV249" s="92"/>
      <c r="UDW249" s="92"/>
      <c r="UDX249" s="92"/>
      <c r="UDY249" s="92"/>
      <c r="UDZ249" s="92"/>
      <c r="UEA249" s="92"/>
      <c r="UEB249" s="92"/>
      <c r="UEC249" s="92"/>
      <c r="UED249" s="92"/>
      <c r="UEE249" s="92"/>
      <c r="UEF249" s="92"/>
      <c r="UEG249" s="92"/>
      <c r="UEH249" s="92"/>
      <c r="UEI249" s="92"/>
      <c r="UEJ249" s="92"/>
      <c r="UEK249" s="92"/>
      <c r="UEL249" s="92"/>
      <c r="UEM249" s="92"/>
      <c r="UEN249" s="92"/>
      <c r="UEO249" s="92"/>
      <c r="UEP249" s="92"/>
      <c r="UEQ249" s="92"/>
      <c r="UER249" s="92"/>
      <c r="UES249" s="92"/>
      <c r="UET249" s="92"/>
      <c r="UEU249" s="92"/>
      <c r="UEV249" s="92"/>
      <c r="UEW249" s="92"/>
      <c r="UEX249" s="92"/>
      <c r="UEY249" s="92"/>
      <c r="UEZ249" s="92"/>
      <c r="UFA249" s="92"/>
      <c r="UFB249" s="92"/>
      <c r="UFC249" s="92"/>
      <c r="UFD249" s="92"/>
      <c r="UFE249" s="92"/>
      <c r="UFF249" s="92"/>
      <c r="UFG249" s="92"/>
      <c r="UFH249" s="92"/>
      <c r="UFI249" s="92"/>
      <c r="UFJ249" s="92"/>
      <c r="UFK249" s="92"/>
      <c r="UFL249" s="92"/>
      <c r="UFM249" s="92"/>
      <c r="UFN249" s="92"/>
      <c r="UFO249" s="92"/>
      <c r="UFP249" s="92"/>
      <c r="UFQ249" s="92"/>
      <c r="UFR249" s="92"/>
      <c r="UFS249" s="92"/>
      <c r="UFT249" s="92"/>
      <c r="UFU249" s="92"/>
      <c r="UFV249" s="92"/>
      <c r="UFW249" s="92"/>
      <c r="UFX249" s="92"/>
      <c r="UFY249" s="92"/>
      <c r="UFZ249" s="92"/>
      <c r="UGA249" s="92"/>
      <c r="UGB249" s="92"/>
      <c r="UGC249" s="92"/>
      <c r="UGD249" s="92"/>
      <c r="UGE249" s="92"/>
      <c r="UGF249" s="92"/>
      <c r="UGG249" s="92"/>
      <c r="UGH249" s="92"/>
      <c r="UGI249" s="92"/>
      <c r="UGJ249" s="92"/>
      <c r="UGK249" s="92"/>
      <c r="UGL249" s="92"/>
      <c r="UGM249" s="92"/>
      <c r="UGN249" s="92"/>
      <c r="UGO249" s="92"/>
      <c r="UGP249" s="92"/>
      <c r="UGQ249" s="92"/>
      <c r="UGR249" s="92"/>
      <c r="UGS249" s="92"/>
      <c r="UGT249" s="92"/>
      <c r="UGU249" s="92"/>
      <c r="UGV249" s="92"/>
      <c r="UGW249" s="92"/>
      <c r="UGX249" s="92"/>
      <c r="UGY249" s="92"/>
      <c r="UGZ249" s="92"/>
      <c r="UHA249" s="92"/>
      <c r="UHB249" s="92"/>
      <c r="UHC249" s="92"/>
      <c r="UHD249" s="92"/>
      <c r="UHE249" s="92"/>
      <c r="UHF249" s="92"/>
      <c r="UHG249" s="92"/>
      <c r="UHH249" s="92"/>
      <c r="UHI249" s="92"/>
      <c r="UHJ249" s="92"/>
      <c r="UHK249" s="92"/>
      <c r="UHL249" s="92"/>
      <c r="UHM249" s="92"/>
      <c r="UHN249" s="92"/>
      <c r="UHO249" s="92"/>
      <c r="UHP249" s="92"/>
      <c r="UHQ249" s="92"/>
      <c r="UHR249" s="92"/>
      <c r="UHS249" s="92"/>
      <c r="UHT249" s="92"/>
      <c r="UHU249" s="92"/>
      <c r="UHV249" s="92"/>
      <c r="UHW249" s="92"/>
      <c r="UHX249" s="92"/>
      <c r="UHY249" s="92"/>
      <c r="UHZ249" s="92"/>
      <c r="UIA249" s="92"/>
      <c r="UIB249" s="92"/>
      <c r="UIC249" s="92"/>
      <c r="UID249" s="92"/>
      <c r="UIE249" s="92"/>
      <c r="UIF249" s="92"/>
      <c r="UIG249" s="92"/>
      <c r="UIH249" s="92"/>
      <c r="UII249" s="92"/>
      <c r="UIJ249" s="92"/>
      <c r="UIK249" s="92"/>
      <c r="UIL249" s="92"/>
      <c r="UIM249" s="92"/>
      <c r="UIN249" s="92"/>
      <c r="UIO249" s="92"/>
      <c r="UIP249" s="92"/>
      <c r="UIQ249" s="92"/>
      <c r="UIR249" s="92"/>
      <c r="UIS249" s="92"/>
      <c r="UIT249" s="92"/>
      <c r="UIU249" s="92"/>
      <c r="UIV249" s="92"/>
      <c r="UIW249" s="92"/>
      <c r="UIX249" s="92"/>
      <c r="UIY249" s="92"/>
      <c r="UIZ249" s="92"/>
      <c r="UJA249" s="92"/>
      <c r="UJB249" s="92"/>
      <c r="UJC249" s="92"/>
      <c r="UJD249" s="92"/>
      <c r="UJE249" s="92"/>
      <c r="UJF249" s="92"/>
      <c r="UJG249" s="92"/>
      <c r="UJH249" s="92"/>
      <c r="UJI249" s="92"/>
      <c r="UJJ249" s="92"/>
      <c r="UJK249" s="92"/>
      <c r="UJL249" s="92"/>
      <c r="UJM249" s="92"/>
      <c r="UJN249" s="92"/>
      <c r="UJO249" s="92"/>
      <c r="UJP249" s="92"/>
      <c r="UJQ249" s="92"/>
      <c r="UJR249" s="92"/>
      <c r="UJS249" s="92"/>
      <c r="UJT249" s="92"/>
      <c r="UJU249" s="92"/>
      <c r="UJV249" s="92"/>
      <c r="UJW249" s="92"/>
      <c r="UJX249" s="92"/>
      <c r="UJY249" s="92"/>
      <c r="UJZ249" s="92"/>
      <c r="UKA249" s="92"/>
      <c r="UKB249" s="92"/>
      <c r="UKC249" s="92"/>
      <c r="UKD249" s="92"/>
      <c r="UKE249" s="92"/>
      <c r="UKF249" s="92"/>
      <c r="UKG249" s="92"/>
      <c r="UKH249" s="92"/>
      <c r="UKI249" s="92"/>
      <c r="UKJ249" s="92"/>
      <c r="UKK249" s="92"/>
      <c r="UKL249" s="92"/>
      <c r="UKM249" s="92"/>
      <c r="UKN249" s="92"/>
      <c r="UKO249" s="92"/>
      <c r="UKP249" s="92"/>
      <c r="UKQ249" s="92"/>
      <c r="UKR249" s="92"/>
      <c r="UKS249" s="92"/>
      <c r="UKT249" s="92"/>
      <c r="UKU249" s="92"/>
      <c r="UKV249" s="92"/>
      <c r="UKW249" s="92"/>
      <c r="UKX249" s="92"/>
      <c r="UKY249" s="92"/>
      <c r="UKZ249" s="92"/>
      <c r="ULA249" s="92"/>
      <c r="ULB249" s="92"/>
      <c r="ULC249" s="92"/>
      <c r="ULD249" s="92"/>
      <c r="ULE249" s="92"/>
      <c r="ULF249" s="92"/>
      <c r="ULG249" s="92"/>
      <c r="ULH249" s="92"/>
      <c r="ULI249" s="92"/>
      <c r="ULJ249" s="92"/>
      <c r="ULK249" s="92"/>
      <c r="ULL249" s="92"/>
      <c r="ULM249" s="92"/>
      <c r="ULN249" s="92"/>
      <c r="ULO249" s="92"/>
      <c r="ULP249" s="92"/>
      <c r="ULQ249" s="92"/>
      <c r="ULR249" s="92"/>
      <c r="ULS249" s="92"/>
      <c r="ULT249" s="92"/>
      <c r="ULU249" s="92"/>
      <c r="ULV249" s="92"/>
      <c r="ULW249" s="92"/>
      <c r="ULX249" s="92"/>
      <c r="ULY249" s="92"/>
      <c r="ULZ249" s="92"/>
      <c r="UMA249" s="92"/>
      <c r="UMB249" s="92"/>
      <c r="UMC249" s="92"/>
      <c r="UMD249" s="92"/>
      <c r="UME249" s="92"/>
      <c r="UMF249" s="92"/>
      <c r="UMG249" s="92"/>
      <c r="UMH249" s="92"/>
      <c r="UMI249" s="92"/>
      <c r="UMJ249" s="92"/>
      <c r="UMK249" s="92"/>
      <c r="UML249" s="92"/>
      <c r="UMM249" s="92"/>
      <c r="UMN249" s="92"/>
      <c r="UMO249" s="92"/>
      <c r="UMP249" s="92"/>
      <c r="UMQ249" s="92"/>
      <c r="UMR249" s="92"/>
      <c r="UMS249" s="92"/>
      <c r="UMT249" s="92"/>
      <c r="UMU249" s="92"/>
      <c r="UMV249" s="92"/>
      <c r="UMW249" s="92"/>
      <c r="UMX249" s="92"/>
      <c r="UMY249" s="92"/>
      <c r="UMZ249" s="92"/>
      <c r="UNA249" s="92"/>
      <c r="UNB249" s="92"/>
      <c r="UNC249" s="92"/>
      <c r="UND249" s="92"/>
      <c r="UNE249" s="92"/>
      <c r="UNF249" s="92"/>
      <c r="UNG249" s="92"/>
      <c r="UNH249" s="92"/>
      <c r="UNI249" s="92"/>
      <c r="UNJ249" s="92"/>
      <c r="UNK249" s="92"/>
      <c r="UNL249" s="92"/>
      <c r="UNM249" s="92"/>
      <c r="UNN249" s="92"/>
      <c r="UNO249" s="92"/>
      <c r="UNP249" s="92"/>
      <c r="UNQ249" s="92"/>
      <c r="UNR249" s="92"/>
      <c r="UNS249" s="92"/>
      <c r="UNT249" s="92"/>
      <c r="UNU249" s="92"/>
      <c r="UNV249" s="92"/>
      <c r="UNW249" s="92"/>
      <c r="UNX249" s="92"/>
      <c r="UNY249" s="92"/>
      <c r="UNZ249" s="92"/>
      <c r="UOA249" s="92"/>
      <c r="UOB249" s="92"/>
      <c r="UOC249" s="92"/>
      <c r="UOD249" s="92"/>
      <c r="UOE249" s="92"/>
      <c r="UOF249" s="92"/>
      <c r="UOG249" s="92"/>
      <c r="UOH249" s="92"/>
      <c r="UOI249" s="92"/>
      <c r="UOJ249" s="92"/>
      <c r="UOK249" s="92"/>
      <c r="UOL249" s="92"/>
      <c r="UOM249" s="92"/>
      <c r="UON249" s="92"/>
      <c r="UOO249" s="92"/>
      <c r="UOP249" s="92"/>
      <c r="UOQ249" s="92"/>
      <c r="UOR249" s="92"/>
      <c r="UOS249" s="92"/>
      <c r="UOT249" s="92"/>
      <c r="UOU249" s="92"/>
      <c r="UOV249" s="92"/>
      <c r="UOW249" s="92"/>
      <c r="UOX249" s="92"/>
      <c r="UOY249" s="92"/>
      <c r="UOZ249" s="92"/>
      <c r="UPA249" s="92"/>
      <c r="UPB249" s="92"/>
      <c r="UPC249" s="92"/>
      <c r="UPD249" s="92"/>
      <c r="UPE249" s="92"/>
      <c r="UPF249" s="92"/>
      <c r="UPG249" s="92"/>
      <c r="UPH249" s="92"/>
      <c r="UPI249" s="92"/>
      <c r="UPJ249" s="92"/>
      <c r="UPK249" s="92"/>
      <c r="UPL249" s="92"/>
      <c r="UPM249" s="92"/>
      <c r="UPN249" s="92"/>
      <c r="UPO249" s="92"/>
      <c r="UPP249" s="92"/>
      <c r="UPQ249" s="92"/>
      <c r="UPR249" s="92"/>
      <c r="UPS249" s="92"/>
      <c r="UPT249" s="92"/>
      <c r="UPU249" s="92"/>
      <c r="UPV249" s="92"/>
      <c r="UPW249" s="92"/>
      <c r="UPX249" s="92"/>
      <c r="UPY249" s="92"/>
      <c r="UPZ249" s="92"/>
      <c r="UQA249" s="92"/>
      <c r="UQB249" s="92"/>
      <c r="UQC249" s="92"/>
      <c r="UQD249" s="92"/>
      <c r="UQE249" s="92"/>
      <c r="UQF249" s="92"/>
      <c r="UQG249" s="92"/>
      <c r="UQH249" s="92"/>
      <c r="UQI249" s="92"/>
      <c r="UQJ249" s="92"/>
      <c r="UQK249" s="92"/>
      <c r="UQL249" s="92"/>
      <c r="UQM249" s="92"/>
      <c r="UQN249" s="92"/>
      <c r="UQO249" s="92"/>
      <c r="UQP249" s="92"/>
      <c r="UQQ249" s="92"/>
      <c r="UQR249" s="92"/>
      <c r="UQS249" s="92"/>
      <c r="UQT249" s="92"/>
      <c r="UQU249" s="92"/>
      <c r="UQV249" s="92"/>
      <c r="UQW249" s="92"/>
      <c r="UQX249" s="92"/>
      <c r="UQY249" s="92"/>
      <c r="UQZ249" s="92"/>
      <c r="URA249" s="92"/>
      <c r="URB249" s="92"/>
      <c r="URC249" s="92"/>
      <c r="URD249" s="92"/>
      <c r="URE249" s="92"/>
      <c r="URF249" s="92"/>
      <c r="URG249" s="92"/>
      <c r="URH249" s="92"/>
      <c r="URI249" s="92"/>
      <c r="URJ249" s="92"/>
      <c r="URK249" s="92"/>
      <c r="URL249" s="92"/>
      <c r="URM249" s="92"/>
      <c r="URN249" s="92"/>
      <c r="URO249" s="92"/>
      <c r="URP249" s="92"/>
      <c r="URQ249" s="92"/>
      <c r="URR249" s="92"/>
      <c r="URS249" s="92"/>
      <c r="URT249" s="92"/>
      <c r="URU249" s="92"/>
      <c r="URV249" s="92"/>
      <c r="URW249" s="92"/>
      <c r="URX249" s="92"/>
      <c r="URY249" s="92"/>
      <c r="URZ249" s="92"/>
      <c r="USA249" s="92"/>
      <c r="USB249" s="92"/>
      <c r="USC249" s="92"/>
      <c r="USD249" s="92"/>
      <c r="USE249" s="92"/>
      <c r="USF249" s="92"/>
      <c r="USG249" s="92"/>
      <c r="USH249" s="92"/>
      <c r="USI249" s="92"/>
      <c r="USJ249" s="92"/>
      <c r="USK249" s="92"/>
      <c r="USL249" s="92"/>
      <c r="USM249" s="92"/>
      <c r="USN249" s="92"/>
      <c r="USO249" s="92"/>
      <c r="USP249" s="92"/>
      <c r="USQ249" s="92"/>
      <c r="USR249" s="92"/>
      <c r="USS249" s="92"/>
      <c r="UST249" s="92"/>
      <c r="USU249" s="92"/>
      <c r="USV249" s="92"/>
      <c r="USW249" s="92"/>
      <c r="USX249" s="92"/>
      <c r="USY249" s="92"/>
      <c r="USZ249" s="92"/>
      <c r="UTA249" s="92"/>
      <c r="UTB249" s="92"/>
      <c r="UTC249" s="92"/>
      <c r="UTD249" s="92"/>
      <c r="UTE249" s="92"/>
      <c r="UTF249" s="92"/>
      <c r="UTG249" s="92"/>
      <c r="UTH249" s="92"/>
      <c r="UTI249" s="92"/>
      <c r="UTJ249" s="92"/>
      <c r="UTK249" s="92"/>
      <c r="UTL249" s="92"/>
      <c r="UTM249" s="92"/>
      <c r="UTN249" s="92"/>
      <c r="UTO249" s="92"/>
      <c r="UTP249" s="92"/>
      <c r="UTQ249" s="92"/>
      <c r="UTR249" s="92"/>
      <c r="UTS249" s="92"/>
      <c r="UTT249" s="92"/>
      <c r="UTU249" s="92"/>
      <c r="UTV249" s="92"/>
      <c r="UTW249" s="92"/>
      <c r="UTX249" s="92"/>
      <c r="UTY249" s="92"/>
      <c r="UTZ249" s="92"/>
      <c r="UUA249" s="92"/>
      <c r="UUB249" s="92"/>
      <c r="UUC249" s="92"/>
      <c r="UUD249" s="92"/>
      <c r="UUE249" s="92"/>
      <c r="UUF249" s="92"/>
      <c r="UUG249" s="92"/>
      <c r="UUH249" s="92"/>
      <c r="UUI249" s="92"/>
      <c r="UUJ249" s="92"/>
      <c r="UUK249" s="92"/>
      <c r="UUL249" s="92"/>
      <c r="UUM249" s="92"/>
      <c r="UUN249" s="92"/>
      <c r="UUO249" s="92"/>
      <c r="UUP249" s="92"/>
      <c r="UUQ249" s="92"/>
      <c r="UUR249" s="92"/>
      <c r="UUS249" s="92"/>
      <c r="UUT249" s="92"/>
      <c r="UUU249" s="92"/>
      <c r="UUV249" s="92"/>
      <c r="UUW249" s="92"/>
      <c r="UUX249" s="92"/>
      <c r="UUY249" s="92"/>
      <c r="UUZ249" s="92"/>
      <c r="UVA249" s="92"/>
      <c r="UVB249" s="92"/>
      <c r="UVC249" s="92"/>
      <c r="UVD249" s="92"/>
      <c r="UVE249" s="92"/>
      <c r="UVF249" s="92"/>
      <c r="UVG249" s="92"/>
      <c r="UVH249" s="92"/>
      <c r="UVI249" s="92"/>
      <c r="UVJ249" s="92"/>
      <c r="UVK249" s="92"/>
      <c r="UVL249" s="92"/>
      <c r="UVM249" s="92"/>
      <c r="UVN249" s="92"/>
      <c r="UVO249" s="92"/>
      <c r="UVP249" s="92"/>
      <c r="UVQ249" s="92"/>
      <c r="UVR249" s="92"/>
      <c r="UVS249" s="92"/>
      <c r="UVT249" s="92"/>
      <c r="UVU249" s="92"/>
      <c r="UVV249" s="92"/>
      <c r="UVW249" s="92"/>
      <c r="UVX249" s="92"/>
      <c r="UVY249" s="92"/>
      <c r="UVZ249" s="92"/>
      <c r="UWA249" s="92"/>
      <c r="UWB249" s="92"/>
      <c r="UWC249" s="92"/>
      <c r="UWD249" s="92"/>
      <c r="UWE249" s="92"/>
      <c r="UWF249" s="92"/>
      <c r="UWG249" s="92"/>
      <c r="UWH249" s="92"/>
      <c r="UWI249" s="92"/>
      <c r="UWJ249" s="92"/>
      <c r="UWK249" s="92"/>
      <c r="UWL249" s="92"/>
      <c r="UWM249" s="92"/>
      <c r="UWN249" s="92"/>
      <c r="UWO249" s="92"/>
      <c r="UWP249" s="92"/>
      <c r="UWQ249" s="92"/>
      <c r="UWR249" s="92"/>
      <c r="UWS249" s="92"/>
      <c r="UWT249" s="92"/>
      <c r="UWU249" s="92"/>
      <c r="UWV249" s="92"/>
      <c r="UWW249" s="92"/>
      <c r="UWX249" s="92"/>
      <c r="UWY249" s="92"/>
      <c r="UWZ249" s="92"/>
      <c r="UXA249" s="92"/>
      <c r="UXB249" s="92"/>
      <c r="UXC249" s="92"/>
      <c r="UXD249" s="92"/>
      <c r="UXE249" s="92"/>
      <c r="UXF249" s="92"/>
      <c r="UXG249" s="92"/>
      <c r="UXH249" s="92"/>
      <c r="UXI249" s="92"/>
      <c r="UXJ249" s="92"/>
      <c r="UXK249" s="92"/>
      <c r="UXL249" s="92"/>
      <c r="UXM249" s="92"/>
      <c r="UXN249" s="92"/>
      <c r="UXO249" s="92"/>
      <c r="UXP249" s="92"/>
      <c r="UXQ249" s="92"/>
      <c r="UXR249" s="92"/>
      <c r="UXS249" s="92"/>
      <c r="UXT249" s="92"/>
      <c r="UXU249" s="92"/>
      <c r="UXV249" s="92"/>
      <c r="UXW249" s="92"/>
      <c r="UXX249" s="92"/>
      <c r="UXY249" s="92"/>
      <c r="UXZ249" s="92"/>
      <c r="UYA249" s="92"/>
      <c r="UYB249" s="92"/>
      <c r="UYC249" s="92"/>
      <c r="UYD249" s="92"/>
      <c r="UYE249" s="92"/>
      <c r="UYF249" s="92"/>
      <c r="UYG249" s="92"/>
      <c r="UYH249" s="92"/>
      <c r="UYI249" s="92"/>
      <c r="UYJ249" s="92"/>
      <c r="UYK249" s="92"/>
      <c r="UYL249" s="92"/>
      <c r="UYM249" s="92"/>
      <c r="UYN249" s="92"/>
      <c r="UYO249" s="92"/>
      <c r="UYP249" s="92"/>
      <c r="UYQ249" s="92"/>
      <c r="UYR249" s="92"/>
      <c r="UYS249" s="92"/>
      <c r="UYT249" s="92"/>
      <c r="UYU249" s="92"/>
      <c r="UYV249" s="92"/>
      <c r="UYW249" s="92"/>
      <c r="UYX249" s="92"/>
      <c r="UYY249" s="92"/>
      <c r="UYZ249" s="92"/>
      <c r="UZA249" s="92"/>
      <c r="UZB249" s="92"/>
      <c r="UZC249" s="92"/>
      <c r="UZD249" s="92"/>
      <c r="UZE249" s="92"/>
      <c r="UZF249" s="92"/>
      <c r="UZG249" s="92"/>
      <c r="UZH249" s="92"/>
      <c r="UZI249" s="92"/>
      <c r="UZJ249" s="92"/>
      <c r="UZK249" s="92"/>
      <c r="UZL249" s="92"/>
      <c r="UZM249" s="92"/>
      <c r="UZN249" s="92"/>
      <c r="UZO249" s="92"/>
      <c r="UZP249" s="92"/>
      <c r="UZQ249" s="92"/>
      <c r="UZR249" s="92"/>
      <c r="UZS249" s="92"/>
      <c r="UZT249" s="92"/>
      <c r="UZU249" s="92"/>
      <c r="UZV249" s="92"/>
      <c r="UZW249" s="92"/>
      <c r="UZX249" s="92"/>
      <c r="UZY249" s="92"/>
      <c r="UZZ249" s="92"/>
      <c r="VAA249" s="92"/>
      <c r="VAB249" s="92"/>
      <c r="VAC249" s="92"/>
      <c r="VAD249" s="92"/>
      <c r="VAE249" s="92"/>
      <c r="VAF249" s="92"/>
      <c r="VAG249" s="92"/>
      <c r="VAH249" s="92"/>
      <c r="VAI249" s="92"/>
      <c r="VAJ249" s="92"/>
      <c r="VAK249" s="92"/>
      <c r="VAL249" s="92"/>
      <c r="VAM249" s="92"/>
      <c r="VAN249" s="92"/>
      <c r="VAO249" s="92"/>
      <c r="VAP249" s="92"/>
      <c r="VAQ249" s="92"/>
      <c r="VAR249" s="92"/>
      <c r="VAS249" s="92"/>
      <c r="VAT249" s="92"/>
      <c r="VAU249" s="92"/>
      <c r="VAV249" s="92"/>
      <c r="VAW249" s="92"/>
      <c r="VAX249" s="92"/>
      <c r="VAY249" s="92"/>
      <c r="VAZ249" s="92"/>
      <c r="VBA249" s="92"/>
      <c r="VBB249" s="92"/>
      <c r="VBC249" s="92"/>
      <c r="VBD249" s="92"/>
      <c r="VBE249" s="92"/>
      <c r="VBF249" s="92"/>
      <c r="VBG249" s="92"/>
      <c r="VBH249" s="92"/>
      <c r="VBI249" s="92"/>
      <c r="VBJ249" s="92"/>
      <c r="VBK249" s="92"/>
      <c r="VBL249" s="92"/>
      <c r="VBM249" s="92"/>
      <c r="VBN249" s="92"/>
      <c r="VBO249" s="92"/>
      <c r="VBP249" s="92"/>
      <c r="VBQ249" s="92"/>
      <c r="VBR249" s="92"/>
      <c r="VBS249" s="92"/>
      <c r="VBT249" s="92"/>
      <c r="VBU249" s="92"/>
      <c r="VBV249" s="92"/>
      <c r="VBW249" s="92"/>
      <c r="VBX249" s="92"/>
      <c r="VBY249" s="92"/>
      <c r="VBZ249" s="92"/>
      <c r="VCA249" s="92"/>
      <c r="VCB249" s="92"/>
      <c r="VCC249" s="92"/>
      <c r="VCD249" s="92"/>
      <c r="VCE249" s="92"/>
      <c r="VCF249" s="92"/>
      <c r="VCG249" s="92"/>
      <c r="VCH249" s="92"/>
      <c r="VCI249" s="92"/>
      <c r="VCJ249" s="92"/>
      <c r="VCK249" s="92"/>
      <c r="VCL249" s="92"/>
      <c r="VCM249" s="92"/>
      <c r="VCN249" s="92"/>
      <c r="VCO249" s="92"/>
      <c r="VCP249" s="92"/>
      <c r="VCQ249" s="92"/>
      <c r="VCR249" s="92"/>
      <c r="VCS249" s="92"/>
      <c r="VCT249" s="92"/>
      <c r="VCU249" s="92"/>
      <c r="VCV249" s="92"/>
      <c r="VCW249" s="92"/>
      <c r="VCX249" s="92"/>
      <c r="VCY249" s="92"/>
      <c r="VCZ249" s="92"/>
      <c r="VDA249" s="92"/>
      <c r="VDB249" s="92"/>
      <c r="VDC249" s="92"/>
      <c r="VDD249" s="92"/>
      <c r="VDE249" s="92"/>
      <c r="VDF249" s="92"/>
      <c r="VDG249" s="92"/>
      <c r="VDH249" s="92"/>
      <c r="VDI249" s="92"/>
      <c r="VDJ249" s="92"/>
      <c r="VDK249" s="92"/>
      <c r="VDL249" s="92"/>
      <c r="VDM249" s="92"/>
      <c r="VDN249" s="92"/>
      <c r="VDO249" s="92"/>
      <c r="VDP249" s="92"/>
      <c r="VDQ249" s="92"/>
      <c r="VDR249" s="92"/>
      <c r="VDS249" s="92"/>
      <c r="VDT249" s="92"/>
      <c r="VDU249" s="92"/>
      <c r="VDV249" s="92"/>
      <c r="VDW249" s="92"/>
      <c r="VDX249" s="92"/>
      <c r="VDY249" s="92"/>
      <c r="VDZ249" s="92"/>
      <c r="VEA249" s="92"/>
      <c r="VEB249" s="92"/>
      <c r="VEC249" s="92"/>
      <c r="VED249" s="92"/>
      <c r="VEE249" s="92"/>
      <c r="VEF249" s="92"/>
      <c r="VEG249" s="92"/>
      <c r="VEH249" s="92"/>
      <c r="VEI249" s="92"/>
      <c r="VEJ249" s="92"/>
      <c r="VEK249" s="92"/>
      <c r="VEL249" s="92"/>
      <c r="VEM249" s="92"/>
      <c r="VEN249" s="92"/>
      <c r="VEO249" s="92"/>
      <c r="VEP249" s="92"/>
      <c r="VEQ249" s="92"/>
      <c r="VER249" s="92"/>
      <c r="VES249" s="92"/>
      <c r="VET249" s="92"/>
      <c r="VEU249" s="92"/>
      <c r="VEV249" s="92"/>
      <c r="VEW249" s="92"/>
      <c r="VEX249" s="92"/>
      <c r="VEY249" s="92"/>
      <c r="VEZ249" s="92"/>
      <c r="VFA249" s="92"/>
      <c r="VFB249" s="92"/>
      <c r="VFC249" s="92"/>
      <c r="VFD249" s="92"/>
      <c r="VFE249" s="92"/>
      <c r="VFF249" s="92"/>
      <c r="VFG249" s="92"/>
      <c r="VFH249" s="92"/>
      <c r="VFI249" s="92"/>
      <c r="VFJ249" s="92"/>
      <c r="VFK249" s="92"/>
      <c r="VFL249" s="92"/>
      <c r="VFM249" s="92"/>
      <c r="VFN249" s="92"/>
      <c r="VFO249" s="92"/>
      <c r="VFP249" s="92"/>
      <c r="VFQ249" s="92"/>
      <c r="VFR249" s="92"/>
      <c r="VFS249" s="92"/>
      <c r="VFT249" s="92"/>
      <c r="VFU249" s="92"/>
      <c r="VFV249" s="92"/>
      <c r="VFW249" s="92"/>
      <c r="VFX249" s="92"/>
      <c r="VFY249" s="92"/>
      <c r="VFZ249" s="92"/>
      <c r="VGA249" s="92"/>
      <c r="VGB249" s="92"/>
      <c r="VGC249" s="92"/>
      <c r="VGD249" s="92"/>
      <c r="VGE249" s="92"/>
      <c r="VGF249" s="92"/>
      <c r="VGG249" s="92"/>
      <c r="VGH249" s="92"/>
      <c r="VGI249" s="92"/>
      <c r="VGJ249" s="92"/>
      <c r="VGK249" s="92"/>
      <c r="VGL249" s="92"/>
      <c r="VGM249" s="92"/>
      <c r="VGN249" s="92"/>
      <c r="VGO249" s="92"/>
      <c r="VGP249" s="92"/>
      <c r="VGQ249" s="92"/>
      <c r="VGR249" s="92"/>
      <c r="VGS249" s="92"/>
      <c r="VGT249" s="92"/>
      <c r="VGU249" s="92"/>
      <c r="VGV249" s="92"/>
      <c r="VGW249" s="92"/>
      <c r="VGX249" s="92"/>
      <c r="VGY249" s="92"/>
      <c r="VGZ249" s="92"/>
      <c r="VHA249" s="92"/>
      <c r="VHB249" s="92"/>
      <c r="VHC249" s="92"/>
      <c r="VHD249" s="92"/>
      <c r="VHE249" s="92"/>
      <c r="VHF249" s="92"/>
      <c r="VHG249" s="92"/>
      <c r="VHH249" s="92"/>
      <c r="VHI249" s="92"/>
      <c r="VHJ249" s="92"/>
      <c r="VHK249" s="92"/>
      <c r="VHL249" s="92"/>
      <c r="VHM249" s="92"/>
      <c r="VHN249" s="92"/>
      <c r="VHO249" s="92"/>
      <c r="VHP249" s="92"/>
      <c r="VHQ249" s="92"/>
      <c r="VHR249" s="92"/>
      <c r="VHS249" s="92"/>
      <c r="VHT249" s="92"/>
      <c r="VHU249" s="92"/>
      <c r="VHV249" s="92"/>
      <c r="VHW249" s="92"/>
      <c r="VHX249" s="92"/>
      <c r="VHY249" s="92"/>
      <c r="VHZ249" s="92"/>
      <c r="VIA249" s="92"/>
      <c r="VIB249" s="92"/>
      <c r="VIC249" s="92"/>
      <c r="VID249" s="92"/>
      <c r="VIE249" s="92"/>
      <c r="VIF249" s="92"/>
      <c r="VIG249" s="92"/>
      <c r="VIH249" s="92"/>
      <c r="VII249" s="92"/>
      <c r="VIJ249" s="92"/>
      <c r="VIK249" s="92"/>
      <c r="VIL249" s="92"/>
      <c r="VIM249" s="92"/>
      <c r="VIN249" s="92"/>
      <c r="VIO249" s="92"/>
      <c r="VIP249" s="92"/>
      <c r="VIQ249" s="92"/>
      <c r="VIR249" s="92"/>
      <c r="VIS249" s="92"/>
      <c r="VIT249" s="92"/>
      <c r="VIU249" s="92"/>
      <c r="VIV249" s="92"/>
      <c r="VIW249" s="92"/>
      <c r="VIX249" s="92"/>
      <c r="VIY249" s="92"/>
      <c r="VIZ249" s="92"/>
      <c r="VJA249" s="92"/>
      <c r="VJB249" s="92"/>
      <c r="VJC249" s="92"/>
      <c r="VJD249" s="92"/>
      <c r="VJE249" s="92"/>
      <c r="VJF249" s="92"/>
      <c r="VJG249" s="92"/>
      <c r="VJH249" s="92"/>
      <c r="VJI249" s="92"/>
      <c r="VJJ249" s="92"/>
      <c r="VJK249" s="92"/>
      <c r="VJL249" s="92"/>
      <c r="VJM249" s="92"/>
      <c r="VJN249" s="92"/>
      <c r="VJO249" s="92"/>
      <c r="VJP249" s="92"/>
      <c r="VJQ249" s="92"/>
      <c r="VJR249" s="92"/>
      <c r="VJS249" s="92"/>
      <c r="VJT249" s="92"/>
      <c r="VJU249" s="92"/>
      <c r="VJV249" s="92"/>
      <c r="VJW249" s="92"/>
      <c r="VJX249" s="92"/>
      <c r="VJY249" s="92"/>
      <c r="VJZ249" s="92"/>
      <c r="VKA249" s="92"/>
      <c r="VKB249" s="92"/>
      <c r="VKC249" s="92"/>
      <c r="VKD249" s="92"/>
      <c r="VKE249" s="92"/>
      <c r="VKF249" s="92"/>
      <c r="VKG249" s="92"/>
      <c r="VKH249" s="92"/>
      <c r="VKI249" s="92"/>
      <c r="VKJ249" s="92"/>
      <c r="VKK249" s="92"/>
      <c r="VKL249" s="92"/>
      <c r="VKM249" s="92"/>
      <c r="VKN249" s="92"/>
      <c r="VKO249" s="92"/>
      <c r="VKP249" s="92"/>
      <c r="VKQ249" s="92"/>
      <c r="VKR249" s="92"/>
      <c r="VKS249" s="92"/>
      <c r="VKT249" s="92"/>
      <c r="VKU249" s="92"/>
      <c r="VKV249" s="92"/>
      <c r="VKW249" s="92"/>
      <c r="VKX249" s="92"/>
      <c r="VKY249" s="92"/>
      <c r="VKZ249" s="92"/>
      <c r="VLA249" s="92"/>
      <c r="VLB249" s="92"/>
      <c r="VLC249" s="92"/>
      <c r="VLD249" s="92"/>
      <c r="VLE249" s="92"/>
      <c r="VLF249" s="92"/>
      <c r="VLG249" s="92"/>
      <c r="VLH249" s="92"/>
      <c r="VLI249" s="92"/>
      <c r="VLJ249" s="92"/>
      <c r="VLK249" s="92"/>
      <c r="VLL249" s="92"/>
      <c r="VLM249" s="92"/>
      <c r="VLN249" s="92"/>
      <c r="VLO249" s="92"/>
      <c r="VLP249" s="92"/>
      <c r="VLQ249" s="92"/>
      <c r="VLR249" s="92"/>
      <c r="VLS249" s="92"/>
      <c r="VLT249" s="92"/>
      <c r="VLU249" s="92"/>
      <c r="VLV249" s="92"/>
      <c r="VLW249" s="92"/>
      <c r="VLX249" s="92"/>
      <c r="VLY249" s="92"/>
      <c r="VLZ249" s="92"/>
      <c r="VMA249" s="92"/>
      <c r="VMB249" s="92"/>
      <c r="VMC249" s="92"/>
      <c r="VMD249" s="92"/>
      <c r="VME249" s="92"/>
      <c r="VMF249" s="92"/>
      <c r="VMG249" s="92"/>
      <c r="VMH249" s="92"/>
      <c r="VMI249" s="92"/>
      <c r="VMJ249" s="92"/>
      <c r="VMK249" s="92"/>
      <c r="VML249" s="92"/>
      <c r="VMM249" s="92"/>
      <c r="VMN249" s="92"/>
      <c r="VMO249" s="92"/>
      <c r="VMP249" s="92"/>
      <c r="VMQ249" s="92"/>
      <c r="VMR249" s="92"/>
      <c r="VMS249" s="92"/>
      <c r="VMT249" s="92"/>
      <c r="VMU249" s="92"/>
      <c r="VMV249" s="92"/>
      <c r="VMW249" s="92"/>
      <c r="VMX249" s="92"/>
      <c r="VMY249" s="92"/>
      <c r="VMZ249" s="92"/>
      <c r="VNA249" s="92"/>
      <c r="VNB249" s="92"/>
      <c r="VNC249" s="92"/>
      <c r="VND249" s="92"/>
      <c r="VNE249" s="92"/>
      <c r="VNF249" s="92"/>
      <c r="VNG249" s="92"/>
      <c r="VNH249" s="92"/>
      <c r="VNI249" s="92"/>
      <c r="VNJ249" s="92"/>
      <c r="VNK249" s="92"/>
      <c r="VNL249" s="92"/>
      <c r="VNM249" s="92"/>
      <c r="VNN249" s="92"/>
      <c r="VNO249" s="92"/>
      <c r="VNP249" s="92"/>
      <c r="VNQ249" s="92"/>
      <c r="VNR249" s="92"/>
      <c r="VNS249" s="92"/>
      <c r="VNT249" s="92"/>
      <c r="VNU249" s="92"/>
      <c r="VNV249" s="92"/>
      <c r="VNW249" s="92"/>
      <c r="VNX249" s="92"/>
      <c r="VNY249" s="92"/>
      <c r="VNZ249" s="92"/>
      <c r="VOA249" s="92"/>
      <c r="VOB249" s="92"/>
      <c r="VOC249" s="92"/>
      <c r="VOD249" s="92"/>
      <c r="VOE249" s="92"/>
      <c r="VOF249" s="92"/>
      <c r="VOG249" s="92"/>
      <c r="VOH249" s="92"/>
      <c r="VOI249" s="92"/>
      <c r="VOJ249" s="92"/>
      <c r="VOK249" s="92"/>
      <c r="VOL249" s="92"/>
      <c r="VOM249" s="92"/>
      <c r="VON249" s="92"/>
      <c r="VOO249" s="92"/>
      <c r="VOP249" s="92"/>
      <c r="VOQ249" s="92"/>
      <c r="VOR249" s="92"/>
      <c r="VOS249" s="92"/>
      <c r="VOT249" s="92"/>
      <c r="VOU249" s="92"/>
      <c r="VOV249" s="92"/>
      <c r="VOW249" s="92"/>
      <c r="VOX249" s="92"/>
      <c r="VOY249" s="92"/>
      <c r="VOZ249" s="92"/>
      <c r="VPA249" s="92"/>
      <c r="VPB249" s="92"/>
      <c r="VPC249" s="92"/>
      <c r="VPD249" s="92"/>
      <c r="VPE249" s="92"/>
      <c r="VPF249" s="92"/>
      <c r="VPG249" s="92"/>
      <c r="VPH249" s="92"/>
      <c r="VPI249" s="92"/>
      <c r="VPJ249" s="92"/>
      <c r="VPK249" s="92"/>
      <c r="VPL249" s="92"/>
      <c r="VPM249" s="92"/>
      <c r="VPN249" s="92"/>
      <c r="VPO249" s="92"/>
      <c r="VPP249" s="92"/>
      <c r="VPQ249" s="92"/>
      <c r="VPR249" s="92"/>
      <c r="VPS249" s="92"/>
      <c r="VPT249" s="92"/>
      <c r="VPU249" s="92"/>
      <c r="VPV249" s="92"/>
      <c r="VPW249" s="92"/>
      <c r="VPX249" s="92"/>
      <c r="VPY249" s="92"/>
      <c r="VPZ249" s="92"/>
      <c r="VQA249" s="92"/>
      <c r="VQB249" s="92"/>
      <c r="VQC249" s="92"/>
      <c r="VQD249" s="92"/>
      <c r="VQE249" s="92"/>
      <c r="VQF249" s="92"/>
      <c r="VQG249" s="92"/>
      <c r="VQH249" s="92"/>
      <c r="VQI249" s="92"/>
      <c r="VQJ249" s="92"/>
      <c r="VQK249" s="92"/>
      <c r="VQL249" s="92"/>
      <c r="VQM249" s="92"/>
      <c r="VQN249" s="92"/>
      <c r="VQO249" s="92"/>
      <c r="VQP249" s="92"/>
      <c r="VQQ249" s="92"/>
      <c r="VQR249" s="92"/>
      <c r="VQS249" s="92"/>
      <c r="VQT249" s="92"/>
      <c r="VQU249" s="92"/>
      <c r="VQV249" s="92"/>
      <c r="VQW249" s="92"/>
      <c r="VQX249" s="92"/>
      <c r="VQY249" s="92"/>
      <c r="VQZ249" s="92"/>
      <c r="VRA249" s="92"/>
      <c r="VRB249" s="92"/>
      <c r="VRC249" s="92"/>
      <c r="VRD249" s="92"/>
      <c r="VRE249" s="92"/>
      <c r="VRF249" s="92"/>
      <c r="VRG249" s="92"/>
      <c r="VRH249" s="92"/>
      <c r="VRI249" s="92"/>
      <c r="VRJ249" s="92"/>
      <c r="VRK249" s="92"/>
      <c r="VRL249" s="92"/>
      <c r="VRM249" s="92"/>
      <c r="VRN249" s="92"/>
      <c r="VRO249" s="92"/>
      <c r="VRP249" s="92"/>
      <c r="VRQ249" s="92"/>
      <c r="VRR249" s="92"/>
      <c r="VRS249" s="92"/>
      <c r="VRT249" s="92"/>
      <c r="VRU249" s="92"/>
      <c r="VRV249" s="92"/>
      <c r="VRW249" s="92"/>
      <c r="VRX249" s="92"/>
      <c r="VRY249" s="92"/>
      <c r="VRZ249" s="92"/>
      <c r="VSA249" s="92"/>
      <c r="VSB249" s="92"/>
      <c r="VSC249" s="92"/>
      <c r="VSD249" s="92"/>
      <c r="VSE249" s="92"/>
      <c r="VSF249" s="92"/>
      <c r="VSG249" s="92"/>
      <c r="VSH249" s="92"/>
      <c r="VSI249" s="92"/>
      <c r="VSJ249" s="92"/>
      <c r="VSK249" s="92"/>
      <c r="VSL249" s="92"/>
      <c r="VSM249" s="92"/>
      <c r="VSN249" s="92"/>
      <c r="VSO249" s="92"/>
      <c r="VSP249" s="92"/>
      <c r="VSQ249" s="92"/>
      <c r="VSR249" s="92"/>
      <c r="VSS249" s="92"/>
      <c r="VST249" s="92"/>
      <c r="VSU249" s="92"/>
      <c r="VSV249" s="92"/>
      <c r="VSW249" s="92"/>
      <c r="VSX249" s="92"/>
      <c r="VSY249" s="92"/>
      <c r="VSZ249" s="92"/>
      <c r="VTA249" s="92"/>
      <c r="VTB249" s="92"/>
      <c r="VTC249" s="92"/>
      <c r="VTD249" s="92"/>
      <c r="VTE249" s="92"/>
      <c r="VTF249" s="92"/>
      <c r="VTG249" s="92"/>
      <c r="VTH249" s="92"/>
      <c r="VTI249" s="92"/>
      <c r="VTJ249" s="92"/>
      <c r="VTK249" s="92"/>
      <c r="VTL249" s="92"/>
      <c r="VTM249" s="92"/>
      <c r="VTN249" s="92"/>
      <c r="VTO249" s="92"/>
      <c r="VTP249" s="92"/>
      <c r="VTQ249" s="92"/>
      <c r="VTR249" s="92"/>
      <c r="VTS249" s="92"/>
      <c r="VTT249" s="92"/>
      <c r="VTU249" s="92"/>
      <c r="VTV249" s="92"/>
      <c r="VTW249" s="92"/>
      <c r="VTX249" s="92"/>
      <c r="VTY249" s="92"/>
      <c r="VTZ249" s="92"/>
      <c r="VUA249" s="92"/>
      <c r="VUB249" s="92"/>
      <c r="VUC249" s="92"/>
      <c r="VUD249" s="92"/>
      <c r="VUE249" s="92"/>
      <c r="VUF249" s="92"/>
      <c r="VUG249" s="92"/>
      <c r="VUH249" s="92"/>
      <c r="VUI249" s="92"/>
      <c r="VUJ249" s="92"/>
      <c r="VUK249" s="92"/>
      <c r="VUL249" s="92"/>
      <c r="VUM249" s="92"/>
      <c r="VUN249" s="92"/>
      <c r="VUO249" s="92"/>
      <c r="VUP249" s="92"/>
      <c r="VUQ249" s="92"/>
      <c r="VUR249" s="92"/>
      <c r="VUS249" s="92"/>
      <c r="VUT249" s="92"/>
      <c r="VUU249" s="92"/>
      <c r="VUV249" s="92"/>
      <c r="VUW249" s="92"/>
      <c r="VUX249" s="92"/>
      <c r="VUY249" s="92"/>
      <c r="VUZ249" s="92"/>
      <c r="VVA249" s="92"/>
      <c r="VVB249" s="92"/>
      <c r="VVC249" s="92"/>
      <c r="VVD249" s="92"/>
      <c r="VVE249" s="92"/>
      <c r="VVF249" s="92"/>
      <c r="VVG249" s="92"/>
      <c r="VVH249" s="92"/>
      <c r="VVI249" s="92"/>
      <c r="VVJ249" s="92"/>
      <c r="VVK249" s="92"/>
      <c r="VVL249" s="92"/>
      <c r="VVM249" s="92"/>
      <c r="VVN249" s="92"/>
      <c r="VVO249" s="92"/>
      <c r="VVP249" s="92"/>
      <c r="VVQ249" s="92"/>
      <c r="VVR249" s="92"/>
      <c r="VVS249" s="92"/>
      <c r="VVT249" s="92"/>
      <c r="VVU249" s="92"/>
      <c r="VVV249" s="92"/>
      <c r="VVW249" s="92"/>
      <c r="VVX249" s="92"/>
      <c r="VVY249" s="92"/>
      <c r="VVZ249" s="92"/>
      <c r="VWA249" s="92"/>
      <c r="VWB249" s="92"/>
      <c r="VWC249" s="92"/>
      <c r="VWD249" s="92"/>
      <c r="VWE249" s="92"/>
      <c r="VWF249" s="92"/>
      <c r="VWG249" s="92"/>
      <c r="VWH249" s="92"/>
      <c r="VWI249" s="92"/>
      <c r="VWJ249" s="92"/>
      <c r="VWK249" s="92"/>
      <c r="VWL249" s="92"/>
      <c r="VWM249" s="92"/>
      <c r="VWN249" s="92"/>
      <c r="VWO249" s="92"/>
      <c r="VWP249" s="92"/>
      <c r="VWQ249" s="92"/>
      <c r="VWR249" s="92"/>
      <c r="VWS249" s="92"/>
      <c r="VWT249" s="92"/>
      <c r="VWU249" s="92"/>
      <c r="VWV249" s="92"/>
      <c r="VWW249" s="92"/>
      <c r="VWX249" s="92"/>
      <c r="VWY249" s="92"/>
      <c r="VWZ249" s="92"/>
      <c r="VXA249" s="92"/>
      <c r="VXB249" s="92"/>
      <c r="VXC249" s="92"/>
      <c r="VXD249" s="92"/>
      <c r="VXE249" s="92"/>
      <c r="VXF249" s="92"/>
      <c r="VXG249" s="92"/>
      <c r="VXH249" s="92"/>
      <c r="VXI249" s="92"/>
      <c r="VXJ249" s="92"/>
      <c r="VXK249" s="92"/>
      <c r="VXL249" s="92"/>
      <c r="VXM249" s="92"/>
      <c r="VXN249" s="92"/>
      <c r="VXO249" s="92"/>
      <c r="VXP249" s="92"/>
      <c r="VXQ249" s="92"/>
      <c r="VXR249" s="92"/>
      <c r="VXS249" s="92"/>
      <c r="VXT249" s="92"/>
      <c r="VXU249" s="92"/>
      <c r="VXV249" s="92"/>
      <c r="VXW249" s="92"/>
      <c r="VXX249" s="92"/>
      <c r="VXY249" s="92"/>
      <c r="VXZ249" s="92"/>
      <c r="VYA249" s="92"/>
      <c r="VYB249" s="92"/>
      <c r="VYC249" s="92"/>
      <c r="VYD249" s="92"/>
      <c r="VYE249" s="92"/>
      <c r="VYF249" s="92"/>
      <c r="VYG249" s="92"/>
      <c r="VYH249" s="92"/>
      <c r="VYI249" s="92"/>
      <c r="VYJ249" s="92"/>
      <c r="VYK249" s="92"/>
      <c r="VYL249" s="92"/>
      <c r="VYM249" s="92"/>
      <c r="VYN249" s="92"/>
      <c r="VYO249" s="92"/>
      <c r="VYP249" s="92"/>
      <c r="VYQ249" s="92"/>
      <c r="VYR249" s="92"/>
      <c r="VYS249" s="92"/>
      <c r="VYT249" s="92"/>
      <c r="VYU249" s="92"/>
      <c r="VYV249" s="92"/>
      <c r="VYW249" s="92"/>
      <c r="VYX249" s="92"/>
      <c r="VYY249" s="92"/>
      <c r="VYZ249" s="92"/>
      <c r="VZA249" s="92"/>
      <c r="VZB249" s="92"/>
      <c r="VZC249" s="92"/>
      <c r="VZD249" s="92"/>
      <c r="VZE249" s="92"/>
      <c r="VZF249" s="92"/>
      <c r="VZG249" s="92"/>
      <c r="VZH249" s="92"/>
      <c r="VZI249" s="92"/>
      <c r="VZJ249" s="92"/>
      <c r="VZK249" s="92"/>
      <c r="VZL249" s="92"/>
      <c r="VZM249" s="92"/>
      <c r="VZN249" s="92"/>
      <c r="VZO249" s="92"/>
      <c r="VZP249" s="92"/>
      <c r="VZQ249" s="92"/>
      <c r="VZR249" s="92"/>
      <c r="VZS249" s="92"/>
      <c r="VZT249" s="92"/>
      <c r="VZU249" s="92"/>
      <c r="VZV249" s="92"/>
      <c r="VZW249" s="92"/>
      <c r="VZX249" s="92"/>
      <c r="VZY249" s="92"/>
      <c r="VZZ249" s="92"/>
      <c r="WAA249" s="92"/>
      <c r="WAB249" s="92"/>
      <c r="WAC249" s="92"/>
      <c r="WAD249" s="92"/>
      <c r="WAE249" s="92"/>
      <c r="WAF249" s="92"/>
      <c r="WAG249" s="92"/>
      <c r="WAH249" s="92"/>
      <c r="WAI249" s="92"/>
      <c r="WAJ249" s="92"/>
      <c r="WAK249" s="92"/>
      <c r="WAL249" s="92"/>
      <c r="WAM249" s="92"/>
      <c r="WAN249" s="92"/>
      <c r="WAO249" s="92"/>
      <c r="WAP249" s="92"/>
      <c r="WAQ249" s="92"/>
      <c r="WAR249" s="92"/>
      <c r="WAS249" s="92"/>
      <c r="WAT249" s="92"/>
      <c r="WAU249" s="92"/>
      <c r="WAV249" s="92"/>
      <c r="WAW249" s="92"/>
      <c r="WAX249" s="92"/>
      <c r="WAY249" s="92"/>
      <c r="WAZ249" s="92"/>
      <c r="WBA249" s="92"/>
      <c r="WBB249" s="92"/>
      <c r="WBC249" s="92"/>
      <c r="WBD249" s="92"/>
      <c r="WBE249" s="92"/>
      <c r="WBF249" s="92"/>
      <c r="WBG249" s="92"/>
      <c r="WBH249" s="92"/>
      <c r="WBI249" s="92"/>
      <c r="WBJ249" s="92"/>
      <c r="WBK249" s="92"/>
      <c r="WBL249" s="92"/>
      <c r="WBM249" s="92"/>
      <c r="WBN249" s="92"/>
      <c r="WBO249" s="92"/>
      <c r="WBP249" s="92"/>
      <c r="WBQ249" s="92"/>
      <c r="WBR249" s="92"/>
      <c r="WBS249" s="92"/>
      <c r="WBT249" s="92"/>
      <c r="WBU249" s="92"/>
      <c r="WBV249" s="92"/>
      <c r="WBW249" s="92"/>
      <c r="WBX249" s="92"/>
      <c r="WBY249" s="92"/>
      <c r="WBZ249" s="92"/>
      <c r="WCA249" s="92"/>
      <c r="WCB249" s="92"/>
      <c r="WCC249" s="92"/>
      <c r="WCD249" s="92"/>
      <c r="WCE249" s="92"/>
      <c r="WCF249" s="92"/>
      <c r="WCG249" s="92"/>
      <c r="WCH249" s="92"/>
      <c r="WCI249" s="92"/>
      <c r="WCJ249" s="92"/>
      <c r="WCK249" s="92"/>
      <c r="WCL249" s="92"/>
      <c r="WCM249" s="92"/>
      <c r="WCN249" s="92"/>
      <c r="WCO249" s="92"/>
      <c r="WCP249" s="92"/>
      <c r="WCQ249" s="92"/>
      <c r="WCR249" s="92"/>
      <c r="WCS249" s="92"/>
      <c r="WCT249" s="92"/>
      <c r="WCU249" s="92"/>
      <c r="WCV249" s="92"/>
      <c r="WCW249" s="92"/>
      <c r="WCX249" s="92"/>
      <c r="WCY249" s="92"/>
      <c r="WCZ249" s="92"/>
      <c r="WDA249" s="92"/>
      <c r="WDB249" s="92"/>
      <c r="WDC249" s="92"/>
      <c r="WDD249" s="92"/>
      <c r="WDE249" s="92"/>
      <c r="WDF249" s="92"/>
      <c r="WDG249" s="92"/>
      <c r="WDH249" s="92"/>
      <c r="WDI249" s="92"/>
      <c r="WDJ249" s="92"/>
      <c r="WDK249" s="92"/>
      <c r="WDL249" s="92"/>
      <c r="WDM249" s="92"/>
      <c r="WDN249" s="92"/>
      <c r="WDO249" s="92"/>
      <c r="WDP249" s="92"/>
      <c r="WDQ249" s="92"/>
      <c r="WDR249" s="92"/>
      <c r="WDS249" s="92"/>
      <c r="WDT249" s="92"/>
      <c r="WDU249" s="92"/>
      <c r="WDV249" s="92"/>
      <c r="WDW249" s="92"/>
      <c r="WDX249" s="92"/>
      <c r="WDY249" s="92"/>
      <c r="WDZ249" s="92"/>
      <c r="WEA249" s="92"/>
      <c r="WEB249" s="92"/>
      <c r="WEC249" s="92"/>
      <c r="WED249" s="92"/>
      <c r="WEE249" s="92"/>
      <c r="WEF249" s="92"/>
      <c r="WEG249" s="92"/>
      <c r="WEH249" s="92"/>
      <c r="WEI249" s="92"/>
      <c r="WEJ249" s="92"/>
      <c r="WEK249" s="92"/>
      <c r="WEL249" s="92"/>
      <c r="WEM249" s="92"/>
      <c r="WEN249" s="92"/>
      <c r="WEO249" s="92"/>
      <c r="WEP249" s="92"/>
      <c r="WEQ249" s="92"/>
      <c r="WER249" s="92"/>
      <c r="WES249" s="92"/>
      <c r="WET249" s="92"/>
      <c r="WEU249" s="92"/>
      <c r="WEV249" s="92"/>
      <c r="WEW249" s="92"/>
      <c r="WEX249" s="92"/>
      <c r="WEY249" s="92"/>
      <c r="WEZ249" s="92"/>
      <c r="WFA249" s="92"/>
      <c r="WFB249" s="92"/>
      <c r="WFC249" s="92"/>
      <c r="WFD249" s="92"/>
      <c r="WFE249" s="92"/>
      <c r="WFF249" s="92"/>
      <c r="WFG249" s="92"/>
      <c r="WFH249" s="92"/>
      <c r="WFI249" s="92"/>
      <c r="WFJ249" s="92"/>
      <c r="WFK249" s="92"/>
      <c r="WFL249" s="92"/>
      <c r="WFM249" s="92"/>
      <c r="WFN249" s="92"/>
      <c r="WFO249" s="92"/>
      <c r="WFP249" s="92"/>
      <c r="WFQ249" s="92"/>
      <c r="WFR249" s="92"/>
      <c r="WFS249" s="92"/>
      <c r="WFT249" s="92"/>
      <c r="WFU249" s="92"/>
      <c r="WFV249" s="92"/>
      <c r="WFW249" s="92"/>
      <c r="WFX249" s="92"/>
      <c r="WFY249" s="92"/>
      <c r="WFZ249" s="92"/>
      <c r="WGA249" s="92"/>
      <c r="WGB249" s="92"/>
      <c r="WGC249" s="92"/>
      <c r="WGD249" s="92"/>
      <c r="WGE249" s="92"/>
      <c r="WGF249" s="92"/>
      <c r="WGG249" s="92"/>
      <c r="WGH249" s="92"/>
      <c r="WGI249" s="92"/>
      <c r="WGJ249" s="92"/>
      <c r="WGK249" s="92"/>
      <c r="WGL249" s="92"/>
      <c r="WGM249" s="92"/>
      <c r="WGN249" s="92"/>
      <c r="WGO249" s="92"/>
      <c r="WGP249" s="92"/>
      <c r="WGQ249" s="92"/>
      <c r="WGR249" s="92"/>
      <c r="WGS249" s="92"/>
      <c r="WGT249" s="92"/>
      <c r="WGU249" s="92"/>
      <c r="WGV249" s="92"/>
      <c r="WGW249" s="92"/>
      <c r="WGX249" s="92"/>
      <c r="WGY249" s="92"/>
      <c r="WGZ249" s="92"/>
      <c r="WHA249" s="92"/>
      <c r="WHB249" s="92"/>
      <c r="WHC249" s="92"/>
      <c r="WHD249" s="92"/>
      <c r="WHE249" s="92"/>
      <c r="WHF249" s="92"/>
      <c r="WHG249" s="92"/>
      <c r="WHH249" s="92"/>
      <c r="WHI249" s="92"/>
      <c r="WHJ249" s="92"/>
      <c r="WHK249" s="92"/>
      <c r="WHL249" s="92"/>
      <c r="WHM249" s="92"/>
      <c r="WHN249" s="92"/>
      <c r="WHO249" s="92"/>
      <c r="WHP249" s="92"/>
      <c r="WHQ249" s="92"/>
      <c r="WHR249" s="92"/>
      <c r="WHS249" s="92"/>
      <c r="WHT249" s="92"/>
      <c r="WHU249" s="92"/>
      <c r="WHV249" s="92"/>
      <c r="WHW249" s="92"/>
      <c r="WHX249" s="92"/>
      <c r="WHY249" s="92"/>
      <c r="WHZ249" s="92"/>
      <c r="WIA249" s="92"/>
      <c r="WIB249" s="92"/>
      <c r="WIC249" s="92"/>
      <c r="WID249" s="92"/>
      <c r="WIE249" s="92"/>
      <c r="WIF249" s="92"/>
      <c r="WIG249" s="92"/>
      <c r="WIH249" s="92"/>
      <c r="WII249" s="92"/>
      <c r="WIJ249" s="92"/>
      <c r="WIK249" s="92"/>
      <c r="WIL249" s="92"/>
      <c r="WIM249" s="92"/>
      <c r="WIN249" s="92"/>
      <c r="WIO249" s="92"/>
      <c r="WIP249" s="92"/>
      <c r="WIQ249" s="92"/>
      <c r="WIR249" s="92"/>
      <c r="WIS249" s="92"/>
      <c r="WIT249" s="92"/>
      <c r="WIU249" s="92"/>
      <c r="WIV249" s="92"/>
      <c r="WIW249" s="92"/>
      <c r="WIX249" s="92"/>
      <c r="WIY249" s="92"/>
      <c r="WIZ249" s="92"/>
      <c r="WJA249" s="92"/>
      <c r="WJB249" s="92"/>
      <c r="WJC249" s="92"/>
      <c r="WJD249" s="92"/>
      <c r="WJE249" s="92"/>
      <c r="WJF249" s="92"/>
      <c r="WJG249" s="92"/>
      <c r="WJH249" s="92"/>
      <c r="WJI249" s="92"/>
      <c r="WJJ249" s="92"/>
      <c r="WJK249" s="92"/>
      <c r="WJL249" s="92"/>
      <c r="WJM249" s="92"/>
      <c r="WJN249" s="92"/>
      <c r="WJO249" s="92"/>
      <c r="WJP249" s="92"/>
      <c r="WJQ249" s="92"/>
      <c r="WJR249" s="92"/>
      <c r="WJS249" s="92"/>
      <c r="WJT249" s="92"/>
      <c r="WJU249" s="92"/>
      <c r="WJV249" s="92"/>
      <c r="WJW249" s="92"/>
      <c r="WJX249" s="92"/>
      <c r="WJY249" s="92"/>
      <c r="WJZ249" s="92"/>
      <c r="WKA249" s="92"/>
      <c r="WKB249" s="92"/>
      <c r="WKC249" s="92"/>
      <c r="WKD249" s="92"/>
      <c r="WKE249" s="92"/>
      <c r="WKF249" s="92"/>
      <c r="WKG249" s="92"/>
      <c r="WKH249" s="92"/>
      <c r="WKI249" s="92"/>
      <c r="WKJ249" s="92"/>
      <c r="WKK249" s="92"/>
      <c r="WKL249" s="92"/>
      <c r="WKM249" s="92"/>
      <c r="WKN249" s="92"/>
      <c r="WKO249" s="92"/>
      <c r="WKP249" s="92"/>
      <c r="WKQ249" s="92"/>
      <c r="WKR249" s="92"/>
      <c r="WKS249" s="92"/>
      <c r="WKT249" s="92"/>
      <c r="WKU249" s="92"/>
      <c r="WKV249" s="92"/>
      <c r="WKW249" s="92"/>
      <c r="WKX249" s="92"/>
      <c r="WKY249" s="92"/>
      <c r="WKZ249" s="92"/>
      <c r="WLA249" s="92"/>
      <c r="WLB249" s="92"/>
      <c r="WLC249" s="92"/>
      <c r="WLD249" s="92"/>
      <c r="WLE249" s="92"/>
      <c r="WLF249" s="92"/>
      <c r="WLG249" s="92"/>
      <c r="WLH249" s="92"/>
      <c r="WLI249" s="92"/>
      <c r="WLJ249" s="92"/>
      <c r="WLK249" s="92"/>
      <c r="WLL249" s="92"/>
      <c r="WLM249" s="92"/>
      <c r="WLN249" s="92"/>
      <c r="WLO249" s="92"/>
      <c r="WLP249" s="92"/>
      <c r="WLQ249" s="92"/>
      <c r="WLR249" s="92"/>
      <c r="WLS249" s="92"/>
      <c r="WLT249" s="92"/>
      <c r="WLU249" s="92"/>
      <c r="WLV249" s="92"/>
      <c r="WLW249" s="92"/>
      <c r="WLX249" s="92"/>
      <c r="WLY249" s="92"/>
      <c r="WLZ249" s="92"/>
      <c r="WMA249" s="92"/>
      <c r="WMB249" s="92"/>
      <c r="WMC249" s="92"/>
      <c r="WMD249" s="92"/>
      <c r="WME249" s="92"/>
      <c r="WMF249" s="92"/>
      <c r="WMG249" s="92"/>
      <c r="WMH249" s="92"/>
      <c r="WMI249" s="92"/>
      <c r="WMJ249" s="92"/>
      <c r="WMK249" s="92"/>
      <c r="WML249" s="92"/>
      <c r="WMM249" s="92"/>
      <c r="WMN249" s="92"/>
      <c r="WMO249" s="92"/>
      <c r="WMP249" s="92"/>
      <c r="WMQ249" s="92"/>
      <c r="WMR249" s="92"/>
      <c r="WMS249" s="92"/>
      <c r="WMT249" s="92"/>
      <c r="WMU249" s="92"/>
      <c r="WMV249" s="92"/>
      <c r="WMW249" s="92"/>
      <c r="WMX249" s="92"/>
      <c r="WMY249" s="92"/>
      <c r="WMZ249" s="92"/>
      <c r="WNA249" s="92"/>
      <c r="WNB249" s="92"/>
      <c r="WNC249" s="92"/>
      <c r="WND249" s="92"/>
      <c r="WNE249" s="92"/>
      <c r="WNF249" s="92"/>
      <c r="WNG249" s="92"/>
      <c r="WNH249" s="92"/>
      <c r="WNI249" s="92"/>
      <c r="WNJ249" s="92"/>
      <c r="WNK249" s="92"/>
      <c r="WNL249" s="92"/>
      <c r="WNM249" s="92"/>
      <c r="WNN249" s="92"/>
      <c r="WNO249" s="92"/>
      <c r="WNP249" s="92"/>
      <c r="WNQ249" s="92"/>
      <c r="WNR249" s="92"/>
      <c r="WNS249" s="92"/>
      <c r="WNT249" s="92"/>
      <c r="WNU249" s="92"/>
      <c r="WNV249" s="92"/>
      <c r="WNW249" s="92"/>
      <c r="WNX249" s="92"/>
      <c r="WNY249" s="92"/>
      <c r="WNZ249" s="92"/>
      <c r="WOA249" s="92"/>
      <c r="WOB249" s="92"/>
      <c r="WOC249" s="92"/>
      <c r="WOD249" s="92"/>
      <c r="WOE249" s="92"/>
      <c r="WOF249" s="92"/>
      <c r="WOG249" s="92"/>
      <c r="WOH249" s="92"/>
      <c r="WOI249" s="92"/>
      <c r="WOJ249" s="92"/>
      <c r="WOK249" s="92"/>
      <c r="WOL249" s="92"/>
      <c r="WOM249" s="92"/>
      <c r="WON249" s="92"/>
      <c r="WOO249" s="92"/>
      <c r="WOP249" s="92"/>
      <c r="WOQ249" s="92"/>
      <c r="WOR249" s="92"/>
      <c r="WOS249" s="92"/>
      <c r="WOT249" s="92"/>
      <c r="WOU249" s="92"/>
      <c r="WOV249" s="92"/>
      <c r="WOW249" s="92"/>
      <c r="WOX249" s="92"/>
      <c r="WOY249" s="92"/>
      <c r="WOZ249" s="92"/>
      <c r="WPA249" s="92"/>
      <c r="WPB249" s="92"/>
      <c r="WPC249" s="92"/>
      <c r="WPD249" s="92"/>
      <c r="WPE249" s="92"/>
      <c r="WPF249" s="92"/>
      <c r="WPG249" s="92"/>
      <c r="WPH249" s="92"/>
      <c r="WPI249" s="92"/>
      <c r="WPJ249" s="92"/>
      <c r="WPK249" s="92"/>
      <c r="WPL249" s="92"/>
      <c r="WPM249" s="92"/>
      <c r="WPN249" s="92"/>
      <c r="WPO249" s="92"/>
      <c r="WPP249" s="92"/>
      <c r="WPQ249" s="92"/>
      <c r="WPR249" s="92"/>
      <c r="WPS249" s="92"/>
      <c r="WPT249" s="92"/>
      <c r="WPU249" s="92"/>
      <c r="WPV249" s="92"/>
      <c r="WPW249" s="92"/>
      <c r="WPX249" s="92"/>
      <c r="WPY249" s="92"/>
      <c r="WPZ249" s="92"/>
      <c r="WQA249" s="92"/>
      <c r="WQB249" s="92"/>
      <c r="WQC249" s="92"/>
      <c r="WQD249" s="92"/>
      <c r="WQE249" s="92"/>
      <c r="WQF249" s="92"/>
      <c r="WQG249" s="92"/>
      <c r="WQH249" s="92"/>
      <c r="WQI249" s="92"/>
      <c r="WQJ249" s="92"/>
      <c r="WQK249" s="92"/>
      <c r="WQL249" s="92"/>
      <c r="WQM249" s="92"/>
      <c r="WQN249" s="92"/>
      <c r="WQO249" s="92"/>
      <c r="WQP249" s="92"/>
      <c r="WQQ249" s="92"/>
      <c r="WQR249" s="92"/>
      <c r="WQS249" s="92"/>
      <c r="WQT249" s="92"/>
      <c r="WQU249" s="92"/>
      <c r="WQV249" s="92"/>
      <c r="WQW249" s="92"/>
      <c r="WQX249" s="92"/>
      <c r="WQY249" s="92"/>
      <c r="WQZ249" s="92"/>
      <c r="WRA249" s="92"/>
      <c r="WRB249" s="92"/>
      <c r="WRC249" s="92"/>
      <c r="WRD249" s="92"/>
      <c r="WRE249" s="92"/>
      <c r="WRF249" s="92"/>
      <c r="WRG249" s="92"/>
      <c r="WRH249" s="92"/>
      <c r="WRI249" s="92"/>
      <c r="WRJ249" s="92"/>
      <c r="WRK249" s="92"/>
      <c r="WRL249" s="92"/>
      <c r="WRM249" s="92"/>
      <c r="WRN249" s="92"/>
      <c r="WRO249" s="92"/>
      <c r="WRP249" s="92"/>
      <c r="WRQ249" s="92"/>
      <c r="WRR249" s="92"/>
      <c r="WRS249" s="92"/>
      <c r="WRT249" s="92"/>
      <c r="WRU249" s="92"/>
      <c r="WRV249" s="92"/>
      <c r="WRW249" s="92"/>
      <c r="WRX249" s="92"/>
      <c r="WRY249" s="92"/>
      <c r="WRZ249" s="92"/>
      <c r="WSA249" s="92"/>
      <c r="WSB249" s="92"/>
      <c r="WSC249" s="92"/>
      <c r="WSD249" s="92"/>
      <c r="WSE249" s="92"/>
      <c r="WSF249" s="92"/>
      <c r="WSG249" s="92"/>
      <c r="WSH249" s="92"/>
      <c r="WSI249" s="92"/>
      <c r="WSJ249" s="92"/>
      <c r="WSK249" s="92"/>
      <c r="WSL249" s="92"/>
      <c r="WSM249" s="92"/>
      <c r="WSN249" s="92"/>
      <c r="WSO249" s="92"/>
      <c r="WSP249" s="92"/>
      <c r="WSQ249" s="92"/>
      <c r="WSR249" s="92"/>
      <c r="WSS249" s="92"/>
      <c r="WST249" s="92"/>
      <c r="WSU249" s="92"/>
      <c r="WSV249" s="92"/>
      <c r="WSW249" s="92"/>
      <c r="WSX249" s="92"/>
      <c r="WSY249" s="92"/>
      <c r="WSZ249" s="92"/>
      <c r="WTA249" s="92"/>
      <c r="WTB249" s="92"/>
      <c r="WTC249" s="92"/>
      <c r="WTD249" s="92"/>
      <c r="WTE249" s="92"/>
      <c r="WTF249" s="92"/>
      <c r="WTG249" s="92"/>
      <c r="WTH249" s="92"/>
      <c r="WTI249" s="92"/>
      <c r="WTJ249" s="92"/>
      <c r="WTK249" s="92"/>
      <c r="WTL249" s="92"/>
      <c r="WTM249" s="92"/>
      <c r="WTN249" s="92"/>
      <c r="WTO249" s="92"/>
      <c r="WTP249" s="92"/>
      <c r="WTQ249" s="92"/>
      <c r="WTR249" s="92"/>
      <c r="WTS249" s="92"/>
      <c r="WTT249" s="92"/>
      <c r="WTU249" s="92"/>
      <c r="WTV249" s="92"/>
      <c r="WTW249" s="92"/>
      <c r="WTX249" s="92"/>
      <c r="WTY249" s="92"/>
      <c r="WTZ249" s="92"/>
      <c r="WUA249" s="92"/>
      <c r="WUB249" s="92"/>
      <c r="WUC249" s="92"/>
      <c r="WUD249" s="92"/>
      <c r="WUE249" s="92"/>
      <c r="WUF249" s="92"/>
      <c r="WUG249" s="92"/>
      <c r="WUH249" s="92"/>
      <c r="WUI249" s="92"/>
      <c r="WUJ249" s="92"/>
      <c r="WUK249" s="92"/>
      <c r="WUL249" s="92"/>
      <c r="WUM249" s="92"/>
      <c r="WUN249" s="92"/>
      <c r="WUO249" s="92"/>
      <c r="WUP249" s="92"/>
      <c r="WUQ249" s="92"/>
      <c r="WUR249" s="92"/>
      <c r="WUS249" s="92"/>
      <c r="WUT249" s="92"/>
      <c r="WUU249" s="92"/>
      <c r="WUV249" s="92"/>
      <c r="WUW249" s="92"/>
      <c r="WUX249" s="92"/>
      <c r="WUY249" s="92"/>
      <c r="WUZ249" s="92"/>
      <c r="WVA249" s="92"/>
      <c r="WVB249" s="92"/>
      <c r="WVC249" s="92"/>
      <c r="WVD249" s="92"/>
      <c r="WVE249" s="92"/>
      <c r="WVF249" s="92"/>
      <c r="WVG249" s="92"/>
      <c r="WVH249" s="92"/>
      <c r="WVI249" s="92"/>
      <c r="WVJ249" s="92"/>
      <c r="WVK249" s="92"/>
      <c r="WVL249" s="92"/>
      <c r="WVM249" s="92"/>
      <c r="WVN249" s="92"/>
      <c r="WVO249" s="92"/>
      <c r="WVP249" s="92"/>
      <c r="WVQ249" s="92"/>
      <c r="WVR249" s="92"/>
      <c r="WVS249" s="92"/>
      <c r="WVT249" s="92"/>
      <c r="WVU249" s="92"/>
      <c r="WVV249" s="92"/>
      <c r="WVW249" s="92"/>
      <c r="WVX249" s="92"/>
      <c r="WVY249" s="92"/>
      <c r="WVZ249" s="92"/>
      <c r="WWA249" s="92"/>
      <c r="WWB249" s="92"/>
      <c r="WWC249" s="92"/>
      <c r="WWD249" s="92"/>
      <c r="WWE249" s="92"/>
      <c r="WWF249" s="92"/>
      <c r="WWG249" s="92"/>
      <c r="WWH249" s="92"/>
      <c r="WWI249" s="92"/>
      <c r="WWJ249" s="92"/>
      <c r="WWK249" s="92"/>
      <c r="WWL249" s="92"/>
      <c r="WWM249" s="92"/>
      <c r="WWN249" s="92"/>
      <c r="WWO249" s="92"/>
      <c r="WWP249" s="92"/>
      <c r="WWQ249" s="92"/>
      <c r="WWR249" s="92"/>
      <c r="WWS249" s="92"/>
      <c r="WWT249" s="92"/>
      <c r="WWU249" s="92"/>
      <c r="WWV249" s="92"/>
      <c r="WWW249" s="92"/>
      <c r="WWX249" s="92"/>
      <c r="WWY249" s="92"/>
      <c r="WWZ249" s="92"/>
      <c r="WXA249" s="92"/>
      <c r="WXB249" s="92"/>
      <c r="WXC249" s="92"/>
      <c r="WXD249" s="92"/>
      <c r="WXE249" s="92"/>
      <c r="WXF249" s="92"/>
      <c r="WXG249" s="92"/>
      <c r="WXH249" s="92"/>
      <c r="WXI249" s="92"/>
      <c r="WXJ249" s="92"/>
      <c r="WXK249" s="92"/>
      <c r="WXL249" s="92"/>
      <c r="WXM249" s="92"/>
      <c r="WXN249" s="92"/>
      <c r="WXO249" s="92"/>
      <c r="WXP249" s="92"/>
      <c r="WXQ249" s="92"/>
      <c r="WXR249" s="92"/>
      <c r="WXS249" s="92"/>
      <c r="WXT249" s="92"/>
      <c r="WXU249" s="92"/>
      <c r="WXV249" s="92"/>
      <c r="WXW249" s="92"/>
      <c r="WXX249" s="92"/>
      <c r="WXY249" s="92"/>
      <c r="WXZ249" s="92"/>
      <c r="WYA249" s="92"/>
      <c r="WYB249" s="92"/>
      <c r="WYC249" s="92"/>
      <c r="WYD249" s="92"/>
      <c r="WYE249" s="92"/>
      <c r="WYF249" s="92"/>
      <c r="WYG249" s="92"/>
      <c r="WYH249" s="92"/>
      <c r="WYI249" s="92"/>
      <c r="WYJ249" s="92"/>
      <c r="WYK249" s="92"/>
      <c r="WYL249" s="92"/>
      <c r="WYM249" s="92"/>
      <c r="WYN249" s="92"/>
      <c r="WYO249" s="92"/>
      <c r="WYP249" s="92"/>
      <c r="WYQ249" s="92"/>
      <c r="WYR249" s="92"/>
      <c r="WYS249" s="92"/>
      <c r="WYT249" s="92"/>
      <c r="WYU249" s="92"/>
      <c r="WYV249" s="92"/>
      <c r="WYW249" s="92"/>
      <c r="WYX249" s="92"/>
      <c r="WYY249" s="92"/>
      <c r="WYZ249" s="92"/>
      <c r="WZA249" s="92"/>
      <c r="WZB249" s="92"/>
      <c r="WZC249" s="92"/>
      <c r="WZD249" s="92"/>
      <c r="WZE249" s="92"/>
      <c r="WZF249" s="92"/>
      <c r="WZG249" s="92"/>
      <c r="WZH249" s="92"/>
      <c r="WZI249" s="92"/>
      <c r="WZJ249" s="92"/>
      <c r="WZK249" s="92"/>
      <c r="WZL249" s="92"/>
      <c r="WZM249" s="92"/>
      <c r="WZN249" s="92"/>
      <c r="WZO249" s="92"/>
      <c r="WZP249" s="92"/>
      <c r="WZQ249" s="92"/>
      <c r="WZR249" s="92"/>
      <c r="WZS249" s="92"/>
      <c r="WZT249" s="92"/>
      <c r="WZU249" s="92"/>
      <c r="WZV249" s="92"/>
      <c r="WZW249" s="92"/>
      <c r="WZX249" s="92"/>
      <c r="WZY249" s="92"/>
      <c r="WZZ249" s="92"/>
      <c r="XAA249" s="92"/>
      <c r="XAB249" s="92"/>
      <c r="XAC249" s="92"/>
      <c r="XAD249" s="92"/>
      <c r="XAE249" s="92"/>
      <c r="XAF249" s="92"/>
      <c r="XAG249" s="92"/>
      <c r="XAH249" s="92"/>
      <c r="XAI249" s="92"/>
      <c r="XAJ249" s="92"/>
      <c r="XAK249" s="92"/>
      <c r="XAL249" s="92"/>
      <c r="XAM249" s="92"/>
      <c r="XAN249" s="92"/>
      <c r="XAO249" s="92"/>
      <c r="XAP249" s="92"/>
      <c r="XAQ249" s="92"/>
      <c r="XAR249" s="92"/>
      <c r="XAS249" s="92"/>
      <c r="XAT249" s="92"/>
      <c r="XAU249" s="92"/>
      <c r="XAV249" s="92"/>
      <c r="XAW249" s="92"/>
      <c r="XAX249" s="92"/>
      <c r="XAY249" s="92"/>
      <c r="XAZ249" s="92"/>
      <c r="XBA249" s="92"/>
      <c r="XBB249" s="92"/>
      <c r="XBC249" s="92"/>
      <c r="XBD249" s="92"/>
      <c r="XBE249" s="92"/>
      <c r="XBF249" s="92"/>
      <c r="XBG249" s="92"/>
      <c r="XBH249" s="92"/>
      <c r="XBI249" s="92"/>
      <c r="XBJ249" s="92"/>
      <c r="XBK249" s="92"/>
      <c r="XBL249" s="92"/>
      <c r="XBM249" s="92"/>
      <c r="XBN249" s="92"/>
      <c r="XBO249" s="92"/>
      <c r="XBP249" s="92"/>
      <c r="XBQ249" s="92"/>
      <c r="XBR249" s="92"/>
      <c r="XBS249" s="92"/>
      <c r="XBT249" s="92"/>
      <c r="XBU249" s="92"/>
      <c r="XBV249" s="92"/>
      <c r="XBW249" s="92"/>
      <c r="XBX249" s="92"/>
      <c r="XBY249" s="92"/>
      <c r="XBZ249" s="92"/>
      <c r="XCA249" s="92"/>
      <c r="XCB249" s="92"/>
      <c r="XCC249" s="92"/>
      <c r="XCD249" s="92"/>
      <c r="XCE249" s="92"/>
      <c r="XCF249" s="92"/>
      <c r="XCG249" s="92"/>
      <c r="XCH249" s="92"/>
      <c r="XCI249" s="92"/>
      <c r="XCJ249" s="92"/>
      <c r="XCK249" s="92"/>
      <c r="XCL249" s="92"/>
      <c r="XCM249" s="92"/>
      <c r="XCN249" s="92"/>
      <c r="XCO249" s="92"/>
      <c r="XCP249" s="92"/>
      <c r="XCQ249" s="92"/>
      <c r="XCR249" s="92"/>
      <c r="XCS249" s="92"/>
      <c r="XCT249" s="92"/>
      <c r="XCU249" s="92"/>
      <c r="XCV249" s="92"/>
      <c r="XCW249" s="92"/>
      <c r="XCX249" s="92"/>
      <c r="XCY249" s="92"/>
      <c r="XCZ249" s="92"/>
      <c r="XDA249" s="92"/>
      <c r="XDB249" s="92"/>
      <c r="XDC249" s="92"/>
      <c r="XDD249" s="92"/>
      <c r="XDE249" s="92"/>
      <c r="XDF249" s="92"/>
      <c r="XDG249" s="92"/>
      <c r="XDH249" s="92"/>
      <c r="XDI249" s="92"/>
      <c r="XDJ249" s="92"/>
      <c r="XDK249" s="92"/>
      <c r="XDL249" s="92"/>
      <c r="XDM249" s="92"/>
      <c r="XDN249" s="92"/>
      <c r="XDO249" s="92"/>
      <c r="XDP249" s="92"/>
      <c r="XDQ249" s="92"/>
      <c r="XDR249" s="92"/>
      <c r="XDS249" s="92"/>
      <c r="XDT249" s="92"/>
      <c r="XDU249" s="92"/>
      <c r="XDV249" s="92"/>
      <c r="XDW249" s="92"/>
      <c r="XDX249" s="92"/>
      <c r="XDY249" s="92"/>
      <c r="XDZ249" s="92"/>
      <c r="XEA249" s="92"/>
      <c r="XEB249" s="92"/>
      <c r="XEC249" s="92"/>
      <c r="XED249" s="92"/>
      <c r="XEE249" s="92"/>
      <c r="XEF249" s="92"/>
      <c r="XEG249" s="92"/>
      <c r="XEH249" s="92"/>
      <c r="XEI249" s="92"/>
      <c r="XEJ249" s="92"/>
      <c r="XEK249" s="92"/>
      <c r="XEL249" s="92"/>
      <c r="XEM249" s="92"/>
      <c r="XEN249" s="92"/>
      <c r="XEO249" s="92"/>
      <c r="XEP249" s="92"/>
      <c r="XEQ249" s="92"/>
      <c r="XER249" s="92"/>
      <c r="XES249" s="92"/>
      <c r="XET249" s="92"/>
      <c r="XEU249" s="92"/>
      <c r="XEV249" s="92"/>
      <c r="XEW249" s="92"/>
      <c r="XEX249" s="92"/>
      <c r="XEY249" s="92"/>
      <c r="XEZ249" s="92"/>
      <c r="XFA249" s="92"/>
      <c r="XFB249" s="92"/>
      <c r="XFC249" s="92"/>
    </row>
    <row r="250" spans="1:16383" x14ac:dyDescent="0.25">
      <c r="F250" s="138"/>
      <c r="G250" s="138"/>
      <c r="H250" s="138"/>
    </row>
    <row r="251" spans="1:16383" s="200" customFormat="1" x14ac:dyDescent="0.25">
      <c r="A251" s="196"/>
      <c r="B251" s="197"/>
      <c r="C251" s="198"/>
      <c r="D251" s="199"/>
      <c r="E251" s="200" t="str">
        <f>InpR!$E$123</f>
        <v>2019-20 RPI-CPIH wedge adjustment at 2017-18 FYA CPIH prices - Dummy</v>
      </c>
      <c r="F251" s="249">
        <f>InpR!$F$123</f>
        <v>0</v>
      </c>
      <c r="G251" s="248" t="str">
        <f>InpR!$G$123</f>
        <v>£m</v>
      </c>
      <c r="H251" s="30"/>
    </row>
    <row r="252" spans="1:16383" s="92" customFormat="1" x14ac:dyDescent="0.25">
      <c r="A252" s="164"/>
      <c r="B252" s="165"/>
      <c r="C252" s="166"/>
      <c r="D252" s="167"/>
      <c r="E252" s="230" t="str">
        <f>Index!E$46</f>
        <v>CPI(H): Financial year average - index - final determination</v>
      </c>
      <c r="F252" s="223">
        <f>Index!F$46</f>
        <v>0</v>
      </c>
      <c r="G252" s="223" t="str">
        <f>Index!G$46</f>
        <v>index</v>
      </c>
      <c r="H252" s="223">
        <f>Index!H$46</f>
        <v>0</v>
      </c>
      <c r="I252" s="223">
        <f>Index!I$46</f>
        <v>0</v>
      </c>
      <c r="J252" s="223">
        <f>Index!J$46</f>
        <v>104.21666666666665</v>
      </c>
      <c r="K252" s="223">
        <f>Index!K$46</f>
        <v>106.43333333333334</v>
      </c>
      <c r="L252" s="223">
        <f>Index!L$46</f>
        <v>108.55238432841566</v>
      </c>
      <c r="M252" s="223">
        <f>Index!M$46</f>
        <v>110.70537330136041</v>
      </c>
      <c r="N252" s="223">
        <f>Index!N$46</f>
        <v>112.92412852304601</v>
      </c>
      <c r="O252" s="223">
        <f>Index!O$46</f>
        <v>115.26744552524366</v>
      </c>
      <c r="P252" s="223">
        <f>Index!P$46</f>
        <v>117.68806188127384</v>
      </c>
      <c r="Q252" s="223">
        <f>Index!Q$46</f>
        <v>120.15951118078074</v>
      </c>
      <c r="R252" s="223">
        <f>Index!R$46</f>
        <v>122.56270140439625</v>
      </c>
    </row>
    <row r="253" spans="1:16383" s="92" customFormat="1" x14ac:dyDescent="0.25">
      <c r="A253" s="164"/>
      <c r="B253" s="165"/>
      <c r="C253" s="166"/>
      <c r="D253" s="167"/>
      <c r="E253" s="230" t="str">
        <f>Index!E$50</f>
        <v>CPI(H): March - index - final determination</v>
      </c>
      <c r="F253" s="223">
        <f>Index!F$50</f>
        <v>0</v>
      </c>
      <c r="G253" s="223" t="str">
        <f>Index!G$50</f>
        <v>index</v>
      </c>
      <c r="H253" s="223">
        <f>Index!H$50</f>
        <v>0</v>
      </c>
      <c r="I253" s="223">
        <f>Index!I$50</f>
        <v>0</v>
      </c>
      <c r="J253" s="223">
        <f>Index!J$50</f>
        <v>105.1</v>
      </c>
      <c r="K253" s="223">
        <f>Index!K$50</f>
        <v>107</v>
      </c>
      <c r="L253" s="223">
        <f>Index!L$50</f>
        <v>109.52246947724301</v>
      </c>
      <c r="M253" s="223">
        <f>Index!M$50</f>
        <v>111.712918866788</v>
      </c>
      <c r="N253" s="223">
        <f>Index!N$50</f>
        <v>113.97509521197701</v>
      </c>
      <c r="O253" s="223">
        <f>Index!O$50</f>
        <v>116.368572211429</v>
      </c>
      <c r="P253" s="223">
        <f>Index!P$50</f>
        <v>118.812312227869</v>
      </c>
      <c r="Q253" s="223">
        <f>Index!Q$50</f>
        <v>121.307370784654</v>
      </c>
      <c r="R253" s="223">
        <f>Index!R$50</f>
        <v>123.73351820034701</v>
      </c>
    </row>
    <row r="254" spans="1:16383" s="318" customFormat="1" x14ac:dyDescent="0.25">
      <c r="A254" s="314"/>
      <c r="B254" s="315"/>
      <c r="C254" s="316"/>
      <c r="D254" s="317"/>
      <c r="E254" s="229" t="s">
        <v>512</v>
      </c>
      <c r="F254" s="177">
        <f xml:space="preserve"> $L$253 / $J$252</f>
        <v>1.0509112695721383</v>
      </c>
      <c r="G254" s="319"/>
    </row>
    <row r="255" spans="1:16383" s="313" customFormat="1" x14ac:dyDescent="0.25">
      <c r="A255" s="47"/>
      <c r="B255" s="51"/>
      <c r="C255" s="269"/>
      <c r="D255" s="56"/>
      <c r="E255" s="7" t="s">
        <v>571</v>
      </c>
      <c r="F255" s="246">
        <f xml:space="preserve"> $F$251 * $F$254</f>
        <v>0</v>
      </c>
      <c r="G255" s="320" t="s">
        <v>238</v>
      </c>
      <c r="H255" s="7"/>
      <c r="I255" s="7"/>
      <c r="J255" s="7"/>
      <c r="K255" s="7"/>
      <c r="L255" s="7"/>
      <c r="M255" s="7"/>
      <c r="N255" s="7"/>
      <c r="O255" s="7"/>
      <c r="P255" s="7"/>
      <c r="Q255" s="7"/>
      <c r="R255" s="7"/>
    </row>
    <row r="256" spans="1:16383" s="92" customFormat="1" x14ac:dyDescent="0.25">
      <c r="A256" s="164"/>
      <c r="B256" s="165"/>
      <c r="C256" s="166"/>
      <c r="D256" s="167"/>
      <c r="E256" s="30" t="str">
        <f>Time!E$40</f>
        <v>Acquisition / initial balance date flag</v>
      </c>
      <c r="F256" s="248">
        <f>Time!F$40</f>
        <v>0</v>
      </c>
      <c r="G256" s="248" t="str">
        <f>Time!G$40</f>
        <v>flag</v>
      </c>
      <c r="H256" s="248">
        <f>Time!H$40</f>
        <v>1</v>
      </c>
      <c r="I256" s="248">
        <f>Time!I$40</f>
        <v>0</v>
      </c>
      <c r="J256" s="248">
        <f>Time!J$40</f>
        <v>0</v>
      </c>
      <c r="K256" s="248">
        <f>Time!K$40</f>
        <v>0</v>
      </c>
      <c r="L256" s="248">
        <f>Time!L$40</f>
        <v>1</v>
      </c>
      <c r="M256" s="248">
        <f>Time!M$40</f>
        <v>0</v>
      </c>
      <c r="N256" s="248">
        <f>Time!N$40</f>
        <v>0</v>
      </c>
      <c r="O256" s="248">
        <f>Time!O$40</f>
        <v>0</v>
      </c>
      <c r="P256" s="248">
        <f>Time!P$40</f>
        <v>0</v>
      </c>
      <c r="Q256" s="248">
        <f>Time!Q$40</f>
        <v>0</v>
      </c>
      <c r="R256" s="248">
        <f>Time!R$40</f>
        <v>0</v>
      </c>
    </row>
    <row r="257" spans="1:26" x14ac:dyDescent="0.25">
      <c r="A257" s="48"/>
      <c r="B257" s="59"/>
      <c r="C257" s="108"/>
      <c r="D257" s="53"/>
    </row>
    <row r="258" spans="1:26" x14ac:dyDescent="0.25">
      <c r="A258" s="47"/>
      <c r="B258" s="51"/>
      <c r="C258" s="269"/>
      <c r="D258" s="56"/>
      <c r="E258" s="7" t="s">
        <v>514</v>
      </c>
      <c r="G258" s="162" t="s">
        <v>238</v>
      </c>
      <c r="J258" s="241">
        <f t="shared" ref="J258:R258" si="162" xml:space="preserve"> I261</f>
        <v>0</v>
      </c>
      <c r="K258" s="241">
        <f t="shared" si="162"/>
        <v>0</v>
      </c>
      <c r="L258" s="241">
        <f t="shared" si="162"/>
        <v>0</v>
      </c>
      <c r="M258" s="241">
        <f t="shared" si="162"/>
        <v>0</v>
      </c>
      <c r="N258" s="241">
        <f t="shared" si="162"/>
        <v>0</v>
      </c>
      <c r="O258" s="241">
        <f t="shared" si="162"/>
        <v>0</v>
      </c>
      <c r="P258" s="241">
        <f t="shared" si="162"/>
        <v>0</v>
      </c>
      <c r="Q258" s="241">
        <f t="shared" si="162"/>
        <v>0</v>
      </c>
      <c r="R258" s="241">
        <f t="shared" si="162"/>
        <v>0</v>
      </c>
    </row>
    <row r="259" spans="1:26" x14ac:dyDescent="0.25">
      <c r="A259" s="47"/>
      <c r="B259" s="51"/>
      <c r="C259" s="111"/>
      <c r="D259" s="56" t="s">
        <v>445</v>
      </c>
      <c r="E259" s="7" t="str">
        <f t="shared" ref="E259:R259" si="163" xml:space="preserve"> E$244</f>
        <v>2019-20 wedge RCV indexation</v>
      </c>
      <c r="F259" s="241">
        <f t="shared" si="163"/>
        <v>0</v>
      </c>
      <c r="G259" s="241" t="str">
        <f t="shared" si="163"/>
        <v>£m</v>
      </c>
      <c r="H259" s="241">
        <f t="shared" si="163"/>
        <v>0</v>
      </c>
      <c r="I259" s="241">
        <f t="shared" si="163"/>
        <v>0</v>
      </c>
      <c r="J259" s="241">
        <f t="shared" si="163"/>
        <v>0</v>
      </c>
      <c r="K259" s="241">
        <f t="shared" si="163"/>
        <v>0</v>
      </c>
      <c r="L259" s="241">
        <f t="shared" si="163"/>
        <v>0</v>
      </c>
      <c r="M259" s="241">
        <f t="shared" si="163"/>
        <v>0</v>
      </c>
      <c r="N259" s="241">
        <f t="shared" si="163"/>
        <v>0</v>
      </c>
      <c r="O259" s="241">
        <f t="shared" si="163"/>
        <v>0</v>
      </c>
      <c r="P259" s="241">
        <f t="shared" si="163"/>
        <v>0</v>
      </c>
      <c r="Q259" s="241">
        <f t="shared" si="163"/>
        <v>0</v>
      </c>
      <c r="R259" s="241">
        <f t="shared" si="163"/>
        <v>0</v>
      </c>
    </row>
    <row r="260" spans="1:26" x14ac:dyDescent="0.25">
      <c r="A260" s="47"/>
      <c r="B260" s="51"/>
      <c r="C260" s="111"/>
      <c r="D260" s="56"/>
      <c r="E260" s="7" t="s">
        <v>515</v>
      </c>
      <c r="F260" s="241"/>
      <c r="G260" s="241"/>
      <c r="H260" s="241"/>
      <c r="I260" s="241"/>
      <c r="J260" s="241"/>
      <c r="K260" s="241"/>
      <c r="L260" s="241"/>
      <c r="M260" s="241"/>
      <c r="N260" s="241"/>
      <c r="O260" s="241"/>
      <c r="P260" s="241"/>
      <c r="Q260" s="241"/>
      <c r="R260" s="241"/>
    </row>
    <row r="261" spans="1:26" s="138" customFormat="1" x14ac:dyDescent="0.25">
      <c r="A261" s="134"/>
      <c r="B261" s="135"/>
      <c r="C261" s="268"/>
      <c r="D261" s="137"/>
      <c r="E261" s="138" t="s">
        <v>516</v>
      </c>
      <c r="G261" s="163" t="s">
        <v>238</v>
      </c>
      <c r="J261" s="242">
        <f t="shared" ref="J261:R261" si="164" xml:space="preserve"> IF( J256 = 1, $F255, J258 + J259 - J260)</f>
        <v>0</v>
      </c>
      <c r="K261" s="242">
        <f t="shared" si="164"/>
        <v>0</v>
      </c>
      <c r="L261" s="242">
        <f t="shared" si="164"/>
        <v>0</v>
      </c>
      <c r="M261" s="242">
        <f t="shared" si="164"/>
        <v>0</v>
      </c>
      <c r="N261" s="242">
        <f t="shared" si="164"/>
        <v>0</v>
      </c>
      <c r="O261" s="242">
        <f t="shared" si="164"/>
        <v>0</v>
      </c>
      <c r="P261" s="242">
        <f t="shared" si="164"/>
        <v>0</v>
      </c>
      <c r="Q261" s="242">
        <f t="shared" si="164"/>
        <v>0</v>
      </c>
      <c r="R261" s="242">
        <f t="shared" si="164"/>
        <v>0</v>
      </c>
    </row>
    <row r="262" spans="1:26" x14ac:dyDescent="0.25"/>
    <row r="263" spans="1:26" s="92" customFormat="1" x14ac:dyDescent="0.25">
      <c r="A263" s="164"/>
      <c r="B263" s="165"/>
      <c r="C263" s="166"/>
      <c r="D263" s="167"/>
      <c r="E263" s="179" t="str">
        <f t="shared" ref="E263:R263" si="165" xml:space="preserve"> E$258</f>
        <v>2019-20 wedge Nominal RCV balance BEG</v>
      </c>
      <c r="F263" s="185">
        <f t="shared" si="165"/>
        <v>0</v>
      </c>
      <c r="G263" s="185" t="str">
        <f t="shared" si="165"/>
        <v>£m</v>
      </c>
      <c r="H263" s="185">
        <f t="shared" si="165"/>
        <v>0</v>
      </c>
      <c r="I263" s="185">
        <f t="shared" si="165"/>
        <v>0</v>
      </c>
      <c r="J263" s="185">
        <f t="shared" si="165"/>
        <v>0</v>
      </c>
      <c r="K263" s="185">
        <f t="shared" si="165"/>
        <v>0</v>
      </c>
      <c r="L263" s="185">
        <f t="shared" si="165"/>
        <v>0</v>
      </c>
      <c r="M263" s="185">
        <f t="shared" si="165"/>
        <v>0</v>
      </c>
      <c r="N263" s="185">
        <f t="shared" si="165"/>
        <v>0</v>
      </c>
      <c r="O263" s="185">
        <f t="shared" si="165"/>
        <v>0</v>
      </c>
      <c r="P263" s="185">
        <f t="shared" si="165"/>
        <v>0</v>
      </c>
      <c r="Q263" s="185">
        <f t="shared" si="165"/>
        <v>0</v>
      </c>
      <c r="R263" s="185">
        <f t="shared" si="165"/>
        <v>0</v>
      </c>
    </row>
    <row r="264" spans="1:26" s="91" customFormat="1" x14ac:dyDescent="0.25">
      <c r="A264" s="170"/>
      <c r="B264" s="165"/>
      <c r="C264" s="166"/>
      <c r="D264" s="171"/>
      <c r="E264" s="179" t="str">
        <f t="shared" ref="E264:R264" si="166" xml:space="preserve"> E$244</f>
        <v>2019-20 wedge RCV indexation</v>
      </c>
      <c r="F264" s="184">
        <f t="shared" si="166"/>
        <v>0</v>
      </c>
      <c r="G264" s="185" t="str">
        <f t="shared" si="166"/>
        <v>£m</v>
      </c>
      <c r="H264" s="184">
        <f t="shared" si="166"/>
        <v>0</v>
      </c>
      <c r="I264" s="184">
        <f t="shared" si="166"/>
        <v>0</v>
      </c>
      <c r="J264" s="184">
        <f t="shared" si="166"/>
        <v>0</v>
      </c>
      <c r="K264" s="184">
        <f t="shared" si="166"/>
        <v>0</v>
      </c>
      <c r="L264" s="184">
        <f t="shared" si="166"/>
        <v>0</v>
      </c>
      <c r="M264" s="184">
        <f t="shared" si="166"/>
        <v>0</v>
      </c>
      <c r="N264" s="184">
        <f t="shared" si="166"/>
        <v>0</v>
      </c>
      <c r="O264" s="184">
        <f t="shared" si="166"/>
        <v>0</v>
      </c>
      <c r="P264" s="184">
        <f t="shared" si="166"/>
        <v>0</v>
      </c>
      <c r="Q264" s="184">
        <f t="shared" si="166"/>
        <v>0</v>
      </c>
      <c r="R264" s="184">
        <f t="shared" si="166"/>
        <v>0</v>
      </c>
      <c r="S264" s="92"/>
      <c r="T264" s="92"/>
      <c r="U264" s="92"/>
      <c r="V264" s="92"/>
      <c r="W264" s="92"/>
      <c r="X264" s="92"/>
      <c r="Y264" s="92"/>
      <c r="Z264" s="92"/>
    </row>
    <row r="265" spans="1:26" s="92" customFormat="1" x14ac:dyDescent="0.25">
      <c r="A265" s="164"/>
      <c r="B265" s="165"/>
      <c r="C265" s="166"/>
      <c r="D265" s="167"/>
      <c r="E265" s="179" t="str">
        <f t="shared" ref="E265:R265" si="167" xml:space="preserve"> E$261</f>
        <v>2019-20 wedge Nominal RCV balance END</v>
      </c>
      <c r="F265" s="185">
        <f t="shared" si="167"/>
        <v>0</v>
      </c>
      <c r="G265" s="185" t="str">
        <f t="shared" si="167"/>
        <v>£m</v>
      </c>
      <c r="H265" s="185">
        <f t="shared" si="167"/>
        <v>0</v>
      </c>
      <c r="I265" s="185">
        <f t="shared" si="167"/>
        <v>0</v>
      </c>
      <c r="J265" s="185">
        <f t="shared" si="167"/>
        <v>0</v>
      </c>
      <c r="K265" s="185">
        <f t="shared" si="167"/>
        <v>0</v>
      </c>
      <c r="L265" s="185">
        <f t="shared" si="167"/>
        <v>0</v>
      </c>
      <c r="M265" s="185">
        <f t="shared" si="167"/>
        <v>0</v>
      </c>
      <c r="N265" s="185">
        <f t="shared" si="167"/>
        <v>0</v>
      </c>
      <c r="O265" s="185">
        <f t="shared" si="167"/>
        <v>0</v>
      </c>
      <c r="P265" s="185">
        <f t="shared" si="167"/>
        <v>0</v>
      </c>
      <c r="Q265" s="185">
        <f t="shared" si="167"/>
        <v>0</v>
      </c>
      <c r="R265" s="185">
        <f t="shared" si="167"/>
        <v>0</v>
      </c>
    </row>
    <row r="266" spans="1:26" x14ac:dyDescent="0.25">
      <c r="A266" s="49"/>
      <c r="C266" s="267"/>
      <c r="D266" s="57"/>
      <c r="E266" s="7" t="s">
        <v>517</v>
      </c>
      <c r="F266" s="243"/>
      <c r="G266" s="185" t="s">
        <v>238</v>
      </c>
      <c r="H266" s="243"/>
      <c r="I266" s="243"/>
      <c r="J266" s="185">
        <f t="shared" ref="J266:L266" si="168" xml:space="preserve"> ( (J263+J264) + J265) / 2</f>
        <v>0</v>
      </c>
      <c r="K266" s="185">
        <f t="shared" si="168"/>
        <v>0</v>
      </c>
      <c r="L266" s="185">
        <f t="shared" si="168"/>
        <v>0</v>
      </c>
      <c r="M266" s="185">
        <f xml:space="preserve"> ( (M263+M264) + M265) / 2</f>
        <v>0</v>
      </c>
      <c r="N266" s="185">
        <f t="shared" ref="N266:R266" si="169" xml:space="preserve"> ( (N263+N264) + N265) / 2</f>
        <v>0</v>
      </c>
      <c r="O266" s="185">
        <f t="shared" si="169"/>
        <v>0</v>
      </c>
      <c r="P266" s="185">
        <f t="shared" si="169"/>
        <v>0</v>
      </c>
      <c r="Q266" s="185">
        <f t="shared" si="169"/>
        <v>0</v>
      </c>
      <c r="R266" s="185">
        <f t="shared" si="169"/>
        <v>0</v>
      </c>
    </row>
    <row r="267" spans="1:26" x14ac:dyDescent="0.25"/>
    <row r="268" spans="1:26" s="205" customFormat="1" x14ac:dyDescent="0.25">
      <c r="A268" s="201"/>
      <c r="B268" s="202"/>
      <c r="C268" s="203"/>
      <c r="D268" s="204"/>
      <c r="E268" s="205" t="str">
        <f xml:space="preserve"> InpR!E$109</f>
        <v>WACC on RCV - CPI(H) + RPI wedge bf and additions - DMMY</v>
      </c>
      <c r="F268" s="205">
        <f xml:space="preserve"> InpR!F$109</f>
        <v>0</v>
      </c>
      <c r="G268" s="223" t="str">
        <f xml:space="preserve"> InpR!G$109</f>
        <v>%</v>
      </c>
      <c r="H268" s="205">
        <f xml:space="preserve"> InpR!H$109</f>
        <v>0</v>
      </c>
      <c r="I268" s="205">
        <f xml:space="preserve"> InpR!I$109</f>
        <v>0</v>
      </c>
      <c r="J268" s="205">
        <f xml:space="preserve"> InpR!J$109</f>
        <v>0</v>
      </c>
      <c r="K268" s="205">
        <f xml:space="preserve"> InpR!K$109</f>
        <v>0</v>
      </c>
      <c r="L268" s="205">
        <f xml:space="preserve"> InpR!L$109</f>
        <v>0</v>
      </c>
      <c r="M268" s="205">
        <f xml:space="preserve"> InpR!M$109</f>
        <v>1.920357193840716E-2</v>
      </c>
      <c r="N268" s="205">
        <f xml:space="preserve"> InpR!N$109</f>
        <v>1.920357193840716E-2</v>
      </c>
      <c r="O268" s="205">
        <f xml:space="preserve"> InpR!O$109</f>
        <v>1.920357193840716E-2</v>
      </c>
      <c r="P268" s="205">
        <f xml:space="preserve"> InpR!P$109</f>
        <v>1.920357193840716E-2</v>
      </c>
      <c r="Q268" s="205">
        <f xml:space="preserve"> InpR!Q$109</f>
        <v>1.920357193840716E-2</v>
      </c>
      <c r="R268" s="205">
        <f xml:space="preserve"> InpR!R$109</f>
        <v>0</v>
      </c>
    </row>
    <row r="269" spans="1:26" s="92" customFormat="1" x14ac:dyDescent="0.25">
      <c r="A269" s="164"/>
      <c r="B269" s="165"/>
      <c r="C269" s="166"/>
      <c r="D269" s="167"/>
      <c r="E269" s="30" t="str">
        <f xml:space="preserve"> Time!E$54</f>
        <v>Forecast Period Flag</v>
      </c>
      <c r="F269" s="248">
        <f xml:space="preserve"> Time!F$54</f>
        <v>0</v>
      </c>
      <c r="G269" s="248" t="str">
        <f xml:space="preserve"> Time!G$54</f>
        <v>flag</v>
      </c>
      <c r="H269" s="248">
        <f xml:space="preserve"> Time!H$54</f>
        <v>5</v>
      </c>
      <c r="I269" s="248">
        <f xml:space="preserve"> Time!I$54</f>
        <v>0</v>
      </c>
      <c r="J269" s="248">
        <f xml:space="preserve"> Time!J$54</f>
        <v>0</v>
      </c>
      <c r="K269" s="248">
        <f xml:space="preserve"> Time!K$54</f>
        <v>0</v>
      </c>
      <c r="L269" s="248">
        <f xml:space="preserve"> Time!L$54</f>
        <v>0</v>
      </c>
      <c r="M269" s="248">
        <f xml:space="preserve"> Time!M$54</f>
        <v>1</v>
      </c>
      <c r="N269" s="248">
        <f xml:space="preserve"> Time!N$54</f>
        <v>1</v>
      </c>
      <c r="O269" s="248">
        <f xml:space="preserve"> Time!O$54</f>
        <v>1</v>
      </c>
      <c r="P269" s="248">
        <f xml:space="preserve"> Time!P$54</f>
        <v>1</v>
      </c>
      <c r="Q269" s="248">
        <f xml:space="preserve"> Time!Q$54</f>
        <v>1</v>
      </c>
      <c r="R269" s="248">
        <f xml:space="preserve"> Time!R$54</f>
        <v>0</v>
      </c>
    </row>
    <row r="270" spans="1:26" x14ac:dyDescent="0.25">
      <c r="E270" s="7" t="str">
        <f t="shared" ref="E270:R270" si="170" xml:space="preserve"> E$266</f>
        <v>2019-20 wedge Nominal RCV average balance</v>
      </c>
      <c r="F270" s="184">
        <f t="shared" si="170"/>
        <v>0</v>
      </c>
      <c r="G270" s="184" t="str">
        <f t="shared" si="170"/>
        <v>£m</v>
      </c>
      <c r="H270" s="245">
        <f t="shared" si="170"/>
        <v>0</v>
      </c>
      <c r="I270" s="184">
        <f t="shared" si="170"/>
        <v>0</v>
      </c>
      <c r="J270" s="245">
        <f t="shared" si="170"/>
        <v>0</v>
      </c>
      <c r="K270" s="245">
        <f t="shared" si="170"/>
        <v>0</v>
      </c>
      <c r="L270" s="245">
        <f t="shared" si="170"/>
        <v>0</v>
      </c>
      <c r="M270" s="245">
        <f xml:space="preserve"> M$266</f>
        <v>0</v>
      </c>
      <c r="N270" s="245">
        <f t="shared" si="170"/>
        <v>0</v>
      </c>
      <c r="O270" s="245">
        <f t="shared" si="170"/>
        <v>0</v>
      </c>
      <c r="P270" s="245">
        <f t="shared" si="170"/>
        <v>0</v>
      </c>
      <c r="Q270" s="245">
        <f t="shared" si="170"/>
        <v>0</v>
      </c>
      <c r="R270" s="245">
        <f t="shared" si="170"/>
        <v>0</v>
      </c>
    </row>
    <row r="271" spans="1:26" x14ac:dyDescent="0.25">
      <c r="C271" s="267"/>
      <c r="E271" s="7" t="s">
        <v>518</v>
      </c>
      <c r="F271" s="243"/>
      <c r="G271" s="184" t="s">
        <v>238</v>
      </c>
      <c r="H271" s="243"/>
      <c r="I271" s="243"/>
      <c r="J271" s="245">
        <f t="shared" ref="J271:K271" si="171">J268*J269*J270</f>
        <v>0</v>
      </c>
      <c r="K271" s="245">
        <f t="shared" si="171"/>
        <v>0</v>
      </c>
      <c r="L271" s="245">
        <f>L268*L269*L270</f>
        <v>0</v>
      </c>
      <c r="M271" s="245">
        <f>M268*M269*M270</f>
        <v>0</v>
      </c>
      <c r="N271" s="245">
        <f t="shared" ref="N271:R271" si="172">N268*N269*N270</f>
        <v>0</v>
      </c>
      <c r="O271" s="245">
        <f t="shared" si="172"/>
        <v>0</v>
      </c>
      <c r="P271" s="245">
        <f t="shared" si="172"/>
        <v>0</v>
      </c>
      <c r="Q271" s="245">
        <f t="shared" si="172"/>
        <v>0</v>
      </c>
      <c r="R271" s="245">
        <f t="shared" si="172"/>
        <v>0</v>
      </c>
    </row>
    <row r="272" spans="1:26" x14ac:dyDescent="0.25">
      <c r="M272" s="187"/>
      <c r="N272" s="187"/>
      <c r="O272" s="187"/>
      <c r="P272" s="187"/>
      <c r="Q272" s="187"/>
    </row>
    <row r="273" spans="1:26" s="91" customFormat="1" x14ac:dyDescent="0.25">
      <c r="A273" s="170"/>
      <c r="B273" s="165"/>
      <c r="C273" s="166"/>
      <c r="D273" s="171"/>
      <c r="E273" s="7" t="str">
        <f xml:space="preserve"> E$249</f>
        <v>2019-20 wedge Nominal RCV run-off</v>
      </c>
      <c r="F273" s="184">
        <f t="shared" ref="F273:R273" si="173" xml:space="preserve"> F$249</f>
        <v>0</v>
      </c>
      <c r="G273" s="184" t="str">
        <f t="shared" si="173"/>
        <v>£m</v>
      </c>
      <c r="H273" s="184">
        <f t="shared" si="173"/>
        <v>0</v>
      </c>
      <c r="I273" s="184">
        <f t="shared" si="173"/>
        <v>0</v>
      </c>
      <c r="J273" s="184">
        <f t="shared" si="173"/>
        <v>0</v>
      </c>
      <c r="K273" s="184">
        <f t="shared" si="173"/>
        <v>0</v>
      </c>
      <c r="L273" s="184">
        <f t="shared" si="173"/>
        <v>0</v>
      </c>
      <c r="M273" s="184">
        <f t="shared" si="173"/>
        <v>0</v>
      </c>
      <c r="N273" s="184">
        <f t="shared" si="173"/>
        <v>0</v>
      </c>
      <c r="O273" s="184">
        <f t="shared" si="173"/>
        <v>0</v>
      </c>
      <c r="P273" s="184">
        <f t="shared" si="173"/>
        <v>0</v>
      </c>
      <c r="Q273" s="184">
        <f t="shared" si="173"/>
        <v>0</v>
      </c>
      <c r="R273" s="184">
        <f t="shared" si="173"/>
        <v>0</v>
      </c>
      <c r="S273" s="92"/>
      <c r="T273" s="92"/>
      <c r="U273" s="92"/>
      <c r="V273" s="92"/>
      <c r="W273" s="92"/>
      <c r="X273" s="92"/>
      <c r="Y273" s="92"/>
      <c r="Z273" s="92"/>
    </row>
    <row r="274" spans="1:26" x14ac:dyDescent="0.25">
      <c r="E274" s="7" t="str">
        <f xml:space="preserve"> E$271</f>
        <v>2019-20 wedge Nominal return</v>
      </c>
      <c r="F274" s="184">
        <f t="shared" ref="F274:R274" si="174" xml:space="preserve"> F$271</f>
        <v>0</v>
      </c>
      <c r="G274" s="184" t="str">
        <f t="shared" si="174"/>
        <v>£m</v>
      </c>
      <c r="H274" s="184">
        <f t="shared" si="174"/>
        <v>0</v>
      </c>
      <c r="I274" s="184">
        <f t="shared" si="174"/>
        <v>0</v>
      </c>
      <c r="J274" s="184">
        <f t="shared" si="174"/>
        <v>0</v>
      </c>
      <c r="K274" s="184">
        <f t="shared" si="174"/>
        <v>0</v>
      </c>
      <c r="L274" s="184">
        <f t="shared" si="174"/>
        <v>0</v>
      </c>
      <c r="M274" s="184">
        <f t="shared" si="174"/>
        <v>0</v>
      </c>
      <c r="N274" s="184">
        <f t="shared" si="174"/>
        <v>0</v>
      </c>
      <c r="O274" s="184">
        <f t="shared" si="174"/>
        <v>0</v>
      </c>
      <c r="P274" s="184">
        <f t="shared" si="174"/>
        <v>0</v>
      </c>
      <c r="Q274" s="184">
        <f t="shared" si="174"/>
        <v>0</v>
      </c>
      <c r="R274" s="184">
        <f t="shared" si="174"/>
        <v>0</v>
      </c>
    </row>
    <row r="275" spans="1:26" x14ac:dyDescent="0.25">
      <c r="C275" s="267"/>
      <c r="E275" s="7" t="s">
        <v>519</v>
      </c>
      <c r="F275" s="243"/>
      <c r="G275" s="184" t="str">
        <f t="shared" ref="G275" si="175">G$273</f>
        <v>£m</v>
      </c>
      <c r="H275" s="243">
        <f>SUM(J275:R275)</f>
        <v>0</v>
      </c>
      <c r="I275" s="243"/>
      <c r="J275" s="243">
        <f t="shared" ref="J275:R275" si="176">SUM(J273:J274)</f>
        <v>0</v>
      </c>
      <c r="K275" s="243">
        <f t="shared" si="176"/>
        <v>0</v>
      </c>
      <c r="L275" s="243">
        <f>SUM(L273:L274)</f>
        <v>0</v>
      </c>
      <c r="M275" s="243">
        <f>SUM(M273:M274)</f>
        <v>0</v>
      </c>
      <c r="N275" s="243">
        <f t="shared" si="176"/>
        <v>0</v>
      </c>
      <c r="O275" s="243">
        <f t="shared" si="176"/>
        <v>0</v>
      </c>
      <c r="P275" s="243">
        <f t="shared" si="176"/>
        <v>0</v>
      </c>
      <c r="Q275" s="243">
        <f t="shared" si="176"/>
        <v>0</v>
      </c>
      <c r="R275" s="243">
        <f t="shared" si="176"/>
        <v>0</v>
      </c>
    </row>
    <row r="276" spans="1:26" x14ac:dyDescent="0.25"/>
    <row r="277" spans="1:26" x14ac:dyDescent="0.25">
      <c r="A277" s="50" t="s">
        <v>494</v>
      </c>
      <c r="B277" s="50"/>
    </row>
    <row r="278" spans="1:26" x14ac:dyDescent="0.25"/>
    <row r="279" spans="1:26" s="92" customFormat="1" x14ac:dyDescent="0.25">
      <c r="A279" s="164"/>
      <c r="B279" s="165"/>
      <c r="C279" s="166"/>
      <c r="D279" s="167"/>
      <c r="E279" s="7" t="str">
        <f>E$249</f>
        <v>2019-20 wedge Nominal RCV run-off</v>
      </c>
      <c r="F279" s="185">
        <f t="shared" ref="F279:R279" si="177">F$249</f>
        <v>0</v>
      </c>
      <c r="G279" s="185" t="str">
        <f t="shared" si="177"/>
        <v>£m</v>
      </c>
      <c r="H279" s="185">
        <f t="shared" si="177"/>
        <v>0</v>
      </c>
      <c r="I279" s="185">
        <f t="shared" si="177"/>
        <v>0</v>
      </c>
      <c r="J279" s="185">
        <f t="shared" si="177"/>
        <v>0</v>
      </c>
      <c r="K279" s="185">
        <f t="shared" si="177"/>
        <v>0</v>
      </c>
      <c r="L279" s="185">
        <f t="shared" si="177"/>
        <v>0</v>
      </c>
      <c r="M279" s="185">
        <f t="shared" si="177"/>
        <v>0</v>
      </c>
      <c r="N279" s="185">
        <f t="shared" si="177"/>
        <v>0</v>
      </c>
      <c r="O279" s="185">
        <f t="shared" si="177"/>
        <v>0</v>
      </c>
      <c r="P279" s="185">
        <f t="shared" si="177"/>
        <v>0</v>
      </c>
      <c r="Q279" s="185">
        <f t="shared" si="177"/>
        <v>0</v>
      </c>
      <c r="R279" s="185">
        <f t="shared" si="177"/>
        <v>0</v>
      </c>
    </row>
    <row r="280" spans="1:26" s="92" customFormat="1" x14ac:dyDescent="0.25">
      <c r="A280" s="164"/>
      <c r="B280" s="165"/>
      <c r="C280" s="166"/>
      <c r="D280" s="167"/>
      <c r="E280" s="7" t="str">
        <f>E$271</f>
        <v>2019-20 wedge Nominal return</v>
      </c>
      <c r="F280" s="185">
        <f t="shared" ref="F280:R280" si="178">F$271</f>
        <v>0</v>
      </c>
      <c r="G280" s="185" t="str">
        <f t="shared" si="178"/>
        <v>£m</v>
      </c>
      <c r="H280" s="185">
        <f t="shared" si="178"/>
        <v>0</v>
      </c>
      <c r="I280" s="185">
        <f t="shared" si="178"/>
        <v>0</v>
      </c>
      <c r="J280" s="185">
        <f t="shared" si="178"/>
        <v>0</v>
      </c>
      <c r="K280" s="185">
        <f t="shared" si="178"/>
        <v>0</v>
      </c>
      <c r="L280" s="185">
        <f t="shared" si="178"/>
        <v>0</v>
      </c>
      <c r="M280" s="185">
        <f t="shared" si="178"/>
        <v>0</v>
      </c>
      <c r="N280" s="185">
        <f t="shared" si="178"/>
        <v>0</v>
      </c>
      <c r="O280" s="185">
        <f t="shared" si="178"/>
        <v>0</v>
      </c>
      <c r="P280" s="185">
        <f t="shared" si="178"/>
        <v>0</v>
      </c>
      <c r="Q280" s="185">
        <f t="shared" si="178"/>
        <v>0</v>
      </c>
      <c r="R280" s="185">
        <f t="shared" si="178"/>
        <v>0</v>
      </c>
    </row>
    <row r="281" spans="1:26" s="92" customFormat="1" x14ac:dyDescent="0.25">
      <c r="A281" s="164"/>
      <c r="B281" s="165"/>
      <c r="C281" s="166"/>
      <c r="D281" s="167"/>
      <c r="E281" s="7" t="str">
        <f>E$275</f>
        <v>Total 2019-20 wedge Nominal revenue to company</v>
      </c>
      <c r="F281" s="185">
        <f t="shared" ref="F281:R281" si="179">F$275</f>
        <v>0</v>
      </c>
      <c r="G281" s="185" t="str">
        <f t="shared" si="179"/>
        <v>£m</v>
      </c>
      <c r="H281" s="185">
        <f t="shared" si="179"/>
        <v>0</v>
      </c>
      <c r="I281" s="185">
        <f t="shared" si="179"/>
        <v>0</v>
      </c>
      <c r="J281" s="185">
        <f t="shared" si="179"/>
        <v>0</v>
      </c>
      <c r="K281" s="185">
        <f t="shared" si="179"/>
        <v>0</v>
      </c>
      <c r="L281" s="185">
        <f t="shared" si="179"/>
        <v>0</v>
      </c>
      <c r="M281" s="185">
        <f t="shared" si="179"/>
        <v>0</v>
      </c>
      <c r="N281" s="185">
        <f t="shared" si="179"/>
        <v>0</v>
      </c>
      <c r="O281" s="185">
        <f t="shared" si="179"/>
        <v>0</v>
      </c>
      <c r="P281" s="185">
        <f t="shared" si="179"/>
        <v>0</v>
      </c>
      <c r="Q281" s="185">
        <f t="shared" si="179"/>
        <v>0</v>
      </c>
      <c r="R281" s="185">
        <f t="shared" si="179"/>
        <v>0</v>
      </c>
    </row>
    <row r="282" spans="1:26" s="205" customFormat="1" x14ac:dyDescent="0.25">
      <c r="A282" s="201"/>
      <c r="B282" s="202"/>
      <c r="C282" s="203"/>
      <c r="D282" s="204"/>
      <c r="E282" s="37" t="str">
        <f>Index!E$47</f>
        <v>CPI(H): Fin year average - inflate from base year 2017-18 average - final determination</v>
      </c>
      <c r="F282" s="205">
        <f>Index!F$47</f>
        <v>0</v>
      </c>
      <c r="G282" s="223" t="str">
        <f>Index!G$47</f>
        <v>%</v>
      </c>
      <c r="H282" s="205">
        <f>Index!H$47</f>
        <v>0</v>
      </c>
      <c r="I282" s="205">
        <f>Index!I$47</f>
        <v>0</v>
      </c>
      <c r="J282" s="205">
        <f>Index!J$47</f>
        <v>0</v>
      </c>
      <c r="K282" s="205">
        <f>Index!K$47</f>
        <v>1.0212697905005599</v>
      </c>
      <c r="L282" s="205">
        <f>Index!L$47</f>
        <v>1.0416029201511179</v>
      </c>
      <c r="M282" s="205">
        <f>Index!M$47</f>
        <v>1.0622616980779827</v>
      </c>
      <c r="N282" s="205">
        <f>Index!N$47</f>
        <v>1.0835515290872799</v>
      </c>
      <c r="O282" s="205">
        <f>Index!O$47</f>
        <v>1.1060365794841869</v>
      </c>
      <c r="P282" s="205">
        <f>Index!P$47</f>
        <v>1.1292633476533553</v>
      </c>
      <c r="Q282" s="205">
        <f>Index!Q$47</f>
        <v>1.1529778779540774</v>
      </c>
      <c r="R282" s="205">
        <f>Index!R$47</f>
        <v>1.1760374355131578</v>
      </c>
    </row>
    <row r="283" spans="1:26" s="92" customFormat="1" x14ac:dyDescent="0.25">
      <c r="A283" s="164"/>
      <c r="B283" s="165"/>
      <c r="C283" s="166"/>
      <c r="D283" s="167"/>
      <c r="E283" s="7" t="s">
        <v>520</v>
      </c>
      <c r="F283" s="185"/>
      <c r="G283" s="185" t="str">
        <f t="shared" ref="G283:G285" si="180">G$273</f>
        <v>£m</v>
      </c>
      <c r="H283" s="243">
        <f>SUM(J283:R283)</f>
        <v>0</v>
      </c>
      <c r="I283" s="185"/>
      <c r="J283" s="185">
        <f t="shared" ref="J283:R283" si="181" xml:space="preserve"> IF(J$282 = 0, 0, J279 / J$282)</f>
        <v>0</v>
      </c>
      <c r="K283" s="185">
        <f t="shared" si="181"/>
        <v>0</v>
      </c>
      <c r="L283" s="185">
        <f t="shared" si="181"/>
        <v>0</v>
      </c>
      <c r="M283" s="185">
        <f t="shared" si="181"/>
        <v>0</v>
      </c>
      <c r="N283" s="185">
        <f t="shared" si="181"/>
        <v>0</v>
      </c>
      <c r="O283" s="185">
        <f t="shared" si="181"/>
        <v>0</v>
      </c>
      <c r="P283" s="185">
        <f t="shared" si="181"/>
        <v>0</v>
      </c>
      <c r="Q283" s="185">
        <f t="shared" si="181"/>
        <v>0</v>
      </c>
      <c r="R283" s="185">
        <f t="shared" si="181"/>
        <v>0</v>
      </c>
    </row>
    <row r="284" spans="1:26" s="92" customFormat="1" x14ac:dyDescent="0.25">
      <c r="A284" s="164"/>
      <c r="B284" s="165"/>
      <c r="C284" s="166"/>
      <c r="D284" s="167"/>
      <c r="E284" s="7" t="s">
        <v>521</v>
      </c>
      <c r="F284" s="185"/>
      <c r="G284" s="185" t="str">
        <f t="shared" si="180"/>
        <v>£m</v>
      </c>
      <c r="H284" s="243">
        <f t="shared" ref="H284:H285" si="182">SUM(J284:R284)</f>
        <v>0</v>
      </c>
      <c r="I284" s="185"/>
      <c r="J284" s="185">
        <f t="shared" ref="J284:R284" si="183" xml:space="preserve"> IF(J$282 = 0, 0, J280 / J$282)</f>
        <v>0</v>
      </c>
      <c r="K284" s="185">
        <f t="shared" si="183"/>
        <v>0</v>
      </c>
      <c r="L284" s="185">
        <f t="shared" si="183"/>
        <v>0</v>
      </c>
      <c r="M284" s="185">
        <f t="shared" si="183"/>
        <v>0</v>
      </c>
      <c r="N284" s="185">
        <f t="shared" si="183"/>
        <v>0</v>
      </c>
      <c r="O284" s="185">
        <f t="shared" si="183"/>
        <v>0</v>
      </c>
      <c r="P284" s="185">
        <f t="shared" si="183"/>
        <v>0</v>
      </c>
      <c r="Q284" s="185">
        <f t="shared" si="183"/>
        <v>0</v>
      </c>
      <c r="R284" s="185">
        <f t="shared" si="183"/>
        <v>0</v>
      </c>
    </row>
    <row r="285" spans="1:26" s="92" customFormat="1" x14ac:dyDescent="0.25">
      <c r="A285" s="164"/>
      <c r="B285" s="165"/>
      <c r="C285" s="166"/>
      <c r="D285" s="167"/>
      <c r="E285" s="7" t="s">
        <v>522</v>
      </c>
      <c r="F285" s="185"/>
      <c r="G285" s="185" t="str">
        <f t="shared" si="180"/>
        <v>£m</v>
      </c>
      <c r="H285" s="243">
        <f t="shared" si="182"/>
        <v>0</v>
      </c>
      <c r="I285" s="185"/>
      <c r="J285" s="185">
        <f t="shared" ref="J285:R285" si="184" xml:space="preserve"> IF(J$282 = 0, 0, J281 / J$282)</f>
        <v>0</v>
      </c>
      <c r="K285" s="185">
        <f t="shared" si="184"/>
        <v>0</v>
      </c>
      <c r="L285" s="185">
        <f t="shared" si="184"/>
        <v>0</v>
      </c>
      <c r="M285" s="185">
        <f t="shared" si="184"/>
        <v>0</v>
      </c>
      <c r="N285" s="185">
        <f t="shared" si="184"/>
        <v>0</v>
      </c>
      <c r="O285" s="185">
        <f t="shared" si="184"/>
        <v>0</v>
      </c>
      <c r="P285" s="185">
        <f t="shared" si="184"/>
        <v>0</v>
      </c>
      <c r="Q285" s="185">
        <f t="shared" si="184"/>
        <v>0</v>
      </c>
      <c r="R285" s="185">
        <f t="shared" si="184"/>
        <v>0</v>
      </c>
    </row>
    <row r="286" spans="1:26" x14ac:dyDescent="0.25"/>
    <row r="287" spans="1:26" x14ac:dyDescent="0.25">
      <c r="B287" s="61" t="s">
        <v>498</v>
      </c>
      <c r="H287" s="185"/>
      <c r="I287" s="185"/>
      <c r="J287" s="184"/>
      <c r="K287" s="184"/>
      <c r="L287" s="184"/>
      <c r="M287" s="185"/>
      <c r="N287" s="184"/>
      <c r="O287" s="184"/>
      <c r="P287" s="184"/>
      <c r="Q287" s="184"/>
      <c r="R287" s="184"/>
    </row>
    <row r="288" spans="1:26" s="92" customFormat="1" x14ac:dyDescent="0.25">
      <c r="A288" s="164"/>
      <c r="B288" s="165"/>
      <c r="C288" s="166"/>
      <c r="D288" s="167"/>
      <c r="E288" s="30" t="str">
        <f>InpR!E$83</f>
        <v>Financing cost index</v>
      </c>
      <c r="F288" s="248">
        <f>InpR!F$83</f>
        <v>0</v>
      </c>
      <c r="G288" s="248" t="str">
        <f>InpR!G$83</f>
        <v>index</v>
      </c>
      <c r="H288" s="248">
        <f>InpR!H$83</f>
        <v>0</v>
      </c>
      <c r="I288" s="248">
        <f>InpR!I$83</f>
        <v>0</v>
      </c>
      <c r="J288" s="248">
        <f>InpR!J$83</f>
        <v>0</v>
      </c>
      <c r="K288" s="248">
        <f>InpR!K$83</f>
        <v>0</v>
      </c>
      <c r="L288" s="248">
        <f>InpR!L$83</f>
        <v>0</v>
      </c>
      <c r="M288" s="248">
        <f>InpR!M$83</f>
        <v>4</v>
      </c>
      <c r="N288" s="248">
        <f>InpR!N$83</f>
        <v>3</v>
      </c>
      <c r="O288" s="248">
        <f>InpR!O$83</f>
        <v>2</v>
      </c>
      <c r="P288" s="248">
        <f>InpR!P$83</f>
        <v>1</v>
      </c>
      <c r="Q288" s="248">
        <f>InpR!Q$83</f>
        <v>0</v>
      </c>
      <c r="R288" s="248">
        <f>InpR!R$83</f>
        <v>0</v>
      </c>
    </row>
    <row r="289" spans="1:18" s="205" customFormat="1" x14ac:dyDescent="0.25">
      <c r="A289" s="201"/>
      <c r="B289" s="202"/>
      <c r="C289" s="203"/>
      <c r="D289" s="204"/>
      <c r="E289" s="37" t="str">
        <f>InpR!E$116</f>
        <v>WACC real on RCV - CPI(H) bf and additions - DMMY</v>
      </c>
      <c r="F289" s="205">
        <f>InpR!F$116</f>
        <v>0</v>
      </c>
      <c r="G289" s="223" t="str">
        <f>InpR!G$116</f>
        <v>%</v>
      </c>
      <c r="H289" s="205">
        <f>InpR!H$116</f>
        <v>0</v>
      </c>
      <c r="I289" s="205">
        <f>InpR!I$116</f>
        <v>0</v>
      </c>
      <c r="J289" s="205">
        <f>InpR!J$116</f>
        <v>0</v>
      </c>
      <c r="K289" s="205">
        <f>InpR!K$116</f>
        <v>0</v>
      </c>
      <c r="L289" s="205">
        <f>InpR!L$116</f>
        <v>0</v>
      </c>
      <c r="M289" s="205">
        <f>InpR!M$116</f>
        <v>2.9195763820156317E-2</v>
      </c>
      <c r="N289" s="205">
        <f>InpR!N$116</f>
        <v>2.9195763820156317E-2</v>
      </c>
      <c r="O289" s="205">
        <f>InpR!O$116</f>
        <v>2.9195763820156317E-2</v>
      </c>
      <c r="P289" s="205">
        <f>InpR!P$116</f>
        <v>2.9195763820156317E-2</v>
      </c>
      <c r="Q289" s="205">
        <f>InpR!Q$116</f>
        <v>2.9195763820156317E-2</v>
      </c>
      <c r="R289" s="205">
        <f>InpR!R$116</f>
        <v>0</v>
      </c>
    </row>
    <row r="290" spans="1:18" x14ac:dyDescent="0.25">
      <c r="E290" s="7" t="s">
        <v>499</v>
      </c>
      <c r="G290" s="7" t="s">
        <v>500</v>
      </c>
      <c r="J290" s="254">
        <f xml:space="preserve"> (1 + J$289) ^ J$288</f>
        <v>1</v>
      </c>
      <c r="K290" s="254">
        <f t="shared" ref="K290:R290" si="185" xml:space="preserve"> (1 + K$289) ^ K$288</f>
        <v>1</v>
      </c>
      <c r="L290" s="254">
        <f t="shared" si="185"/>
        <v>1</v>
      </c>
      <c r="M290" s="254">
        <f t="shared" si="185"/>
        <v>1.1219976826191176</v>
      </c>
      <c r="N290" s="254">
        <f t="shared" si="185"/>
        <v>1.0901693555893588</v>
      </c>
      <c r="O290" s="254">
        <f t="shared" si="185"/>
        <v>1.059243920265355</v>
      </c>
      <c r="P290" s="254">
        <f t="shared" si="185"/>
        <v>1.0291957638201563</v>
      </c>
      <c r="Q290" s="254">
        <f t="shared" si="185"/>
        <v>1</v>
      </c>
      <c r="R290" s="254">
        <f t="shared" si="185"/>
        <v>1</v>
      </c>
    </row>
    <row r="291" spans="1:18" x14ac:dyDescent="0.25"/>
    <row r="292" spans="1:18" x14ac:dyDescent="0.25">
      <c r="B292" s="61" t="s">
        <v>501</v>
      </c>
    </row>
    <row r="293" spans="1:18" x14ac:dyDescent="0.25">
      <c r="A293" s="49"/>
      <c r="D293" s="57"/>
      <c r="E293" s="7" t="str">
        <f>E$283</f>
        <v>2019-20 wedge RCV run-off - real</v>
      </c>
      <c r="F293" s="185">
        <f t="shared" ref="F293:R293" si="186">F$283</f>
        <v>0</v>
      </c>
      <c r="G293" s="7" t="str">
        <f t="shared" si="186"/>
        <v>£m</v>
      </c>
      <c r="H293" s="246">
        <f t="shared" si="186"/>
        <v>0</v>
      </c>
      <c r="I293" s="246">
        <f t="shared" si="186"/>
        <v>0</v>
      </c>
      <c r="J293" s="185">
        <f t="shared" si="186"/>
        <v>0</v>
      </c>
      <c r="K293" s="185">
        <f t="shared" si="186"/>
        <v>0</v>
      </c>
      <c r="L293" s="185">
        <f t="shared" si="186"/>
        <v>0</v>
      </c>
      <c r="M293" s="185">
        <f t="shared" si="186"/>
        <v>0</v>
      </c>
      <c r="N293" s="185">
        <f t="shared" si="186"/>
        <v>0</v>
      </c>
      <c r="O293" s="185">
        <f t="shared" si="186"/>
        <v>0</v>
      </c>
      <c r="P293" s="185">
        <f t="shared" si="186"/>
        <v>0</v>
      </c>
      <c r="Q293" s="185">
        <f t="shared" si="186"/>
        <v>0</v>
      </c>
      <c r="R293" s="185">
        <f t="shared" si="186"/>
        <v>0</v>
      </c>
    </row>
    <row r="294" spans="1:18" x14ac:dyDescent="0.25">
      <c r="A294" s="49"/>
      <c r="D294" s="57"/>
      <c r="E294" s="7" t="str">
        <f>E$290</f>
        <v xml:space="preserve">Time value of money factor </v>
      </c>
      <c r="F294" s="185">
        <f t="shared" ref="F294:R294" si="187">F$290</f>
        <v>0</v>
      </c>
      <c r="G294" s="7" t="str">
        <f t="shared" si="187"/>
        <v>Factor</v>
      </c>
      <c r="H294" s="246">
        <f t="shared" si="187"/>
        <v>0</v>
      </c>
      <c r="I294" s="246">
        <f t="shared" si="187"/>
        <v>0</v>
      </c>
      <c r="J294" s="185">
        <f t="shared" si="187"/>
        <v>1</v>
      </c>
      <c r="K294" s="185">
        <f t="shared" si="187"/>
        <v>1</v>
      </c>
      <c r="L294" s="185">
        <f t="shared" si="187"/>
        <v>1</v>
      </c>
      <c r="M294" s="185">
        <f t="shared" si="187"/>
        <v>1.1219976826191176</v>
      </c>
      <c r="N294" s="185">
        <f t="shared" si="187"/>
        <v>1.0901693555893588</v>
      </c>
      <c r="O294" s="185">
        <f t="shared" si="187"/>
        <v>1.059243920265355</v>
      </c>
      <c r="P294" s="185">
        <f t="shared" si="187"/>
        <v>1.0291957638201563</v>
      </c>
      <c r="Q294" s="185">
        <f t="shared" si="187"/>
        <v>1</v>
      </c>
      <c r="R294" s="185">
        <f t="shared" si="187"/>
        <v>1</v>
      </c>
    </row>
    <row r="295" spans="1:18" x14ac:dyDescent="0.25">
      <c r="A295" s="49"/>
      <c r="C295" s="267"/>
      <c r="D295" s="57"/>
      <c r="E295" s="7" t="s">
        <v>572</v>
      </c>
      <c r="G295" s="7" t="s">
        <v>238</v>
      </c>
      <c r="H295" s="185">
        <f xml:space="preserve"> SUM(J295:R295)</f>
        <v>0</v>
      </c>
      <c r="J295" s="185">
        <f xml:space="preserve"> J293 * J294</f>
        <v>0</v>
      </c>
      <c r="K295" s="185">
        <f t="shared" ref="K295:R295" si="188" xml:space="preserve"> K293 * K294</f>
        <v>0</v>
      </c>
      <c r="L295" s="185">
        <f t="shared" si="188"/>
        <v>0</v>
      </c>
      <c r="M295" s="185">
        <f t="shared" si="188"/>
        <v>0</v>
      </c>
      <c r="N295" s="185">
        <f t="shared" si="188"/>
        <v>0</v>
      </c>
      <c r="O295" s="185">
        <f t="shared" si="188"/>
        <v>0</v>
      </c>
      <c r="P295" s="185">
        <f t="shared" si="188"/>
        <v>0</v>
      </c>
      <c r="Q295" s="185">
        <f t="shared" si="188"/>
        <v>0</v>
      </c>
      <c r="R295" s="185">
        <f t="shared" si="188"/>
        <v>0</v>
      </c>
    </row>
    <row r="296" spans="1:18" x14ac:dyDescent="0.25"/>
    <row r="297" spans="1:18" x14ac:dyDescent="0.25"/>
    <row r="298" spans="1:18" x14ac:dyDescent="0.25">
      <c r="B298" s="61" t="s">
        <v>503</v>
      </c>
    </row>
    <row r="299" spans="1:18" x14ac:dyDescent="0.25">
      <c r="A299" s="49"/>
      <c r="D299" s="57"/>
      <c r="E299" s="7" t="str">
        <f>E$284</f>
        <v>2019-20 wedge return - real</v>
      </c>
      <c r="F299" s="185">
        <f t="shared" ref="F299:R299" si="189">F$284</f>
        <v>0</v>
      </c>
      <c r="G299" s="7" t="str">
        <f t="shared" si="189"/>
        <v>£m</v>
      </c>
      <c r="H299" s="246">
        <f t="shared" si="189"/>
        <v>0</v>
      </c>
      <c r="I299" s="246">
        <f t="shared" si="189"/>
        <v>0</v>
      </c>
      <c r="J299" s="185">
        <f t="shared" si="189"/>
        <v>0</v>
      </c>
      <c r="K299" s="185">
        <f t="shared" si="189"/>
        <v>0</v>
      </c>
      <c r="L299" s="185">
        <f t="shared" si="189"/>
        <v>0</v>
      </c>
      <c r="M299" s="185">
        <f t="shared" si="189"/>
        <v>0</v>
      </c>
      <c r="N299" s="185">
        <f t="shared" si="189"/>
        <v>0</v>
      </c>
      <c r="O299" s="185">
        <f t="shared" si="189"/>
        <v>0</v>
      </c>
      <c r="P299" s="185">
        <f t="shared" si="189"/>
        <v>0</v>
      </c>
      <c r="Q299" s="185">
        <f t="shared" si="189"/>
        <v>0</v>
      </c>
      <c r="R299" s="185">
        <f t="shared" si="189"/>
        <v>0</v>
      </c>
    </row>
    <row r="300" spans="1:18" x14ac:dyDescent="0.25">
      <c r="A300" s="49"/>
      <c r="D300" s="57"/>
      <c r="E300" s="7" t="str">
        <f>E$290</f>
        <v xml:space="preserve">Time value of money factor </v>
      </c>
      <c r="F300" s="185">
        <f t="shared" ref="F300:R300" si="190">F$290</f>
        <v>0</v>
      </c>
      <c r="G300" s="7" t="str">
        <f t="shared" si="190"/>
        <v>Factor</v>
      </c>
      <c r="H300" s="246">
        <f t="shared" si="190"/>
        <v>0</v>
      </c>
      <c r="I300" s="246">
        <f t="shared" si="190"/>
        <v>0</v>
      </c>
      <c r="J300" s="185">
        <f t="shared" si="190"/>
        <v>1</v>
      </c>
      <c r="K300" s="185">
        <f t="shared" si="190"/>
        <v>1</v>
      </c>
      <c r="L300" s="185">
        <f t="shared" si="190"/>
        <v>1</v>
      </c>
      <c r="M300" s="185">
        <f t="shared" si="190"/>
        <v>1.1219976826191176</v>
      </c>
      <c r="N300" s="185">
        <f t="shared" si="190"/>
        <v>1.0901693555893588</v>
      </c>
      <c r="O300" s="185">
        <f t="shared" si="190"/>
        <v>1.059243920265355</v>
      </c>
      <c r="P300" s="185">
        <f t="shared" si="190"/>
        <v>1.0291957638201563</v>
      </c>
      <c r="Q300" s="185">
        <f t="shared" si="190"/>
        <v>1</v>
      </c>
      <c r="R300" s="185">
        <f t="shared" si="190"/>
        <v>1</v>
      </c>
    </row>
    <row r="301" spans="1:18" x14ac:dyDescent="0.25">
      <c r="A301" s="49"/>
      <c r="C301" s="267"/>
      <c r="D301" s="57"/>
      <c r="E301" s="7" t="s">
        <v>573</v>
      </c>
      <c r="G301" s="7" t="s">
        <v>238</v>
      </c>
      <c r="H301" s="185">
        <f xml:space="preserve"> SUM(J301:R301)</f>
        <v>0</v>
      </c>
      <c r="J301" s="185">
        <f xml:space="preserve"> J299 * J300</f>
        <v>0</v>
      </c>
      <c r="K301" s="185">
        <f t="shared" ref="K301:R301" si="191" xml:space="preserve"> K299 * K300</f>
        <v>0</v>
      </c>
      <c r="L301" s="185">
        <f t="shared" si="191"/>
        <v>0</v>
      </c>
      <c r="M301" s="185">
        <f t="shared" si="191"/>
        <v>0</v>
      </c>
      <c r="N301" s="185">
        <f t="shared" si="191"/>
        <v>0</v>
      </c>
      <c r="O301" s="185">
        <f t="shared" si="191"/>
        <v>0</v>
      </c>
      <c r="P301" s="185">
        <f t="shared" si="191"/>
        <v>0</v>
      </c>
      <c r="Q301" s="185">
        <f t="shared" si="191"/>
        <v>0</v>
      </c>
      <c r="R301" s="185">
        <f t="shared" si="191"/>
        <v>0</v>
      </c>
    </row>
    <row r="302" spans="1:18" x14ac:dyDescent="0.25"/>
    <row r="303" spans="1:18" x14ac:dyDescent="0.25"/>
    <row r="304" spans="1:18" x14ac:dyDescent="0.25">
      <c r="B304" s="61" t="s">
        <v>505</v>
      </c>
    </row>
    <row r="305" spans="1:18" x14ac:dyDescent="0.25">
      <c r="A305" s="49"/>
      <c r="D305" s="57"/>
      <c r="E305" s="7" t="str">
        <f t="shared" ref="E305:R305" si="192" xml:space="preserve"> E$295</f>
        <v>Revenue adjustment for 2019-20 wedge run-off - real - DMMY</v>
      </c>
      <c r="F305" s="185">
        <f t="shared" si="192"/>
        <v>0</v>
      </c>
      <c r="G305" s="7" t="str">
        <f t="shared" si="192"/>
        <v>£m</v>
      </c>
      <c r="H305" s="246">
        <f t="shared" si="192"/>
        <v>0</v>
      </c>
      <c r="I305" s="246">
        <f t="shared" si="192"/>
        <v>0</v>
      </c>
      <c r="J305" s="185">
        <f t="shared" si="192"/>
        <v>0</v>
      </c>
      <c r="K305" s="185">
        <f t="shared" si="192"/>
        <v>0</v>
      </c>
      <c r="L305" s="185">
        <f t="shared" si="192"/>
        <v>0</v>
      </c>
      <c r="M305" s="185">
        <f t="shared" si="192"/>
        <v>0</v>
      </c>
      <c r="N305" s="185">
        <f t="shared" si="192"/>
        <v>0</v>
      </c>
      <c r="O305" s="185">
        <f t="shared" si="192"/>
        <v>0</v>
      </c>
      <c r="P305" s="185">
        <f t="shared" si="192"/>
        <v>0</v>
      </c>
      <c r="Q305" s="185">
        <f t="shared" si="192"/>
        <v>0</v>
      </c>
      <c r="R305" s="185">
        <f t="shared" si="192"/>
        <v>0</v>
      </c>
    </row>
    <row r="306" spans="1:18" x14ac:dyDescent="0.25">
      <c r="A306" s="49"/>
      <c r="D306" s="57"/>
      <c r="E306" s="7" t="str">
        <f t="shared" ref="E306:R306" si="193" xml:space="preserve"> E$301</f>
        <v>Revenue adjustment for 2019-20 wedge return - real - DMMY</v>
      </c>
      <c r="F306" s="185">
        <f t="shared" si="193"/>
        <v>0</v>
      </c>
      <c r="G306" s="7" t="str">
        <f t="shared" si="193"/>
        <v>£m</v>
      </c>
      <c r="H306" s="246">
        <f t="shared" si="193"/>
        <v>0</v>
      </c>
      <c r="I306" s="246">
        <f t="shared" si="193"/>
        <v>0</v>
      </c>
      <c r="J306" s="185">
        <f t="shared" si="193"/>
        <v>0</v>
      </c>
      <c r="K306" s="185">
        <f t="shared" si="193"/>
        <v>0</v>
      </c>
      <c r="L306" s="185">
        <f t="shared" si="193"/>
        <v>0</v>
      </c>
      <c r="M306" s="185">
        <f t="shared" si="193"/>
        <v>0</v>
      </c>
      <c r="N306" s="185">
        <f t="shared" si="193"/>
        <v>0</v>
      </c>
      <c r="O306" s="185">
        <f t="shared" si="193"/>
        <v>0</v>
      </c>
      <c r="P306" s="185">
        <f t="shared" si="193"/>
        <v>0</v>
      </c>
      <c r="Q306" s="185">
        <f t="shared" si="193"/>
        <v>0</v>
      </c>
      <c r="R306" s="185">
        <f t="shared" si="193"/>
        <v>0</v>
      </c>
    </row>
    <row r="307" spans="1:18" x14ac:dyDescent="0.25">
      <c r="A307" s="49"/>
      <c r="C307" s="267"/>
      <c r="D307" s="57"/>
      <c r="E307" s="7" t="s">
        <v>574</v>
      </c>
      <c r="G307" s="7" t="s">
        <v>238</v>
      </c>
      <c r="H307" s="185">
        <f xml:space="preserve"> SUM(J307:R307)</f>
        <v>0</v>
      </c>
      <c r="J307" s="185">
        <f xml:space="preserve"> J$305 + J$306</f>
        <v>0</v>
      </c>
      <c r="K307" s="185">
        <f t="shared" ref="K307:R307" si="194" xml:space="preserve"> K$305 + K$306</f>
        <v>0</v>
      </c>
      <c r="L307" s="185">
        <f t="shared" si="194"/>
        <v>0</v>
      </c>
      <c r="M307" s="185">
        <f t="shared" si="194"/>
        <v>0</v>
      </c>
      <c r="N307" s="185">
        <f t="shared" si="194"/>
        <v>0</v>
      </c>
      <c r="O307" s="185">
        <f t="shared" si="194"/>
        <v>0</v>
      </c>
      <c r="P307" s="185">
        <f t="shared" si="194"/>
        <v>0</v>
      </c>
      <c r="Q307" s="185">
        <f t="shared" si="194"/>
        <v>0</v>
      </c>
      <c r="R307" s="185">
        <f t="shared" si="194"/>
        <v>0</v>
      </c>
    </row>
    <row r="308" spans="1:18" x14ac:dyDescent="0.25"/>
    <row r="309" spans="1:18" x14ac:dyDescent="0.25"/>
    <row r="310" spans="1:18" x14ac:dyDescent="0.25">
      <c r="A310" s="274" t="s">
        <v>526</v>
      </c>
      <c r="B310" s="275"/>
      <c r="C310" s="276"/>
      <c r="D310" s="276"/>
      <c r="E310" s="276"/>
      <c r="F310" s="276"/>
      <c r="G310" s="276"/>
      <c r="H310" s="276"/>
      <c r="I310" s="276"/>
      <c r="J310" s="276"/>
      <c r="K310" s="276"/>
      <c r="L310" s="276"/>
      <c r="M310" s="276"/>
      <c r="N310" s="276"/>
      <c r="O310" s="276"/>
      <c r="P310" s="276"/>
      <c r="Q310" s="276"/>
      <c r="R310" s="276"/>
    </row>
    <row r="311" spans="1:18" x14ac:dyDescent="0.25"/>
    <row r="312" spans="1:18" x14ac:dyDescent="0.25">
      <c r="B312" s="61" t="s">
        <v>527</v>
      </c>
    </row>
    <row r="313" spans="1:18" x14ac:dyDescent="0.25">
      <c r="A313" s="49"/>
      <c r="D313" s="57"/>
      <c r="E313" s="7" t="str">
        <f xml:space="preserve"> E$219</f>
        <v>Revenue adjustment for RCV run-off - real - DMMY</v>
      </c>
      <c r="F313" s="185">
        <f t="shared" ref="F313:R313" si="195" xml:space="preserve"> F$219</f>
        <v>0</v>
      </c>
      <c r="G313" s="7" t="str">
        <f t="shared" si="195"/>
        <v>£m</v>
      </c>
      <c r="H313" s="246">
        <f t="shared" si="195"/>
        <v>0</v>
      </c>
      <c r="I313" s="246">
        <f t="shared" si="195"/>
        <v>0</v>
      </c>
      <c r="J313" s="185">
        <f t="shared" si="195"/>
        <v>0</v>
      </c>
      <c r="K313" s="185">
        <f t="shared" si="195"/>
        <v>0</v>
      </c>
      <c r="L313" s="185">
        <f t="shared" si="195"/>
        <v>0</v>
      </c>
      <c r="M313" s="185">
        <f t="shared" si="195"/>
        <v>0</v>
      </c>
      <c r="N313" s="185">
        <f t="shared" si="195"/>
        <v>0</v>
      </c>
      <c r="O313" s="185">
        <f t="shared" si="195"/>
        <v>0</v>
      </c>
      <c r="P313" s="185">
        <f t="shared" si="195"/>
        <v>0</v>
      </c>
      <c r="Q313" s="185">
        <f t="shared" si="195"/>
        <v>0</v>
      </c>
      <c r="R313" s="185">
        <f t="shared" si="195"/>
        <v>0</v>
      </c>
    </row>
    <row r="314" spans="1:18" x14ac:dyDescent="0.25">
      <c r="A314" s="49"/>
      <c r="D314" s="57"/>
      <c r="E314" s="7" t="str">
        <f xml:space="preserve"> E$224</f>
        <v>Revenue adjustment for return - real - DMMY</v>
      </c>
      <c r="F314" s="185">
        <f t="shared" ref="F314:R314" si="196" xml:space="preserve"> F$224</f>
        <v>0</v>
      </c>
      <c r="G314" s="7" t="str">
        <f t="shared" si="196"/>
        <v>£m</v>
      </c>
      <c r="H314" s="246">
        <f t="shared" si="196"/>
        <v>0</v>
      </c>
      <c r="I314" s="246">
        <f t="shared" si="196"/>
        <v>0</v>
      </c>
      <c r="J314" s="185">
        <f t="shared" si="196"/>
        <v>0</v>
      </c>
      <c r="K314" s="185">
        <f t="shared" si="196"/>
        <v>0</v>
      </c>
      <c r="L314" s="185">
        <f t="shared" si="196"/>
        <v>0</v>
      </c>
      <c r="M314" s="185">
        <f t="shared" si="196"/>
        <v>0</v>
      </c>
      <c r="N314" s="185">
        <f t="shared" si="196"/>
        <v>0</v>
      </c>
      <c r="O314" s="185">
        <f t="shared" si="196"/>
        <v>0</v>
      </c>
      <c r="P314" s="185">
        <f t="shared" si="196"/>
        <v>0</v>
      </c>
      <c r="Q314" s="185">
        <f t="shared" si="196"/>
        <v>0</v>
      </c>
      <c r="R314" s="185">
        <f t="shared" si="196"/>
        <v>0</v>
      </c>
    </row>
    <row r="315" spans="1:18" x14ac:dyDescent="0.25">
      <c r="A315" s="49"/>
      <c r="D315" s="57"/>
      <c r="E315" s="7" t="str">
        <f xml:space="preserve"> E$229</f>
        <v>Revenue adjustment - real - DMMY</v>
      </c>
      <c r="F315" s="185">
        <f t="shared" ref="F315:R315" si="197" xml:space="preserve"> F$229</f>
        <v>0</v>
      </c>
      <c r="G315" s="7" t="str">
        <f t="shared" si="197"/>
        <v>£m</v>
      </c>
      <c r="H315" s="246">
        <f t="shared" si="197"/>
        <v>0</v>
      </c>
      <c r="I315" s="246">
        <f t="shared" si="197"/>
        <v>0</v>
      </c>
      <c r="J315" s="185">
        <f t="shared" si="197"/>
        <v>0</v>
      </c>
      <c r="K315" s="185">
        <f t="shared" si="197"/>
        <v>0</v>
      </c>
      <c r="L315" s="185">
        <f t="shared" si="197"/>
        <v>0</v>
      </c>
      <c r="M315" s="185">
        <f t="shared" si="197"/>
        <v>0</v>
      </c>
      <c r="N315" s="185">
        <f t="shared" si="197"/>
        <v>0</v>
      </c>
      <c r="O315" s="185">
        <f t="shared" si="197"/>
        <v>0</v>
      </c>
      <c r="P315" s="185">
        <f t="shared" si="197"/>
        <v>0</v>
      </c>
      <c r="Q315" s="185">
        <f t="shared" si="197"/>
        <v>0</v>
      </c>
      <c r="R315" s="185">
        <f t="shared" si="197"/>
        <v>0</v>
      </c>
    </row>
    <row r="316" spans="1:18" x14ac:dyDescent="0.25"/>
    <row r="317" spans="1:18" x14ac:dyDescent="0.25">
      <c r="B317" s="61" t="s">
        <v>528</v>
      </c>
    </row>
    <row r="318" spans="1:18" x14ac:dyDescent="0.25">
      <c r="A318" s="49"/>
      <c r="D318" s="57"/>
      <c r="F318" s="185"/>
      <c r="H318" s="246"/>
      <c r="I318" s="246"/>
      <c r="J318" s="185"/>
      <c r="K318" s="185"/>
      <c r="L318" s="185"/>
      <c r="M318" s="185"/>
      <c r="N318" s="185"/>
      <c r="O318" s="185"/>
      <c r="P318" s="185"/>
      <c r="Q318" s="185"/>
      <c r="R318" s="185"/>
    </row>
    <row r="319" spans="1:18" x14ac:dyDescent="0.25">
      <c r="A319" s="49"/>
      <c r="D319" s="57"/>
      <c r="E319" s="7" t="str">
        <f xml:space="preserve"> E$301</f>
        <v>Revenue adjustment for 2019-20 wedge return - real - DMMY</v>
      </c>
      <c r="F319" s="185">
        <f t="shared" ref="F319:R319" si="198" xml:space="preserve"> F$301</f>
        <v>0</v>
      </c>
      <c r="G319" s="7" t="str">
        <f t="shared" si="198"/>
        <v>£m</v>
      </c>
      <c r="H319" s="246">
        <f t="shared" si="198"/>
        <v>0</v>
      </c>
      <c r="I319" s="246">
        <f t="shared" si="198"/>
        <v>0</v>
      </c>
      <c r="J319" s="185">
        <f t="shared" si="198"/>
        <v>0</v>
      </c>
      <c r="K319" s="185">
        <f t="shared" si="198"/>
        <v>0</v>
      </c>
      <c r="L319" s="185">
        <f t="shared" si="198"/>
        <v>0</v>
      </c>
      <c r="M319" s="185">
        <f t="shared" si="198"/>
        <v>0</v>
      </c>
      <c r="N319" s="185">
        <f t="shared" si="198"/>
        <v>0</v>
      </c>
      <c r="O319" s="185">
        <f t="shared" si="198"/>
        <v>0</v>
      </c>
      <c r="P319" s="185">
        <f t="shared" si="198"/>
        <v>0</v>
      </c>
      <c r="Q319" s="185">
        <f t="shared" si="198"/>
        <v>0</v>
      </c>
      <c r="R319" s="185">
        <f t="shared" si="198"/>
        <v>0</v>
      </c>
    </row>
    <row r="320" spans="1:18" x14ac:dyDescent="0.25"/>
    <row r="321" spans="1:18" x14ac:dyDescent="0.25">
      <c r="B321" s="61" t="s">
        <v>289</v>
      </c>
    </row>
    <row r="322" spans="1:18" s="34" customFormat="1" x14ac:dyDescent="0.25">
      <c r="A322" s="322"/>
      <c r="B322" s="256"/>
      <c r="C322" s="257"/>
      <c r="D322" s="323"/>
      <c r="E322" s="34" t="s">
        <v>575</v>
      </c>
      <c r="G322" s="34" t="s">
        <v>238</v>
      </c>
      <c r="H322" s="266">
        <f xml:space="preserve"> SUM(J322:R322)</f>
        <v>0</v>
      </c>
      <c r="J322" s="266">
        <f t="shared" ref="J322:R322" si="199" xml:space="preserve"> J313 + J318</f>
        <v>0</v>
      </c>
      <c r="K322" s="266">
        <f t="shared" si="199"/>
        <v>0</v>
      </c>
      <c r="L322" s="266">
        <f t="shared" si="199"/>
        <v>0</v>
      </c>
      <c r="M322" s="266">
        <f t="shared" si="199"/>
        <v>0</v>
      </c>
      <c r="N322" s="266">
        <f t="shared" si="199"/>
        <v>0</v>
      </c>
      <c r="O322" s="266">
        <f t="shared" si="199"/>
        <v>0</v>
      </c>
      <c r="P322" s="266">
        <f t="shared" si="199"/>
        <v>0</v>
      </c>
      <c r="Q322" s="266">
        <f t="shared" si="199"/>
        <v>0</v>
      </c>
      <c r="R322" s="266">
        <f t="shared" si="199"/>
        <v>0</v>
      </c>
    </row>
    <row r="323" spans="1:18" s="34" customFormat="1" x14ac:dyDescent="0.25">
      <c r="A323" s="322"/>
      <c r="B323" s="256"/>
      <c r="C323" s="257"/>
      <c r="D323" s="323"/>
      <c r="E323" s="34" t="s">
        <v>576</v>
      </c>
      <c r="G323" s="34" t="s">
        <v>238</v>
      </c>
      <c r="H323" s="266">
        <f xml:space="preserve"> SUM(J323:R323)</f>
        <v>0</v>
      </c>
      <c r="J323" s="266">
        <f t="shared" ref="J323:R323" si="200" xml:space="preserve"> J314 + J319</f>
        <v>0</v>
      </c>
      <c r="K323" s="266">
        <f t="shared" si="200"/>
        <v>0</v>
      </c>
      <c r="L323" s="266">
        <f t="shared" si="200"/>
        <v>0</v>
      </c>
      <c r="M323" s="266">
        <f t="shared" si="200"/>
        <v>0</v>
      </c>
      <c r="N323" s="266">
        <f t="shared" si="200"/>
        <v>0</v>
      </c>
      <c r="O323" s="266">
        <f t="shared" si="200"/>
        <v>0</v>
      </c>
      <c r="P323" s="266">
        <f t="shared" si="200"/>
        <v>0</v>
      </c>
      <c r="Q323" s="266">
        <f t="shared" si="200"/>
        <v>0</v>
      </c>
      <c r="R323" s="266">
        <f t="shared" si="200"/>
        <v>0</v>
      </c>
    </row>
    <row r="324" spans="1:18" s="34" customFormat="1" x14ac:dyDescent="0.25">
      <c r="A324" s="361"/>
      <c r="B324" s="362"/>
      <c r="C324" s="363"/>
      <c r="D324" s="364"/>
      <c r="E324" s="34" t="s">
        <v>577</v>
      </c>
      <c r="G324" s="34" t="s">
        <v>238</v>
      </c>
      <c r="H324" s="266">
        <f xml:space="preserve"> SUM(J324:R324)</f>
        <v>0</v>
      </c>
      <c r="J324" s="266">
        <f t="shared" ref="J324:R324" si="201" xml:space="preserve"> J315 + J319</f>
        <v>0</v>
      </c>
      <c r="K324" s="266">
        <f t="shared" si="201"/>
        <v>0</v>
      </c>
      <c r="L324" s="266">
        <f t="shared" si="201"/>
        <v>0</v>
      </c>
      <c r="M324" s="266">
        <f t="shared" ref="M324" si="202" xml:space="preserve"> M315 + M319</f>
        <v>0</v>
      </c>
      <c r="N324" s="266">
        <f t="shared" si="201"/>
        <v>0</v>
      </c>
      <c r="O324" s="266">
        <f t="shared" si="201"/>
        <v>0</v>
      </c>
      <c r="P324" s="266">
        <f t="shared" si="201"/>
        <v>0</v>
      </c>
      <c r="Q324" s="266">
        <f t="shared" si="201"/>
        <v>0</v>
      </c>
      <c r="R324" s="266">
        <f t="shared" si="201"/>
        <v>0</v>
      </c>
    </row>
    <row r="325" spans="1:18" x14ac:dyDescent="0.25"/>
    <row r="326" spans="1:18" x14ac:dyDescent="0.25"/>
    <row r="327" spans="1:18" x14ac:dyDescent="0.3">
      <c r="A327" s="10" t="s">
        <v>62</v>
      </c>
      <c r="B327" s="1"/>
      <c r="C327" s="1"/>
      <c r="D327" s="1"/>
      <c r="E327" s="1"/>
      <c r="F327" s="1"/>
      <c r="G327" s="1"/>
      <c r="H327" s="1"/>
      <c r="I327" s="1"/>
      <c r="J327" s="1"/>
      <c r="K327" s="1"/>
      <c r="L327" s="1"/>
      <c r="M327" s="1"/>
      <c r="N327" s="1"/>
      <c r="O327" s="1"/>
      <c r="P327" s="1"/>
      <c r="Q327" s="1"/>
      <c r="R327" s="1"/>
    </row>
    <row r="328" spans="1:18" x14ac:dyDescent="0.25"/>
  </sheetData>
  <conditionalFormatting sqref="F2">
    <cfRule type="cellIs" dxfId="22" priority="8" stopIfTrue="1" operator="notEqual">
      <formula>0</formula>
    </cfRule>
    <cfRule type="cellIs" dxfId="21" priority="9" stopIfTrue="1" operator="equal">
      <formula>""</formula>
    </cfRule>
  </conditionalFormatting>
  <conditionalFormatting sqref="F166">
    <cfRule type="cellIs" dxfId="20" priority="1" stopIfTrue="1" operator="notEqual">
      <formula>0</formula>
    </cfRule>
    <cfRule type="cellIs" dxfId="19" priority="2" stopIfTrue="1" operator="equal">
      <formula>""</formula>
    </cfRule>
  </conditionalFormatting>
  <conditionalFormatting sqref="J3:Z3">
    <cfRule type="cellIs" dxfId="18" priority="12" operator="equal">
      <formula>"Post-Fcst"</formula>
    </cfRule>
    <cfRule type="cellIs" dxfId="17" priority="13" operator="equal">
      <formula>"Forecast"</formula>
    </cfRule>
    <cfRule type="cellIs" dxfId="16" priority="14" operator="equal">
      <formula>"Pre Fcst"</formula>
    </cfRule>
  </conditionalFormatting>
  <conditionalFormatting sqref="J166:XFD166">
    <cfRule type="cellIs" dxfId="15" priority="3" stopIfTrue="1" operator="notEqual">
      <formula>0</formula>
    </cfRule>
    <cfRule type="cellIs" dxfId="14"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525C-8857-4ABF-AF52-5A8AFD90D842}">
  <sheetPr codeName="Sheet12">
    <tabColor theme="8" tint="0.39997558519241921"/>
    <outlinePr summaryBelow="0" summaryRight="0"/>
    <pageSetUpPr fitToPage="1"/>
  </sheetPr>
  <dimension ref="A1:Z41"/>
  <sheetViews>
    <sheetView showGridLines="0" zoomScale="80" zoomScaleNormal="80" workbookViewId="0"/>
  </sheetViews>
  <sheetFormatPr defaultColWidth="0" defaultRowHeight="13" zeroHeight="1" x14ac:dyDescent="0.25"/>
  <cols>
    <col min="1" max="1" width="1.81640625" style="50" customWidth="1"/>
    <col min="2" max="2" width="1.81640625" style="61" customWidth="1"/>
    <col min="3" max="3" width="1.81640625" style="110" customWidth="1"/>
    <col min="4" max="4" width="1.81640625" style="55" customWidth="1"/>
    <col min="5" max="5" width="53.26953125" style="7" customWidth="1"/>
    <col min="6" max="6" width="12.54296875" style="7" customWidth="1"/>
    <col min="7" max="7" width="10.81640625" style="7" bestFit="1" customWidth="1"/>
    <col min="8" max="8" width="11.54296875" style="7" customWidth="1"/>
    <col min="9" max="9" width="2.54296875" style="7" customWidth="1"/>
    <col min="10" max="18" width="11.54296875" style="7" customWidth="1"/>
    <col min="19" max="26" width="11.54296875" style="7" hidden="1" customWidth="1"/>
    <col min="27" max="16384" width="0" style="7" hidden="1"/>
  </cols>
  <sheetData>
    <row r="1" spans="1:26" s="122" customFormat="1" ht="25" x14ac:dyDescent="0.5">
      <c r="A1" s="118" t="str">
        <f ca="1" xml:space="preserve"> RIGHT(CELL("filename", $A$1), LEN(CELL("filename", $A$1)) - SEARCH("]", CELL("filename", $A$1)))</f>
        <v>Adjustments</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25">
      <c r="B6" s="60"/>
      <c r="C6" s="109"/>
      <c r="D6" s="54"/>
      <c r="E6" s="21" t="str">
        <f>Time!E$11</f>
        <v>Model column counter</v>
      </c>
      <c r="F6" s="5" t="s">
        <v>186</v>
      </c>
      <c r="G6" s="5" t="s">
        <v>121</v>
      </c>
      <c r="H6" s="5" t="s">
        <v>289</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c r="B7" s="61" t="s">
        <v>578</v>
      </c>
    </row>
    <row r="8" spans="1:26" s="92" customFormat="1" x14ac:dyDescent="0.25">
      <c r="A8" s="164"/>
      <c r="B8" s="165"/>
      <c r="C8" s="166"/>
      <c r="D8" s="167"/>
      <c r="E8" s="30" t="str">
        <f>'Calcs-WR'!E$180</f>
        <v>RCV adjustment at end of period - real - WR</v>
      </c>
      <c r="F8" s="248"/>
      <c r="G8" s="249" t="str">
        <f>'Calcs-WR'!G$180</f>
        <v>£m</v>
      </c>
      <c r="H8" s="249">
        <f>'Calcs-WR'!H$180</f>
        <v>0</v>
      </c>
      <c r="I8" s="270"/>
      <c r="J8" s="249">
        <f>'Calcs-WR'!J$180</f>
        <v>0</v>
      </c>
      <c r="K8" s="249">
        <f>'Calcs-WR'!K$180</f>
        <v>0</v>
      </c>
      <c r="L8" s="249">
        <f>'Calcs-WR'!L$180</f>
        <v>0</v>
      </c>
      <c r="M8" s="249">
        <f>'Calcs-WR'!M$180</f>
        <v>0</v>
      </c>
      <c r="N8" s="249">
        <f>'Calcs-WR'!N$180</f>
        <v>0</v>
      </c>
      <c r="O8" s="249">
        <f>'Calcs-WR'!O$180</f>
        <v>0</v>
      </c>
      <c r="P8" s="249">
        <f>'Calcs-WR'!P$180</f>
        <v>0</v>
      </c>
      <c r="Q8" s="249">
        <f>'Calcs-WR'!Q$180</f>
        <v>0.98263152768548423</v>
      </c>
      <c r="R8" s="249">
        <f>'Calcs-WR'!R$180</f>
        <v>0</v>
      </c>
    </row>
    <row r="9" spans="1:26" s="92" customFormat="1" x14ac:dyDescent="0.25">
      <c r="A9" s="164"/>
      <c r="B9" s="165"/>
      <c r="C9" s="166"/>
      <c r="D9" s="167"/>
      <c r="E9" s="30" t="str">
        <f>'Calcs-WR'!E$322</f>
        <v>Revenue adjustment for RCV run-off total - real - WR</v>
      </c>
      <c r="F9" s="248"/>
      <c r="G9" s="248" t="str">
        <f>'Calcs-WR'!G$322</f>
        <v>£m</v>
      </c>
      <c r="H9" s="270">
        <f>'Calcs-WR'!H$322</f>
        <v>0.27462356951971079</v>
      </c>
      <c r="I9" s="270"/>
      <c r="J9" s="270">
        <f>'Calcs-WR'!J$322</f>
        <v>0</v>
      </c>
      <c r="K9" s="270">
        <f>'Calcs-WR'!K$322</f>
        <v>0</v>
      </c>
      <c r="L9" s="270">
        <f>'Calcs-WR'!L$322</f>
        <v>0</v>
      </c>
      <c r="M9" s="270">
        <f>'Calcs-WR'!M$322</f>
        <v>-1.1680286417965247E-2</v>
      </c>
      <c r="N9" s="270">
        <f>'Calcs-WR'!N$322</f>
        <v>2.08501833974832E-2</v>
      </c>
      <c r="O9" s="270">
        <f>'Calcs-WR'!O$322</f>
        <v>9.1570132836398088E-2</v>
      </c>
      <c r="P9" s="270">
        <f>'Calcs-WR'!P$322</f>
        <v>0.10275471598393411</v>
      </c>
      <c r="Q9" s="270">
        <f>'Calcs-WR'!Q$322</f>
        <v>7.1128823719860623E-2</v>
      </c>
      <c r="R9" s="270">
        <f>'Calcs-WR'!R$322</f>
        <v>0</v>
      </c>
    </row>
    <row r="10" spans="1:26" s="92" customFormat="1" x14ac:dyDescent="0.25">
      <c r="A10" s="164"/>
      <c r="B10" s="165"/>
      <c r="C10" s="166"/>
      <c r="D10" s="167"/>
      <c r="E10" s="30" t="str">
        <f>'Calcs-WR'!E$323</f>
        <v>Revenue adjustment for return total - real -WR</v>
      </c>
      <c r="F10" s="248"/>
      <c r="G10" s="248" t="str">
        <f>'Calcs-WR'!G$323</f>
        <v>£m</v>
      </c>
      <c r="H10" s="270">
        <f>'Calcs-WR'!H$323</f>
        <v>8.1246076859793639E-2</v>
      </c>
      <c r="I10" s="270"/>
      <c r="J10" s="270">
        <f>'Calcs-WR'!J$323</f>
        <v>0</v>
      </c>
      <c r="K10" s="270">
        <f>'Calcs-WR'!K$323</f>
        <v>0</v>
      </c>
      <c r="L10" s="270">
        <f>'Calcs-WR'!L$323</f>
        <v>0</v>
      </c>
      <c r="M10" s="270">
        <f>'Calcs-WR'!M$323</f>
        <v>-2.0167761174793544E-3</v>
      </c>
      <c r="N10" s="270">
        <f>'Calcs-WR'!N$323</f>
        <v>6.9026902840795103E-3</v>
      </c>
      <c r="O10" s="270">
        <f>'Calcs-WR'!O$323</f>
        <v>2.6322057116668043E-2</v>
      </c>
      <c r="P10" s="270">
        <f>'Calcs-WR'!P$323</f>
        <v>2.9376068199848757E-2</v>
      </c>
      <c r="Q10" s="270">
        <f>'Calcs-WR'!Q$323</f>
        <v>2.0662037376676681E-2</v>
      </c>
      <c r="R10" s="270">
        <f>'Calcs-WR'!R$323</f>
        <v>0</v>
      </c>
    </row>
    <row r="11" spans="1:26" s="92" customFormat="1" x14ac:dyDescent="0.25">
      <c r="A11" s="164"/>
      <c r="B11" s="165"/>
      <c r="C11" s="166"/>
      <c r="D11" s="167"/>
      <c r="E11" s="30" t="str">
        <f>'Calcs-WR'!E$324</f>
        <v>Revenue adjustment total - real - WR</v>
      </c>
      <c r="F11" s="248"/>
      <c r="G11" s="248" t="str">
        <f>'Calcs-WR'!G$324</f>
        <v>£m</v>
      </c>
      <c r="H11" s="270">
        <f>'Calcs-WR'!H$324</f>
        <v>0.35586964637950436</v>
      </c>
      <c r="I11" s="270"/>
      <c r="J11" s="270">
        <f>'Calcs-WR'!J$324</f>
        <v>0</v>
      </c>
      <c r="K11" s="270">
        <f>'Calcs-WR'!K$324</f>
        <v>0</v>
      </c>
      <c r="L11" s="270">
        <f>'Calcs-WR'!L$324</f>
        <v>0</v>
      </c>
      <c r="M11" s="270">
        <f>'Calcs-WR'!M$324</f>
        <v>-1.3697062535444601E-2</v>
      </c>
      <c r="N11" s="270">
        <f>'Calcs-WR'!N$324</f>
        <v>2.7752873681562713E-2</v>
      </c>
      <c r="O11" s="270">
        <f>'Calcs-WR'!O$324</f>
        <v>0.11789218995306612</v>
      </c>
      <c r="P11" s="270">
        <f>'Calcs-WR'!P$324</f>
        <v>0.13213078418378285</v>
      </c>
      <c r="Q11" s="270">
        <f>'Calcs-WR'!Q$324</f>
        <v>9.1790861096537307E-2</v>
      </c>
      <c r="R11" s="270">
        <f>'Calcs-WR'!R$324</f>
        <v>0</v>
      </c>
    </row>
    <row r="12" spans="1:26" s="92" customFormat="1" x14ac:dyDescent="0.25">
      <c r="A12" s="164"/>
      <c r="B12" s="165"/>
      <c r="C12" s="166"/>
      <c r="D12" s="167"/>
      <c r="E12" s="30"/>
      <c r="F12" s="248"/>
      <c r="G12" s="248"/>
      <c r="H12" s="270"/>
      <c r="I12" s="270"/>
      <c r="J12" s="270"/>
      <c r="K12" s="270"/>
      <c r="L12" s="270"/>
      <c r="M12" s="270"/>
      <c r="N12" s="270"/>
      <c r="O12" s="270"/>
      <c r="P12" s="270"/>
      <c r="Q12" s="270"/>
      <c r="R12" s="270"/>
    </row>
    <row r="13" spans="1:26" x14ac:dyDescent="0.25">
      <c r="A13" s="49"/>
      <c r="B13" s="61" t="s">
        <v>579</v>
      </c>
      <c r="D13" s="57"/>
    </row>
    <row r="14" spans="1:26" s="92" customFormat="1" x14ac:dyDescent="0.25">
      <c r="A14" s="164"/>
      <c r="B14" s="165"/>
      <c r="C14" s="166"/>
      <c r="D14" s="167"/>
      <c r="E14" s="30" t="str">
        <f>'Calcs-WN'!E$180</f>
        <v>RCV adjustment at end of period - real -WN</v>
      </c>
      <c r="F14" s="248"/>
      <c r="G14" s="249" t="str">
        <f>'Calcs-WN'!G$180</f>
        <v>£m</v>
      </c>
      <c r="H14" s="249">
        <f>'Calcs-WN'!H$180</f>
        <v>0</v>
      </c>
      <c r="I14" s="270"/>
      <c r="J14" s="249">
        <f>'Calcs-WN'!J$180</f>
        <v>0</v>
      </c>
      <c r="K14" s="249">
        <f>'Calcs-WN'!K$180</f>
        <v>0</v>
      </c>
      <c r="L14" s="249">
        <f>'Calcs-WN'!L$180</f>
        <v>0</v>
      </c>
      <c r="M14" s="249">
        <f>'Calcs-WN'!M$180</f>
        <v>0</v>
      </c>
      <c r="N14" s="249">
        <f>'Calcs-WN'!N$180</f>
        <v>0</v>
      </c>
      <c r="O14" s="249">
        <f>'Calcs-WN'!O$180</f>
        <v>0</v>
      </c>
      <c r="P14" s="249">
        <f>'Calcs-WN'!P$180</f>
        <v>0</v>
      </c>
      <c r="Q14" s="249">
        <f>'Calcs-WN'!Q$180</f>
        <v>13.127556530547849</v>
      </c>
      <c r="R14" s="249">
        <f>'Calcs-WN'!R$180</f>
        <v>0</v>
      </c>
    </row>
    <row r="15" spans="1:26" s="92" customFormat="1" x14ac:dyDescent="0.25">
      <c r="A15" s="164"/>
      <c r="B15" s="165"/>
      <c r="C15" s="166"/>
      <c r="D15" s="167"/>
      <c r="E15" s="30" t="str">
        <f>'Calcs-WN'!E$322</f>
        <v>Revenue adjustment for RCV run-off total - real - WN</v>
      </c>
      <c r="F15" s="248"/>
      <c r="G15" s="248" t="str">
        <f>'Calcs-WN'!G$322</f>
        <v>£m</v>
      </c>
      <c r="H15" s="270">
        <f>'Calcs-WN'!H$322</f>
        <v>1.9572881536350826</v>
      </c>
      <c r="I15" s="270"/>
      <c r="J15" s="270">
        <f>'Calcs-WN'!J$322</f>
        <v>0</v>
      </c>
      <c r="K15" s="270">
        <f>'Calcs-WN'!K$322</f>
        <v>0</v>
      </c>
      <c r="L15" s="270">
        <f>'Calcs-WN'!L$322</f>
        <v>0</v>
      </c>
      <c r="M15" s="270">
        <f>'Calcs-WN'!M$322</f>
        <v>-7.612829020320723E-2</v>
      </c>
      <c r="N15" s="270">
        <f>'Calcs-WN'!N$322</f>
        <v>0.14013547082405439</v>
      </c>
      <c r="O15" s="270">
        <f>'Calcs-WN'!O$322</f>
        <v>0.63465492708333804</v>
      </c>
      <c r="P15" s="270">
        <f>'Calcs-WN'!P$322</f>
        <v>0.73439749895394391</v>
      </c>
      <c r="Q15" s="270">
        <f>'Calcs-WN'!Q$322</f>
        <v>0.52422854697695342</v>
      </c>
      <c r="R15" s="270">
        <f>'Calcs-WN'!R$322</f>
        <v>0</v>
      </c>
    </row>
    <row r="16" spans="1:26" s="92" customFormat="1" x14ac:dyDescent="0.25">
      <c r="A16" s="164"/>
      <c r="B16" s="165"/>
      <c r="C16" s="166"/>
      <c r="D16" s="167"/>
      <c r="E16" s="30" t="str">
        <f>'Calcs-WN'!E$323</f>
        <v>Revenue adjustment for return total - real - WN</v>
      </c>
      <c r="F16" s="248"/>
      <c r="G16" s="248" t="str">
        <f>'Calcs-WN'!G$323</f>
        <v>£m</v>
      </c>
      <c r="H16" s="270">
        <f>'Calcs-WN'!H$323</f>
        <v>1.025947046047341</v>
      </c>
      <c r="I16" s="270"/>
      <c r="J16" s="270">
        <f>'Calcs-WN'!J$323</f>
        <v>0</v>
      </c>
      <c r="K16" s="270">
        <f>'Calcs-WN'!K$323</f>
        <v>0</v>
      </c>
      <c r="L16" s="270">
        <f>'Calcs-WN'!L$323</f>
        <v>0</v>
      </c>
      <c r="M16" s="270">
        <f>'Calcs-WN'!M$323</f>
        <v>-2.3659832743691572E-2</v>
      </c>
      <c r="N16" s="270">
        <f>'Calcs-WN'!N$323</f>
        <v>8.2151957159907141E-2</v>
      </c>
      <c r="O16" s="270">
        <f>'Calcs-WN'!O$323</f>
        <v>0.32446613574781774</v>
      </c>
      <c r="P16" s="270">
        <f>'Calcs-WN'!P$323</f>
        <v>0.37315319550936837</v>
      </c>
      <c r="Q16" s="270">
        <f>'Calcs-WN'!Q$323</f>
        <v>0.26983559037393939</v>
      </c>
      <c r="R16" s="270">
        <f>'Calcs-WN'!R$323</f>
        <v>0</v>
      </c>
    </row>
    <row r="17" spans="1:18" s="92" customFormat="1" x14ac:dyDescent="0.25">
      <c r="A17" s="164"/>
      <c r="B17" s="165"/>
      <c r="C17" s="166"/>
      <c r="D17" s="167"/>
      <c r="E17" s="30" t="str">
        <f>'Calcs-WN'!E$324</f>
        <v>Revenue adjustment total - real - WN</v>
      </c>
      <c r="F17" s="248"/>
      <c r="G17" s="248" t="str">
        <f>'Calcs-WN'!G$324</f>
        <v>£m</v>
      </c>
      <c r="H17" s="270">
        <f>'Calcs-WN'!H$324</f>
        <v>2.9832351996824231</v>
      </c>
      <c r="I17" s="270"/>
      <c r="J17" s="270">
        <f>'Calcs-WN'!J$324</f>
        <v>0</v>
      </c>
      <c r="K17" s="270">
        <f>'Calcs-WN'!K$324</f>
        <v>0</v>
      </c>
      <c r="L17" s="270">
        <f>'Calcs-WN'!L$324</f>
        <v>0</v>
      </c>
      <c r="M17" s="270">
        <f>'Calcs-WN'!M$324</f>
        <v>-9.9788122946898802E-2</v>
      </c>
      <c r="N17" s="270">
        <f>'Calcs-WN'!N$324</f>
        <v>0.22228742798396153</v>
      </c>
      <c r="O17" s="270">
        <f>'Calcs-WN'!O$324</f>
        <v>0.95912106283115572</v>
      </c>
      <c r="P17" s="270">
        <f>'Calcs-WN'!P$324</f>
        <v>1.1075506944633122</v>
      </c>
      <c r="Q17" s="270">
        <f>'Calcs-WN'!Q$324</f>
        <v>0.79406413735089276</v>
      </c>
      <c r="R17" s="270">
        <f>'Calcs-WN'!R$324</f>
        <v>0</v>
      </c>
    </row>
    <row r="18" spans="1:18" s="92" customFormat="1" x14ac:dyDescent="0.25">
      <c r="A18" s="164"/>
      <c r="B18" s="165"/>
      <c r="C18" s="166"/>
      <c r="D18" s="167"/>
      <c r="E18" s="30"/>
      <c r="F18" s="248"/>
      <c r="G18" s="248"/>
      <c r="H18" s="270"/>
      <c r="I18" s="270"/>
      <c r="J18" s="270"/>
      <c r="K18" s="270"/>
      <c r="L18" s="270"/>
      <c r="M18" s="270"/>
      <c r="N18" s="270"/>
      <c r="O18" s="270"/>
      <c r="P18" s="270"/>
      <c r="Q18" s="270"/>
      <c r="R18" s="270"/>
    </row>
    <row r="19" spans="1:18" x14ac:dyDescent="0.25">
      <c r="A19" s="49"/>
      <c r="B19" s="61" t="s">
        <v>580</v>
      </c>
      <c r="D19" s="57"/>
    </row>
    <row r="20" spans="1:18" s="92" customFormat="1" x14ac:dyDescent="0.25">
      <c r="A20" s="164"/>
      <c r="B20" s="165"/>
      <c r="C20" s="166"/>
      <c r="D20" s="167"/>
      <c r="E20" s="30" t="str">
        <f>'Calcs-WWN'!E$180</f>
        <v>RCV adjustment at end of period - real - WWN</v>
      </c>
      <c r="F20" s="248"/>
      <c r="G20" s="249" t="str">
        <f>'Calcs-WWN'!G$180</f>
        <v>£m</v>
      </c>
      <c r="H20" s="249">
        <f>'Calcs-WWN'!H$180</f>
        <v>0</v>
      </c>
      <c r="I20" s="270"/>
      <c r="J20" s="249">
        <f>'Calcs-WWN'!J$180</f>
        <v>0</v>
      </c>
      <c r="K20" s="249">
        <f>'Calcs-WWN'!K$180</f>
        <v>0</v>
      </c>
      <c r="L20" s="249">
        <f>'Calcs-WWN'!L$180</f>
        <v>0</v>
      </c>
      <c r="M20" s="249">
        <f>'Calcs-WWN'!M$180</f>
        <v>0</v>
      </c>
      <c r="N20" s="249">
        <f>'Calcs-WWN'!N$180</f>
        <v>0</v>
      </c>
      <c r="O20" s="249">
        <f>'Calcs-WWN'!O$180</f>
        <v>0</v>
      </c>
      <c r="P20" s="249">
        <f>'Calcs-WWN'!P$180</f>
        <v>0</v>
      </c>
      <c r="Q20" s="249">
        <f>'Calcs-WWN'!Q$180</f>
        <v>44.995480109100299</v>
      </c>
      <c r="R20" s="249">
        <f>'Calcs-WWN'!R$180</f>
        <v>0</v>
      </c>
    </row>
    <row r="21" spans="1:18" s="92" customFormat="1" x14ac:dyDescent="0.25">
      <c r="A21" s="164"/>
      <c r="B21" s="165"/>
      <c r="C21" s="166"/>
      <c r="D21" s="167"/>
      <c r="E21" s="30" t="str">
        <f>'Calcs-WWN'!E$322</f>
        <v>Revenue adjustment for RCV run-off total - real - WWN</v>
      </c>
      <c r="F21" s="248"/>
      <c r="G21" s="248" t="str">
        <f>'Calcs-WWN'!G$322</f>
        <v>£m</v>
      </c>
      <c r="H21" s="270">
        <f>'Calcs-WWN'!H$322</f>
        <v>9.4592105089930847</v>
      </c>
      <c r="I21" s="270"/>
      <c r="J21" s="270">
        <f>'Calcs-WWN'!J$322</f>
        <v>0</v>
      </c>
      <c r="K21" s="270">
        <f>'Calcs-WWN'!K$322</f>
        <v>0</v>
      </c>
      <c r="L21" s="270">
        <f>'Calcs-WWN'!L$322</f>
        <v>0</v>
      </c>
      <c r="M21" s="270">
        <f>'Calcs-WWN'!M$322</f>
        <v>-0.38409205875547775</v>
      </c>
      <c r="N21" s="270">
        <f>'Calcs-WWN'!N$322</f>
        <v>0.69666195332076974</v>
      </c>
      <c r="O21" s="270">
        <f>'Calcs-WWN'!O$322</f>
        <v>3.1088261483488155</v>
      </c>
      <c r="P21" s="270">
        <f>'Calcs-WWN'!P$322</f>
        <v>3.5446612146512644</v>
      </c>
      <c r="Q21" s="270">
        <f>'Calcs-WWN'!Q$322</f>
        <v>2.4931532514277137</v>
      </c>
      <c r="R21" s="270">
        <f>'Calcs-WWN'!R$322</f>
        <v>0</v>
      </c>
    </row>
    <row r="22" spans="1:18" s="92" customFormat="1" x14ac:dyDescent="0.25">
      <c r="A22" s="164"/>
      <c r="B22" s="165"/>
      <c r="C22" s="166"/>
      <c r="D22" s="167"/>
      <c r="E22" s="30" t="str">
        <f>'Calcs-WWN'!E$323</f>
        <v>Revenue adjustment for return total - real - WWN</v>
      </c>
      <c r="F22" s="248"/>
      <c r="G22" s="248" t="str">
        <f>'Calcs-WWN'!G$323</f>
        <v>£m</v>
      </c>
      <c r="H22" s="270">
        <f>'Calcs-WWN'!H$323</f>
        <v>3.6077459499769806</v>
      </c>
      <c r="I22" s="270"/>
      <c r="J22" s="270">
        <f>'Calcs-WWN'!J$323</f>
        <v>0</v>
      </c>
      <c r="K22" s="270">
        <f>'Calcs-WWN'!K$323</f>
        <v>0</v>
      </c>
      <c r="L22" s="270">
        <f>'Calcs-WWN'!L$323</f>
        <v>0</v>
      </c>
      <c r="M22" s="270">
        <f>'Calcs-WWN'!M$323</f>
        <v>-8.7293501586629713E-2</v>
      </c>
      <c r="N22" s="270">
        <f>'Calcs-WWN'!N$323</f>
        <v>0.29669569137526397</v>
      </c>
      <c r="O22" s="270">
        <f>'Calcs-WWN'!O$323</f>
        <v>1.1549811447544902</v>
      </c>
      <c r="P22" s="270">
        <f>'Calcs-WWN'!P$323</f>
        <v>1.3093637077323328</v>
      </c>
      <c r="Q22" s="270">
        <f>'Calcs-WWN'!Q$323</f>
        <v>0.93399890770152316</v>
      </c>
      <c r="R22" s="270">
        <f>'Calcs-WWN'!R$323</f>
        <v>0</v>
      </c>
    </row>
    <row r="23" spans="1:18" s="92" customFormat="1" x14ac:dyDescent="0.25">
      <c r="A23" s="164"/>
      <c r="B23" s="165"/>
      <c r="C23" s="166"/>
      <c r="D23" s="167"/>
      <c r="E23" s="30" t="str">
        <f>'Calcs-WWN'!E$324</f>
        <v>Revenue adjustment total - real - WWN</v>
      </c>
      <c r="F23" s="248"/>
      <c r="G23" s="248" t="str">
        <f>'Calcs-WWN'!G$324</f>
        <v>£m</v>
      </c>
      <c r="H23" s="270">
        <f>'Calcs-WWN'!H$324</f>
        <v>13.066956458970067</v>
      </c>
      <c r="I23" s="270"/>
      <c r="J23" s="270">
        <f>'Calcs-WWN'!J$324</f>
        <v>0</v>
      </c>
      <c r="K23" s="270">
        <f>'Calcs-WWN'!K$324</f>
        <v>0</v>
      </c>
      <c r="L23" s="270">
        <f>'Calcs-WWN'!L$324</f>
        <v>0</v>
      </c>
      <c r="M23" s="270">
        <f>'Calcs-WWN'!M$324</f>
        <v>-0.47138556034210743</v>
      </c>
      <c r="N23" s="270">
        <f>'Calcs-WWN'!N$324</f>
        <v>0.99335764469603371</v>
      </c>
      <c r="O23" s="270">
        <f>'Calcs-WWN'!O$324</f>
        <v>4.263807293103306</v>
      </c>
      <c r="P23" s="270">
        <f>'Calcs-WWN'!P$324</f>
        <v>4.854024922383597</v>
      </c>
      <c r="Q23" s="270">
        <f>'Calcs-WWN'!Q$324</f>
        <v>3.4271521591292369</v>
      </c>
      <c r="R23" s="270">
        <f>'Calcs-WWN'!R$324</f>
        <v>0</v>
      </c>
    </row>
    <row r="24" spans="1:18" s="92" customFormat="1" x14ac:dyDescent="0.25">
      <c r="A24" s="164"/>
      <c r="B24" s="165"/>
      <c r="C24" s="166"/>
      <c r="D24" s="167"/>
      <c r="E24" s="30"/>
      <c r="F24" s="248"/>
      <c r="G24" s="248"/>
      <c r="H24" s="270"/>
      <c r="I24" s="270"/>
      <c r="J24" s="270"/>
      <c r="K24" s="270"/>
      <c r="L24" s="270"/>
      <c r="M24" s="270"/>
      <c r="N24" s="270"/>
      <c r="O24" s="270"/>
      <c r="P24" s="270"/>
      <c r="Q24" s="270"/>
      <c r="R24" s="270"/>
    </row>
    <row r="25" spans="1:18" x14ac:dyDescent="0.25">
      <c r="A25" s="49"/>
      <c r="B25" s="61" t="s">
        <v>581</v>
      </c>
      <c r="D25" s="57"/>
    </row>
    <row r="26" spans="1:18" s="92" customFormat="1" x14ac:dyDescent="0.25">
      <c r="A26" s="164"/>
      <c r="B26" s="165"/>
      <c r="C26" s="166"/>
      <c r="D26" s="167"/>
      <c r="E26" s="30" t="str">
        <f>'Calcs-BR'!E$180</f>
        <v>RCV adjustment at end of period - real - BR</v>
      </c>
      <c r="F26" s="248"/>
      <c r="G26" s="249" t="str">
        <f>'Calcs-BR'!G$180</f>
        <v>£m</v>
      </c>
      <c r="H26" s="249">
        <f>'Calcs-BR'!H$180</f>
        <v>0</v>
      </c>
      <c r="I26" s="270"/>
      <c r="J26" s="249">
        <f>'Calcs-BR'!J$180</f>
        <v>0</v>
      </c>
      <c r="K26" s="249">
        <f>'Calcs-BR'!K$180</f>
        <v>0</v>
      </c>
      <c r="L26" s="249">
        <f>'Calcs-BR'!L$180</f>
        <v>0</v>
      </c>
      <c r="M26" s="249">
        <f>'Calcs-BR'!M$180</f>
        <v>0</v>
      </c>
      <c r="N26" s="249">
        <f>'Calcs-BR'!N$180</f>
        <v>0</v>
      </c>
      <c r="O26" s="249">
        <f>'Calcs-BR'!O$180</f>
        <v>0</v>
      </c>
      <c r="P26" s="249">
        <f>'Calcs-BR'!P$180</f>
        <v>0</v>
      </c>
      <c r="Q26" s="249">
        <f>'Calcs-BR'!Q$180</f>
        <v>1.9932725243006502</v>
      </c>
      <c r="R26" s="249">
        <f>'Calcs-BR'!R$180</f>
        <v>0</v>
      </c>
    </row>
    <row r="27" spans="1:18" s="92" customFormat="1" x14ac:dyDescent="0.25">
      <c r="A27" s="164"/>
      <c r="B27" s="165"/>
      <c r="C27" s="166"/>
      <c r="D27" s="167"/>
      <c r="E27" s="30" t="str">
        <f>'Calcs-BR'!E$322</f>
        <v>Revenue adjustment for RCV run-off total - real - BR</v>
      </c>
      <c r="F27" s="248"/>
      <c r="G27" s="248" t="str">
        <f>'Calcs-BR'!G$322</f>
        <v>£m</v>
      </c>
      <c r="H27" s="270">
        <f>'Calcs-BR'!H$322</f>
        <v>0.88168486345815333</v>
      </c>
      <c r="I27" s="270"/>
      <c r="J27" s="270">
        <f>'Calcs-BR'!J$322</f>
        <v>0</v>
      </c>
      <c r="K27" s="270">
        <f>'Calcs-BR'!K$322</f>
        <v>0</v>
      </c>
      <c r="L27" s="270">
        <f>'Calcs-BR'!L$322</f>
        <v>0</v>
      </c>
      <c r="M27" s="270">
        <f>'Calcs-BR'!M$322</f>
        <v>-4.1458954201193249E-2</v>
      </c>
      <c r="N27" s="270">
        <f>'Calcs-BR'!N$322</f>
        <v>7.1483540095287776E-2</v>
      </c>
      <c r="O27" s="270">
        <f>'Calcs-BR'!O$322</f>
        <v>0.30323640491348131</v>
      </c>
      <c r="P27" s="270">
        <f>'Calcs-BR'!P$322</f>
        <v>0.32867039017799488</v>
      </c>
      <c r="Q27" s="270">
        <f>'Calcs-BR'!Q$322</f>
        <v>0.21975348247258264</v>
      </c>
      <c r="R27" s="270">
        <f>'Calcs-BR'!R$322</f>
        <v>0</v>
      </c>
    </row>
    <row r="28" spans="1:18" s="92" customFormat="1" x14ac:dyDescent="0.25">
      <c r="A28" s="164"/>
      <c r="B28" s="165"/>
      <c r="C28" s="166"/>
      <c r="D28" s="167"/>
      <c r="E28" s="30" t="str">
        <f>'Calcs-BR'!E$323</f>
        <v>Revenue adjustment for return total - real - BR</v>
      </c>
      <c r="F28" s="248"/>
      <c r="G28" s="248" t="str">
        <f>'Calcs-BR'!G$323</f>
        <v>£m</v>
      </c>
      <c r="H28" s="270">
        <f>'Calcs-BR'!H$323</f>
        <v>0.17553253468602364</v>
      </c>
      <c r="I28" s="270"/>
      <c r="J28" s="270">
        <f>'Calcs-BR'!J$323</f>
        <v>0</v>
      </c>
      <c r="K28" s="270">
        <f>'Calcs-BR'!K$323</f>
        <v>0</v>
      </c>
      <c r="L28" s="270">
        <f>'Calcs-BR'!L$323</f>
        <v>0</v>
      </c>
      <c r="M28" s="270">
        <f>'Calcs-BR'!M$323</f>
        <v>-4.8198697544544356E-3</v>
      </c>
      <c r="N28" s="270">
        <f>'Calcs-BR'!N$323</f>
        <v>1.5883601540972299E-2</v>
      </c>
      <c r="O28" s="270">
        <f>'Calcs-BR'!O$323</f>
        <v>5.8427129693193997E-2</v>
      </c>
      <c r="P28" s="270">
        <f>'Calcs-BR'!P$323</f>
        <v>6.3053325099400703E-2</v>
      </c>
      <c r="Q28" s="270">
        <f>'Calcs-BR'!Q$323</f>
        <v>4.2988348106911087E-2</v>
      </c>
      <c r="R28" s="270">
        <f>'Calcs-BR'!R$323</f>
        <v>0</v>
      </c>
    </row>
    <row r="29" spans="1:18" s="92" customFormat="1" x14ac:dyDescent="0.25">
      <c r="A29" s="164"/>
      <c r="B29" s="165"/>
      <c r="C29" s="166"/>
      <c r="D29" s="167"/>
      <c r="E29" s="30" t="str">
        <f>'Calcs-BR'!E$324</f>
        <v>Revenue adjustment total - real - BR</v>
      </c>
      <c r="F29" s="248"/>
      <c r="G29" s="248" t="str">
        <f>'Calcs-BR'!G$324</f>
        <v>£m</v>
      </c>
      <c r="H29" s="270">
        <f>'Calcs-BR'!H$324</f>
        <v>1.057217398144177</v>
      </c>
      <c r="I29" s="270"/>
      <c r="J29" s="270">
        <f>'Calcs-BR'!J$324</f>
        <v>0</v>
      </c>
      <c r="K29" s="270">
        <f>'Calcs-BR'!K$324</f>
        <v>0</v>
      </c>
      <c r="L29" s="270">
        <f>'Calcs-BR'!L$324</f>
        <v>0</v>
      </c>
      <c r="M29" s="270">
        <f>'Calcs-BR'!M$324</f>
        <v>-4.6278823955647683E-2</v>
      </c>
      <c r="N29" s="270">
        <f>'Calcs-BR'!N$324</f>
        <v>8.7367141636260068E-2</v>
      </c>
      <c r="O29" s="270">
        <f>'Calcs-BR'!O$324</f>
        <v>0.36166353460667533</v>
      </c>
      <c r="P29" s="270">
        <f>'Calcs-BR'!P$324</f>
        <v>0.39172371527739558</v>
      </c>
      <c r="Q29" s="270">
        <f>'Calcs-BR'!Q$324</f>
        <v>0.26274183057949374</v>
      </c>
      <c r="R29" s="270">
        <f>'Calcs-BR'!R$324</f>
        <v>0</v>
      </c>
    </row>
    <row r="30" spans="1:18" s="92" customFormat="1" x14ac:dyDescent="0.25">
      <c r="A30" s="164"/>
      <c r="B30" s="165"/>
      <c r="C30" s="166"/>
      <c r="D30" s="167"/>
      <c r="E30" s="30"/>
      <c r="F30" s="248"/>
      <c r="G30" s="248"/>
      <c r="H30" s="270"/>
      <c r="I30" s="270"/>
      <c r="J30" s="270"/>
      <c r="K30" s="270"/>
      <c r="L30" s="270"/>
      <c r="M30" s="270"/>
      <c r="N30" s="270"/>
      <c r="O30" s="270"/>
      <c r="P30" s="270"/>
      <c r="Q30" s="270"/>
      <c r="R30" s="270"/>
    </row>
    <row r="31" spans="1:18" x14ac:dyDescent="0.25">
      <c r="A31" s="49"/>
      <c r="B31" s="61" t="s">
        <v>582</v>
      </c>
      <c r="D31" s="57"/>
    </row>
    <row r="32" spans="1:18" s="92" customFormat="1" x14ac:dyDescent="0.25">
      <c r="A32" s="164"/>
      <c r="B32" s="165"/>
      <c r="C32" s="166"/>
      <c r="D32" s="167"/>
      <c r="E32" s="30" t="str">
        <f>'Calcs-DMMY'!E$180</f>
        <v>RCV adjustment at end of period - real - DMMY</v>
      </c>
      <c r="F32" s="248"/>
      <c r="G32" s="249" t="str">
        <f>'Calcs-DMMY'!G$180</f>
        <v>£m</v>
      </c>
      <c r="H32" s="249">
        <f>'Calcs-DMMY'!H$180</f>
        <v>0</v>
      </c>
      <c r="I32" s="270"/>
      <c r="J32" s="249">
        <f>'Calcs-DMMY'!J$180</f>
        <v>0</v>
      </c>
      <c r="K32" s="249">
        <f>'Calcs-DMMY'!K$180</f>
        <v>0</v>
      </c>
      <c r="L32" s="249">
        <f>'Calcs-DMMY'!L$180</f>
        <v>0</v>
      </c>
      <c r="M32" s="249">
        <f>'Calcs-DMMY'!M$180</f>
        <v>0</v>
      </c>
      <c r="N32" s="249">
        <f>'Calcs-DMMY'!N$180</f>
        <v>0</v>
      </c>
      <c r="O32" s="249">
        <f>'Calcs-DMMY'!O$180</f>
        <v>0</v>
      </c>
      <c r="P32" s="249">
        <f>'Calcs-DMMY'!P$180</f>
        <v>0</v>
      </c>
      <c r="Q32" s="249">
        <f>'Calcs-DMMY'!Q$180</f>
        <v>0</v>
      </c>
      <c r="R32" s="249">
        <f>'Calcs-DMMY'!R$180</f>
        <v>0</v>
      </c>
    </row>
    <row r="33" spans="1:18" s="92" customFormat="1" x14ac:dyDescent="0.25">
      <c r="A33" s="164"/>
      <c r="B33" s="165"/>
      <c r="C33" s="166"/>
      <c r="D33" s="167"/>
      <c r="E33" s="30" t="str">
        <f>'Calcs-DMMY'!E$322</f>
        <v>Revenue adjustment for RCV run-off total - real - DMMY</v>
      </c>
      <c r="F33" s="248"/>
      <c r="G33" s="248" t="str">
        <f>'Calcs-DMMY'!G$322</f>
        <v>£m</v>
      </c>
      <c r="H33" s="270">
        <f>'Calcs-DMMY'!H$322</f>
        <v>0</v>
      </c>
      <c r="I33" s="270"/>
      <c r="J33" s="270">
        <f>'Calcs-DMMY'!J$322</f>
        <v>0</v>
      </c>
      <c r="K33" s="270">
        <f>'Calcs-DMMY'!K$322</f>
        <v>0</v>
      </c>
      <c r="L33" s="270">
        <f>'Calcs-DMMY'!L$322</f>
        <v>0</v>
      </c>
      <c r="M33" s="270">
        <f>'Calcs-DMMY'!M$322</f>
        <v>0</v>
      </c>
      <c r="N33" s="270">
        <f>'Calcs-DMMY'!N$322</f>
        <v>0</v>
      </c>
      <c r="O33" s="270">
        <f>'Calcs-DMMY'!O$322</f>
        <v>0</v>
      </c>
      <c r="P33" s="270">
        <f>'Calcs-DMMY'!P$322</f>
        <v>0</v>
      </c>
      <c r="Q33" s="270">
        <f>'Calcs-DMMY'!Q$322</f>
        <v>0</v>
      </c>
      <c r="R33" s="270">
        <f>'Calcs-DMMY'!R$322</f>
        <v>0</v>
      </c>
    </row>
    <row r="34" spans="1:18" s="92" customFormat="1" x14ac:dyDescent="0.25">
      <c r="A34" s="164"/>
      <c r="B34" s="165"/>
      <c r="C34" s="166"/>
      <c r="D34" s="167"/>
      <c r="E34" s="30" t="str">
        <f>'Calcs-DMMY'!E$323</f>
        <v>Revenue adjustment for return total - real - DMMY</v>
      </c>
      <c r="F34" s="248"/>
      <c r="G34" s="248" t="str">
        <f>'Calcs-DMMY'!G$323</f>
        <v>£m</v>
      </c>
      <c r="H34" s="270">
        <f>'Calcs-DMMY'!H$323</f>
        <v>0</v>
      </c>
      <c r="I34" s="270"/>
      <c r="J34" s="270">
        <f>'Calcs-DMMY'!J$323</f>
        <v>0</v>
      </c>
      <c r="K34" s="270">
        <f>'Calcs-DMMY'!K$323</f>
        <v>0</v>
      </c>
      <c r="L34" s="270">
        <f>'Calcs-DMMY'!L$323</f>
        <v>0</v>
      </c>
      <c r="M34" s="270">
        <f>'Calcs-DMMY'!M$323</f>
        <v>0</v>
      </c>
      <c r="N34" s="270">
        <f>'Calcs-DMMY'!N$323</f>
        <v>0</v>
      </c>
      <c r="O34" s="270">
        <f>'Calcs-DMMY'!O$323</f>
        <v>0</v>
      </c>
      <c r="P34" s="270">
        <f>'Calcs-DMMY'!P$323</f>
        <v>0</v>
      </c>
      <c r="Q34" s="270">
        <f>'Calcs-DMMY'!Q$323</f>
        <v>0</v>
      </c>
      <c r="R34" s="270">
        <f>'Calcs-DMMY'!R$323</f>
        <v>0</v>
      </c>
    </row>
    <row r="35" spans="1:18" s="92" customFormat="1" x14ac:dyDescent="0.25">
      <c r="A35" s="164"/>
      <c r="B35" s="165"/>
      <c r="C35" s="166"/>
      <c r="D35" s="167"/>
      <c r="E35" s="30" t="str">
        <f>'Calcs-DMMY'!E$324</f>
        <v>Revenue adjustment total - real - DMMY</v>
      </c>
      <c r="F35" s="248"/>
      <c r="G35" s="248" t="str">
        <f>'Calcs-DMMY'!G$324</f>
        <v>£m</v>
      </c>
      <c r="H35" s="270">
        <f>'Calcs-DMMY'!H$324</f>
        <v>0</v>
      </c>
      <c r="I35" s="270"/>
      <c r="J35" s="270">
        <f>'Calcs-DMMY'!J$324</f>
        <v>0</v>
      </c>
      <c r="K35" s="270">
        <f>'Calcs-DMMY'!K$324</f>
        <v>0</v>
      </c>
      <c r="L35" s="270">
        <f>'Calcs-DMMY'!L$324</f>
        <v>0</v>
      </c>
      <c r="M35" s="270">
        <f>'Calcs-DMMY'!M$324</f>
        <v>0</v>
      </c>
      <c r="N35" s="270">
        <f>'Calcs-DMMY'!N$324</f>
        <v>0</v>
      </c>
      <c r="O35" s="270">
        <f>'Calcs-DMMY'!O$324</f>
        <v>0</v>
      </c>
      <c r="P35" s="270">
        <f>'Calcs-DMMY'!P$324</f>
        <v>0</v>
      </c>
      <c r="Q35" s="270">
        <f>'Calcs-DMMY'!Q$324</f>
        <v>0</v>
      </c>
      <c r="R35" s="270">
        <f>'Calcs-DMMY'!R$324</f>
        <v>0</v>
      </c>
    </row>
    <row r="36" spans="1:18" s="92" customFormat="1" x14ac:dyDescent="0.25">
      <c r="A36" s="164"/>
      <c r="B36" s="165"/>
      <c r="C36" s="166"/>
      <c r="D36" s="167"/>
      <c r="E36" s="30"/>
      <c r="F36" s="248"/>
      <c r="G36" s="248"/>
      <c r="H36" s="270"/>
      <c r="I36" s="270"/>
      <c r="J36" s="270"/>
      <c r="K36" s="270"/>
      <c r="L36" s="270"/>
      <c r="M36" s="270"/>
      <c r="N36" s="270"/>
      <c r="O36" s="270"/>
      <c r="P36" s="270"/>
      <c r="Q36" s="270"/>
      <c r="R36" s="270"/>
    </row>
    <row r="37" spans="1:18" x14ac:dyDescent="0.3">
      <c r="A37" s="10" t="s">
        <v>62</v>
      </c>
      <c r="B37" s="1"/>
      <c r="C37" s="1"/>
      <c r="D37" s="1"/>
      <c r="E37" s="1"/>
      <c r="F37" s="1"/>
      <c r="G37" s="1"/>
      <c r="H37" s="1"/>
      <c r="I37" s="1"/>
      <c r="J37" s="1"/>
      <c r="K37" s="1"/>
      <c r="L37" s="1"/>
      <c r="M37" s="1"/>
      <c r="N37" s="1"/>
      <c r="O37" s="1"/>
      <c r="P37" s="1"/>
      <c r="Q37" s="1"/>
      <c r="R37" s="1"/>
    </row>
    <row r="38" spans="1:18" x14ac:dyDescent="0.25"/>
    <row r="39" spans="1:18" hidden="1" x14ac:dyDescent="0.25">
      <c r="J39" s="270"/>
      <c r="K39" s="270"/>
      <c r="L39" s="270"/>
      <c r="M39" s="270"/>
      <c r="N39" s="270"/>
      <c r="O39" s="270"/>
      <c r="P39" s="270"/>
      <c r="Q39" s="270"/>
      <c r="R39" s="270"/>
    </row>
    <row r="40" spans="1:18" hidden="1" x14ac:dyDescent="0.25">
      <c r="J40" s="270"/>
      <c r="K40" s="270"/>
      <c r="L40" s="270"/>
      <c r="M40" s="270"/>
      <c r="N40" s="270"/>
      <c r="O40" s="270"/>
      <c r="P40" s="270"/>
      <c r="Q40" s="270"/>
      <c r="R40" s="270"/>
    </row>
    <row r="41" spans="1:18" hidden="1" x14ac:dyDescent="0.25">
      <c r="J41" s="270"/>
      <c r="K41" s="270"/>
      <c r="L41" s="270"/>
      <c r="M41" s="270"/>
      <c r="N41" s="270"/>
      <c r="O41" s="270"/>
      <c r="P41" s="270"/>
      <c r="Q41" s="270"/>
      <c r="R41" s="270"/>
    </row>
  </sheetData>
  <conditionalFormatting sqref="F2">
    <cfRule type="cellIs" dxfId="13" priority="4" stopIfTrue="1" operator="notEqual">
      <formula>0</formula>
    </cfRule>
    <cfRule type="cellIs" dxfId="12" priority="5" stopIfTrue="1" operator="equal">
      <formula>""</formula>
    </cfRule>
  </conditionalFormatting>
  <conditionalFormatting sqref="J3:Z3">
    <cfRule type="cellIs" dxfId="11" priority="8" operator="equal">
      <formula>"Post-Fcst"</formula>
    </cfRule>
    <cfRule type="cellIs" dxfId="10" priority="9" operator="equal">
      <formula>"Forecast"</formula>
    </cfRule>
    <cfRule type="cellIs" dxfId="9" priority="10"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6DED-B9CD-434C-8F82-1C3E23C8C726}">
  <sheetPr codeName="Sheet9">
    <tabColor rgb="FFCCFFFF"/>
    <outlinePr summaryBelow="0" summaryRight="0"/>
    <pageSetUpPr fitToPage="1"/>
  </sheetPr>
  <dimension ref="A1:CA23"/>
  <sheetViews>
    <sheetView showGridLines="0" zoomScale="80" zoomScaleNormal="80" workbookViewId="0"/>
  </sheetViews>
  <sheetFormatPr defaultColWidth="0" defaultRowHeight="13" zeroHeight="1" x14ac:dyDescent="0.25"/>
  <cols>
    <col min="1" max="1" width="1.453125" style="5" customWidth="1"/>
    <col min="2" max="3" width="1.453125" style="9" customWidth="1"/>
    <col min="4" max="4" width="1.453125" style="6" customWidth="1"/>
    <col min="5" max="5" width="48" style="7" bestFit="1" customWidth="1"/>
    <col min="6" max="6" width="12.54296875" style="7" customWidth="1"/>
    <col min="7" max="8" width="11.54296875" style="7" customWidth="1"/>
    <col min="9" max="9" width="2.54296875" style="7" customWidth="1"/>
    <col min="10" max="18" width="11.54296875" style="7" customWidth="1"/>
    <col min="19" max="79" width="11.54296875" style="7" hidden="1" customWidth="1"/>
    <col min="80" max="16384" width="0" style="7" hidden="1"/>
  </cols>
  <sheetData>
    <row r="1" spans="1:26" s="122" customFormat="1" ht="25" x14ac:dyDescent="0.5">
      <c r="A1" s="118" t="str">
        <f ca="1" xml:space="preserve"> RIGHT(CELL("filename", $A$1), LEN(CELL("filename", $A$1)) - SEARCH("]", CELL("filename", $A$1)))</f>
        <v>Checks</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288</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25">
      <c r="B5" s="60"/>
      <c r="C5" s="109"/>
      <c r="D5" s="54"/>
      <c r="E5" s="21" t="str">
        <f>Time!E$11</f>
        <v>Model column counter</v>
      </c>
      <c r="F5" s="5" t="s">
        <v>186</v>
      </c>
      <c r="G5" s="5" t="s">
        <v>121</v>
      </c>
      <c r="H5" s="5" t="s">
        <v>289</v>
      </c>
      <c r="I5" s="21"/>
      <c r="J5" s="21">
        <f>Time!J$11</f>
        <v>1</v>
      </c>
      <c r="K5" s="21">
        <f>Time!K$11</f>
        <v>2</v>
      </c>
      <c r="L5" s="21">
        <f>Time!L$11</f>
        <v>3</v>
      </c>
      <c r="M5" s="21">
        <f>Time!M$11</f>
        <v>4</v>
      </c>
      <c r="N5" s="21">
        <f>Time!N$11</f>
        <v>5</v>
      </c>
      <c r="O5" s="21">
        <f>Time!O$11</f>
        <v>6</v>
      </c>
      <c r="P5" s="21">
        <f>Time!P$11</f>
        <v>7</v>
      </c>
      <c r="Q5" s="21">
        <f>Time!Q$11</f>
        <v>8</v>
      </c>
      <c r="R5" s="21">
        <f>Time!R$11</f>
        <v>9</v>
      </c>
      <c r="S5" s="21"/>
      <c r="T5" s="21"/>
      <c r="U5" s="21"/>
      <c r="V5" s="21"/>
      <c r="W5" s="21"/>
      <c r="X5" s="21"/>
      <c r="Y5" s="21"/>
      <c r="Z5" s="21"/>
    </row>
    <row r="6" spans="1:26" x14ac:dyDescent="0.25"/>
    <row r="7" spans="1:26" x14ac:dyDescent="0.25">
      <c r="A7" s="5" t="s">
        <v>583</v>
      </c>
    </row>
    <row r="8" spans="1:26" x14ac:dyDescent="0.25"/>
    <row r="9" spans="1:26" x14ac:dyDescent="0.25">
      <c r="E9" s="7" t="s">
        <v>584</v>
      </c>
      <c r="F9" s="29">
        <f>SUM(F11:F20)</f>
        <v>0</v>
      </c>
      <c r="G9" s="7" t="s">
        <v>585</v>
      </c>
    </row>
    <row r="10" spans="1:26" x14ac:dyDescent="0.25"/>
    <row r="11" spans="1:26" s="12" customFormat="1" x14ac:dyDescent="0.25">
      <c r="A11" s="15"/>
      <c r="B11" s="14"/>
      <c r="C11" s="14"/>
      <c r="D11" s="13"/>
      <c r="E11" s="12" t="s">
        <v>586</v>
      </c>
      <c r="F11" s="12" t="s">
        <v>587</v>
      </c>
    </row>
    <row r="12" spans="1:26" x14ac:dyDescent="0.25"/>
    <row r="13" spans="1:26" x14ac:dyDescent="0.25">
      <c r="E13" s="7" t="str">
        <f xml:space="preserve"> Time!E$78</f>
        <v>Modelling Period Check</v>
      </c>
      <c r="F13" s="33">
        <f xml:space="preserve"> Time!F$78</f>
        <v>0</v>
      </c>
      <c r="G13" s="7" t="str">
        <f xml:space="preserve"> Time!G$78</f>
        <v>check</v>
      </c>
    </row>
    <row r="14" spans="1:26" x14ac:dyDescent="0.25">
      <c r="E14" s="7" t="str">
        <f>'Calcs-WR'!E$166 &amp; "-WR"</f>
        <v>True-up correctly calculates revenue adjustment-WR</v>
      </c>
      <c r="F14" s="33">
        <f>'Calcs-WR'!F$166</f>
        <v>0</v>
      </c>
      <c r="G14" s="7" t="str">
        <f>'Calcs-WR'!G$166</f>
        <v>check</v>
      </c>
    </row>
    <row r="15" spans="1:26" x14ac:dyDescent="0.25">
      <c r="E15" s="7" t="str">
        <f>'Calcs-WN'!E$166 &amp; "-WN"</f>
        <v>True-up correctly calculates revenue adjustment-WN</v>
      </c>
      <c r="F15" s="33">
        <f>'Calcs-WN'!F$166</f>
        <v>0</v>
      </c>
      <c r="G15" s="7" t="str">
        <f>'Calcs-WN'!G$166</f>
        <v>check</v>
      </c>
    </row>
    <row r="16" spans="1:26" x14ac:dyDescent="0.25">
      <c r="E16" s="7" t="str">
        <f>'Calcs-WWN'!E$166 &amp; "-WWN"</f>
        <v>True-up correctly calculates revenue adjustment-WWN</v>
      </c>
      <c r="F16" s="33">
        <f>'Calcs-WWN'!F$166</f>
        <v>0</v>
      </c>
      <c r="G16" s="7" t="str">
        <f>'Calcs-WWN'!G$166</f>
        <v>check</v>
      </c>
    </row>
    <row r="17" spans="1:7" x14ac:dyDescent="0.25">
      <c r="E17" s="7" t="str">
        <f>'Calcs-BR'!E$166 &amp; "-BR"</f>
        <v>True-up correctly calculates revenue adjustment-BR</v>
      </c>
      <c r="F17" s="33">
        <f>'Calcs-BR'!F$166</f>
        <v>0</v>
      </c>
      <c r="G17" s="7" t="str">
        <f>'Calcs-BR'!G$166</f>
        <v>check</v>
      </c>
    </row>
    <row r="18" spans="1:7" x14ac:dyDescent="0.25">
      <c r="E18" s="7" t="str">
        <f>'Calcs-DMMY'!E$166 &amp; "-DMMY"</f>
        <v>True-up correctly calculates revenue adjustment-DMMY</v>
      </c>
      <c r="F18" s="33">
        <f>'Calcs-DMMY'!F$166</f>
        <v>0</v>
      </c>
      <c r="G18" s="7" t="str">
        <f>'Calcs-DMMY'!G$166</f>
        <v>check</v>
      </c>
    </row>
    <row r="19" spans="1:7" x14ac:dyDescent="0.25"/>
    <row r="20" spans="1:7" s="12" customFormat="1" x14ac:dyDescent="0.25">
      <c r="A20" s="15"/>
      <c r="B20" s="14"/>
      <c r="C20" s="14"/>
      <c r="D20" s="13"/>
      <c r="E20" s="12" t="s">
        <v>586</v>
      </c>
      <c r="F20" s="12" t="s">
        <v>588</v>
      </c>
    </row>
    <row r="21" spans="1:7" x14ac:dyDescent="0.25"/>
    <row r="22" spans="1:7" s="1" customFormat="1" x14ac:dyDescent="0.3">
      <c r="A22" s="10" t="s">
        <v>62</v>
      </c>
    </row>
    <row r="23" spans="1:7" x14ac:dyDescent="0.25"/>
  </sheetData>
  <conditionalFormatting sqref="F2">
    <cfRule type="cellIs" dxfId="8" priority="12" stopIfTrue="1" operator="notEqual">
      <formula>0</formula>
    </cfRule>
    <cfRule type="cellIs" dxfId="7" priority="13" stopIfTrue="1" operator="equal">
      <formula>""</formula>
    </cfRule>
  </conditionalFormatting>
  <conditionalFormatting sqref="F9">
    <cfRule type="cellIs" dxfId="6" priority="26" stopIfTrue="1" operator="notEqual">
      <formula>0</formula>
    </cfRule>
    <cfRule type="cellIs" dxfId="5" priority="27" stopIfTrue="1" operator="equal">
      <formula>""</formula>
    </cfRule>
  </conditionalFormatting>
  <conditionalFormatting sqref="F13:F18">
    <cfRule type="cellIs" dxfId="4" priority="1" stopIfTrue="1" operator="notEqual">
      <formula>0</formula>
    </cfRule>
    <cfRule type="cellIs" dxfId="3" priority="2" stopIfTrue="1" operator="equal">
      <formula>""</formula>
    </cfRule>
  </conditionalFormatting>
  <conditionalFormatting sqref="J3:Z3">
    <cfRule type="cellIs" dxfId="2" priority="16" operator="equal">
      <formula>"Post-Fcst"</formula>
    </cfRule>
    <cfRule type="cellIs" dxfId="1" priority="17" operator="equal">
      <formula>"Forecast"</formula>
    </cfRule>
    <cfRule type="cellIs" dxfId="0" priority="18" operator="equal">
      <formula>"Pre Fcst"</formula>
    </cfRule>
  </conditionalFormatting>
  <pageMargins left="0.70866141732283472" right="0.70866141732283472" top="0.74803149606299213" bottom="0.74803149606299213" header="0.31496062992125984" footer="0.31496062992125984"/>
  <pageSetup paperSize="8" scale="75" fitToHeight="0" orientation="landscape" r:id="rId1"/>
  <headerFooter>
    <oddHeader>&amp;L&amp;F&amp;CSheet: &amp;A&amp;ROFFICIAL</oddHeader>
    <oddFooter>&amp;LPrinted on &amp;D at &amp;T&amp;CPage &amp;P of &amp;N&amp;ROfwat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C5490-A5EB-4E18-9F3F-0A92298251B9}">
  <sheetPr>
    <tabColor rgb="FF99CCFF"/>
    <pageSetUpPr fitToPage="1"/>
  </sheetPr>
  <dimension ref="A1:F19"/>
  <sheetViews>
    <sheetView zoomScale="80" zoomScaleNormal="80" workbookViewId="0"/>
  </sheetViews>
  <sheetFormatPr defaultColWidth="9" defaultRowHeight="14" x14ac:dyDescent="0.3"/>
  <cols>
    <col min="1" max="1" width="10.453125" style="281" bestFit="1" customWidth="1"/>
    <col min="2" max="2" width="38.54296875" style="281" bestFit="1" customWidth="1"/>
    <col min="3" max="3" width="89.453125" style="281" bestFit="1" customWidth="1"/>
    <col min="4" max="4" width="5" style="281" bestFit="1" customWidth="1"/>
    <col min="5" max="5" width="18.7265625" style="281" customWidth="1"/>
    <col min="6" max="6" width="15.7265625" style="281" bestFit="1" customWidth="1"/>
    <col min="7" max="8" width="9" style="281"/>
    <col min="9" max="9" width="11.81640625" style="281" customWidth="1"/>
    <col min="10" max="16384" width="9" style="281"/>
  </cols>
  <sheetData>
    <row r="1" spans="1:6" ht="14.5" x14ac:dyDescent="0.35">
      <c r="B1"/>
      <c r="C1" s="282" t="s">
        <v>589</v>
      </c>
      <c r="D1"/>
      <c r="E1" s="282" t="s">
        <v>590</v>
      </c>
      <c r="F1"/>
    </row>
    <row r="2" spans="1:6" ht="14.5" x14ac:dyDescent="0.35">
      <c r="A2" s="283" t="s">
        <v>82</v>
      </c>
      <c r="B2" s="283" t="s">
        <v>119</v>
      </c>
      <c r="C2" s="283" t="s">
        <v>120</v>
      </c>
      <c r="D2" s="283" t="s">
        <v>121</v>
      </c>
      <c r="E2" s="283" t="s">
        <v>122</v>
      </c>
      <c r="F2" s="283" t="s">
        <v>130</v>
      </c>
    </row>
    <row r="4" spans="1:6" x14ac:dyDescent="0.3">
      <c r="B4" s="281" t="s">
        <v>591</v>
      </c>
      <c r="C4" s="281" t="s">
        <v>592</v>
      </c>
      <c r="D4" s="281" t="s">
        <v>361</v>
      </c>
      <c r="E4" s="281" t="s">
        <v>134</v>
      </c>
      <c r="F4" s="308" t="str">
        <f t="shared" ref="F4" ca="1" si="0">CONCATENATE("[…]", TEXT(NOW(),"dd/mm/yyy hh:mm:ss"))</f>
        <v>[…]25/09/2025 11:11:43</v>
      </c>
    </row>
    <row r="5" spans="1:6" s="284" customFormat="1" ht="14.5" x14ac:dyDescent="0.3">
      <c r="A5" s="281"/>
      <c r="B5" s="281" t="s">
        <v>593</v>
      </c>
      <c r="C5" s="281" t="s">
        <v>594</v>
      </c>
      <c r="D5" s="281" t="s">
        <v>361</v>
      </c>
      <c r="E5" s="281" t="s">
        <v>134</v>
      </c>
      <c r="F5" s="309" t="str">
        <f t="shared" ref="F5" ca="1" si="1">MID(CELL("filename"),SEARCH("[",CELL("filename"))+1,SEARCH("]",CELL("filename"))-SEARCH("[",CELL("filename"))-1)</f>
        <v>BYR2024-25DD_PR24 PD17 RPI-CPIH wedge model - Southern Water.xlsx</v>
      </c>
    </row>
    <row r="6" spans="1:6" s="284" customFormat="1" ht="14.5" x14ac:dyDescent="0.3">
      <c r="A6" s="281"/>
      <c r="B6" s="281" t="s">
        <v>595</v>
      </c>
      <c r="C6" s="281" t="s">
        <v>596</v>
      </c>
      <c r="D6" s="281" t="s">
        <v>361</v>
      </c>
      <c r="E6" s="281" t="s">
        <v>134</v>
      </c>
      <c r="F6" s="310" t="str">
        <f>F_Inputs!$E$1</f>
        <v>Run on 13 Aug 2025 14:50</v>
      </c>
    </row>
    <row r="7" spans="1:6" x14ac:dyDescent="0.3">
      <c r="B7" s="281" t="s">
        <v>597</v>
      </c>
      <c r="C7" s="281" t="s">
        <v>598</v>
      </c>
      <c r="D7" s="281" t="s">
        <v>133</v>
      </c>
      <c r="E7" s="281" t="s">
        <v>134</v>
      </c>
      <c r="F7" s="311">
        <f>IF(SUM(InpOverride!$F$4:$M$27)&gt;0,1,0)</f>
        <v>0</v>
      </c>
    </row>
    <row r="8" spans="1:6" s="284" customFormat="1" ht="14.5" x14ac:dyDescent="0.3">
      <c r="A8" s="281"/>
      <c r="B8" s="281" t="s">
        <v>599</v>
      </c>
      <c r="C8" s="281" t="s">
        <v>600</v>
      </c>
      <c r="D8" s="281" t="s">
        <v>238</v>
      </c>
      <c r="E8" s="281" t="s">
        <v>134</v>
      </c>
      <c r="F8" s="355">
        <f>Adjustments!$Q$8</f>
        <v>0.98263152768548423</v>
      </c>
    </row>
    <row r="9" spans="1:6" s="284" customFormat="1" ht="14.5" x14ac:dyDescent="0.3">
      <c r="A9" s="281"/>
      <c r="B9" s="281" t="s">
        <v>601</v>
      </c>
      <c r="C9" s="281" t="s">
        <v>602</v>
      </c>
      <c r="D9" s="281" t="s">
        <v>238</v>
      </c>
      <c r="E9" s="281" t="s">
        <v>134</v>
      </c>
      <c r="F9" s="355">
        <f>Adjustments!$Q$14</f>
        <v>13.127556530547849</v>
      </c>
    </row>
    <row r="10" spans="1:6" x14ac:dyDescent="0.3">
      <c r="B10" s="281" t="s">
        <v>603</v>
      </c>
      <c r="C10" s="281" t="s">
        <v>604</v>
      </c>
      <c r="D10" s="281" t="s">
        <v>238</v>
      </c>
      <c r="E10" s="281" t="s">
        <v>134</v>
      </c>
      <c r="F10" s="355">
        <f>Adjustments!$Q$20</f>
        <v>44.995480109100299</v>
      </c>
    </row>
    <row r="11" spans="1:6" s="284" customFormat="1" ht="14.5" x14ac:dyDescent="0.3">
      <c r="A11" s="281"/>
      <c r="B11" s="281" t="s">
        <v>605</v>
      </c>
      <c r="C11" s="281" t="s">
        <v>606</v>
      </c>
      <c r="D11" s="281" t="s">
        <v>238</v>
      </c>
      <c r="E11" s="281" t="s">
        <v>134</v>
      </c>
      <c r="F11" s="355">
        <f>Adjustments!$Q$26</f>
        <v>1.9932725243006502</v>
      </c>
    </row>
    <row r="12" spans="1:6" s="284" customFormat="1" ht="14.5" x14ac:dyDescent="0.3">
      <c r="A12" s="281"/>
      <c r="B12" s="281" t="s">
        <v>607</v>
      </c>
      <c r="C12" s="281" t="s">
        <v>608</v>
      </c>
      <c r="D12" s="281" t="s">
        <v>238</v>
      </c>
      <c r="E12" s="281" t="s">
        <v>134</v>
      </c>
      <c r="F12" s="356">
        <f>Adjustments!$Q$32</f>
        <v>0</v>
      </c>
    </row>
    <row r="13" spans="1:6" x14ac:dyDescent="0.3">
      <c r="B13" s="281" t="s">
        <v>609</v>
      </c>
      <c r="C13" s="281" t="s">
        <v>610</v>
      </c>
      <c r="D13" s="281" t="s">
        <v>238</v>
      </c>
      <c r="E13" s="281" t="s">
        <v>134</v>
      </c>
      <c r="F13" s="312"/>
    </row>
    <row r="14" spans="1:6" x14ac:dyDescent="0.3">
      <c r="B14" s="281" t="s">
        <v>611</v>
      </c>
      <c r="C14" s="281" t="s">
        <v>612</v>
      </c>
      <c r="D14" s="281" t="s">
        <v>238</v>
      </c>
      <c r="E14" s="281" t="s">
        <v>134</v>
      </c>
      <c r="F14" s="312">
        <f>Adjustments!$H$11</f>
        <v>0.35586964637950436</v>
      </c>
    </row>
    <row r="15" spans="1:6" x14ac:dyDescent="0.3">
      <c r="B15" s="281" t="s">
        <v>613</v>
      </c>
      <c r="C15" s="281" t="s">
        <v>614</v>
      </c>
      <c r="D15" s="281" t="s">
        <v>238</v>
      </c>
      <c r="E15" s="281" t="s">
        <v>134</v>
      </c>
      <c r="F15" s="312">
        <f>Adjustments!$H$17</f>
        <v>2.9832351996824231</v>
      </c>
    </row>
    <row r="16" spans="1:6" x14ac:dyDescent="0.3">
      <c r="B16" s="281" t="s">
        <v>615</v>
      </c>
      <c r="C16" s="281" t="s">
        <v>616</v>
      </c>
      <c r="D16" s="281" t="s">
        <v>238</v>
      </c>
      <c r="E16" s="281" t="s">
        <v>134</v>
      </c>
      <c r="F16" s="312">
        <f>Adjustments!$H$23</f>
        <v>13.066956458970067</v>
      </c>
    </row>
    <row r="17" spans="2:6" x14ac:dyDescent="0.3">
      <c r="B17" s="281" t="s">
        <v>617</v>
      </c>
      <c r="C17" s="281" t="s">
        <v>618</v>
      </c>
      <c r="D17" s="281" t="s">
        <v>238</v>
      </c>
      <c r="E17" s="281" t="s">
        <v>134</v>
      </c>
      <c r="F17" s="312">
        <f>Adjustments!$H$29</f>
        <v>1.057217398144177</v>
      </c>
    </row>
    <row r="18" spans="2:6" x14ac:dyDescent="0.3">
      <c r="B18" s="281" t="s">
        <v>619</v>
      </c>
      <c r="C18" s="281" t="s">
        <v>620</v>
      </c>
      <c r="D18" s="281" t="s">
        <v>238</v>
      </c>
      <c r="E18" s="281" t="s">
        <v>134</v>
      </c>
      <c r="F18" s="312">
        <f>Adjustments!$H$35</f>
        <v>0</v>
      </c>
    </row>
    <row r="19" spans="2:6" x14ac:dyDescent="0.3">
      <c r="B19" s="281" t="s">
        <v>621</v>
      </c>
      <c r="C19" s="281" t="s">
        <v>622</v>
      </c>
      <c r="D19" s="281" t="s">
        <v>238</v>
      </c>
      <c r="E19" s="281" t="s">
        <v>134</v>
      </c>
      <c r="F19" s="312"/>
    </row>
  </sheetData>
  <phoneticPr fontId="48" type="noConversion"/>
  <pageMargins left="0.70866141732283472" right="0.70866141732283472" top="0.74803149606299213" bottom="0.74803149606299213" header="0.31496062992125984" footer="0.31496062992125984"/>
  <pageSetup paperSize="8" scale="87"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BCCFF-B86A-43ED-B036-2AAC9ED5B19F}">
  <sheetPr codeName="Sheet2">
    <pageSetUpPr fitToPage="1"/>
  </sheetPr>
  <dimension ref="A1:XFC65"/>
  <sheetViews>
    <sheetView showGridLines="0" zoomScale="80" zoomScaleNormal="80" workbookViewId="0"/>
  </sheetViews>
  <sheetFormatPr defaultColWidth="0" defaultRowHeight="12.5" zeroHeight="1" x14ac:dyDescent="0.25"/>
  <cols>
    <col min="1" max="4" width="2.54296875" customWidth="1"/>
    <col min="5" max="5" width="36.81640625" bestFit="1" customWidth="1"/>
    <col min="6" max="6" width="5.54296875" customWidth="1"/>
    <col min="7" max="8" width="9.1796875" customWidth="1"/>
    <col min="9" max="9" width="94.1796875" customWidth="1"/>
    <col min="10" max="16383" width="9.1796875" hidden="1"/>
    <col min="16384" max="16384" width="12.453125" hidden="1" customWidth="1"/>
  </cols>
  <sheetData>
    <row r="1" spans="1:9" s="122" customFormat="1" ht="25" x14ac:dyDescent="0.5">
      <c r="A1" s="118" t="str">
        <f ca="1" xml:space="preserve"> RIGHT(CELL("filename", $A$1), LEN(CELL("filename", $A$1)) - SEARCH("]", CELL("filename", $A$1)))</f>
        <v>Style Guide</v>
      </c>
    </row>
    <row r="2" spans="1:9" x14ac:dyDescent="0.25"/>
    <row r="3" spans="1:9" x14ac:dyDescent="0.25"/>
    <row r="4" spans="1:9" ht="13" x14ac:dyDescent="0.25">
      <c r="A4" s="139" t="s">
        <v>3</v>
      </c>
      <c r="B4" s="139"/>
      <c r="C4" s="140"/>
      <c r="D4" s="141"/>
      <c r="E4" s="139"/>
      <c r="F4" s="139"/>
      <c r="G4" s="139"/>
      <c r="H4" s="139"/>
      <c r="I4" s="139"/>
    </row>
    <row r="5" spans="1:9" ht="13" x14ac:dyDescent="0.25">
      <c r="A5" s="5"/>
      <c r="B5" s="5"/>
      <c r="C5" s="9"/>
      <c r="D5" s="6"/>
      <c r="E5" s="7"/>
      <c r="F5" s="7"/>
      <c r="G5" s="7"/>
      <c r="H5" s="7"/>
      <c r="I5" s="7"/>
    </row>
    <row r="6" spans="1:9" ht="13" x14ac:dyDescent="0.25">
      <c r="A6" s="5"/>
      <c r="B6" s="5"/>
      <c r="C6" s="9"/>
      <c r="D6" s="6"/>
      <c r="E6" s="142" t="s">
        <v>4</v>
      </c>
      <c r="F6" s="7"/>
      <c r="G6" s="7" t="s">
        <v>5</v>
      </c>
      <c r="H6" s="7"/>
      <c r="I6" s="7"/>
    </row>
    <row r="7" spans="1:9" ht="13" x14ac:dyDescent="0.25">
      <c r="A7" s="5"/>
      <c r="B7" s="5"/>
      <c r="C7" s="9"/>
      <c r="D7" s="6"/>
      <c r="E7" s="143"/>
      <c r="F7" s="7"/>
      <c r="G7" s="7"/>
      <c r="H7" s="7"/>
      <c r="I7" s="7"/>
    </row>
    <row r="8" spans="1:9" ht="13" x14ac:dyDescent="0.25">
      <c r="A8" s="5"/>
      <c r="B8" s="5"/>
      <c r="C8" s="9"/>
      <c r="D8" s="6"/>
      <c r="E8" s="144" t="s">
        <v>6</v>
      </c>
      <c r="F8" s="7"/>
      <c r="G8" s="7" t="s">
        <v>7</v>
      </c>
      <c r="H8" s="7"/>
      <c r="I8" s="7"/>
    </row>
    <row r="9" spans="1:9" ht="13" x14ac:dyDescent="0.25">
      <c r="A9" s="5"/>
      <c r="B9" s="5"/>
      <c r="C9" s="9"/>
      <c r="D9" s="6"/>
      <c r="E9" s="143"/>
      <c r="F9" s="7"/>
      <c r="G9" s="7"/>
      <c r="H9" s="7"/>
      <c r="I9" s="7"/>
    </row>
    <row r="10" spans="1:9" ht="13" x14ac:dyDescent="0.25">
      <c r="A10" s="5"/>
      <c r="B10" s="5"/>
      <c r="C10" s="9"/>
      <c r="D10" s="6"/>
      <c r="E10" s="145" t="s">
        <v>8</v>
      </c>
      <c r="F10" s="7"/>
      <c r="G10" s="7" t="s">
        <v>9</v>
      </c>
      <c r="H10" s="7"/>
      <c r="I10" s="7"/>
    </row>
    <row r="11" spans="1:9" ht="13" x14ac:dyDescent="0.25">
      <c r="A11" s="5"/>
      <c r="B11" s="5"/>
      <c r="C11" s="9"/>
      <c r="D11" s="6"/>
      <c r="E11" s="143"/>
      <c r="F11" s="7"/>
      <c r="G11" s="7"/>
      <c r="H11" s="7"/>
      <c r="I11" s="7"/>
    </row>
    <row r="12" spans="1:9" ht="13" x14ac:dyDescent="0.25">
      <c r="A12" s="5"/>
      <c r="B12" s="5"/>
      <c r="C12" s="9"/>
      <c r="D12" s="6"/>
      <c r="E12" s="146" t="s">
        <v>10</v>
      </c>
      <c r="F12" s="7"/>
      <c r="G12" s="7" t="s">
        <v>11</v>
      </c>
      <c r="H12" s="7"/>
      <c r="I12" s="7"/>
    </row>
    <row r="13" spans="1:9" ht="13" x14ac:dyDescent="0.25">
      <c r="A13" s="5"/>
      <c r="B13" s="5"/>
      <c r="C13" s="9"/>
      <c r="D13" s="6"/>
      <c r="E13" s="143"/>
      <c r="F13" s="7"/>
      <c r="G13" s="7"/>
      <c r="H13" s="7"/>
      <c r="I13" s="7"/>
    </row>
    <row r="14" spans="1:9" ht="13" x14ac:dyDescent="0.25">
      <c r="A14" s="5"/>
      <c r="B14" s="5"/>
      <c r="C14" s="9"/>
      <c r="D14" s="6"/>
      <c r="E14" s="147" t="s">
        <v>12</v>
      </c>
      <c r="F14" s="7"/>
      <c r="G14" s="7" t="s">
        <v>13</v>
      </c>
      <c r="H14" s="7"/>
      <c r="I14" s="7"/>
    </row>
    <row r="15" spans="1:9" ht="13" x14ac:dyDescent="0.25">
      <c r="A15" s="5"/>
      <c r="B15" s="5"/>
      <c r="C15" s="9"/>
      <c r="D15" s="6"/>
      <c r="E15" s="7"/>
      <c r="F15" s="7"/>
      <c r="G15" s="7"/>
      <c r="H15" s="7"/>
      <c r="I15" s="7"/>
    </row>
    <row r="16" spans="1:9" ht="13" x14ac:dyDescent="0.25">
      <c r="A16" s="5"/>
      <c r="B16" s="5"/>
      <c r="C16" s="9"/>
      <c r="D16" s="6"/>
      <c r="E16" s="7"/>
      <c r="F16" s="7"/>
      <c r="G16" s="7"/>
      <c r="H16" s="7"/>
      <c r="I16" s="7"/>
    </row>
    <row r="17" spans="1:9" ht="13" x14ac:dyDescent="0.25">
      <c r="A17" s="139" t="s">
        <v>14</v>
      </c>
      <c r="B17" s="139"/>
      <c r="C17" s="140"/>
      <c r="D17" s="141"/>
      <c r="E17" s="139"/>
      <c r="F17" s="139"/>
      <c r="G17" s="139"/>
      <c r="H17" s="139"/>
      <c r="I17" s="139"/>
    </row>
    <row r="18" spans="1:9" ht="13" x14ac:dyDescent="0.25">
      <c r="A18" s="5"/>
      <c r="B18" s="5"/>
      <c r="C18" s="9"/>
      <c r="D18" s="6"/>
      <c r="E18" s="7"/>
      <c r="F18" s="7"/>
      <c r="G18" s="7"/>
      <c r="H18" s="7"/>
      <c r="I18" s="7"/>
    </row>
    <row r="19" spans="1:9" ht="13" x14ac:dyDescent="0.25">
      <c r="A19" s="5"/>
      <c r="B19" s="5" t="s">
        <v>15</v>
      </c>
      <c r="C19" s="9"/>
      <c r="D19" s="6"/>
      <c r="E19" s="7"/>
      <c r="F19" s="7"/>
      <c r="G19" s="7"/>
      <c r="H19" s="7"/>
      <c r="I19" s="7"/>
    </row>
    <row r="20" spans="1:9" ht="13" x14ac:dyDescent="0.25">
      <c r="A20" s="5"/>
      <c r="B20" s="5"/>
      <c r="C20" s="9"/>
      <c r="D20" s="6"/>
      <c r="E20" s="37" t="s">
        <v>16</v>
      </c>
      <c r="F20" s="7"/>
      <c r="G20" s="7" t="s">
        <v>17</v>
      </c>
      <c r="H20" s="7"/>
      <c r="I20" s="7"/>
    </row>
    <row r="21" spans="1:9" ht="13" x14ac:dyDescent="0.25">
      <c r="A21" s="5"/>
      <c r="B21" s="5"/>
      <c r="C21" s="9"/>
      <c r="D21" s="6"/>
      <c r="E21" s="7"/>
      <c r="F21" s="7"/>
      <c r="G21" s="7"/>
      <c r="H21" s="7"/>
      <c r="I21" s="7"/>
    </row>
    <row r="22" spans="1:9" ht="13" x14ac:dyDescent="0.25">
      <c r="A22" s="5"/>
      <c r="B22" s="5"/>
      <c r="C22" s="9"/>
      <c r="D22" s="6"/>
      <c r="E22" s="2" t="s">
        <v>18</v>
      </c>
      <c r="F22" s="7"/>
      <c r="G22" s="7" t="s">
        <v>19</v>
      </c>
      <c r="H22" s="7"/>
      <c r="I22" s="7"/>
    </row>
    <row r="23" spans="1:9" ht="13" x14ac:dyDescent="0.25">
      <c r="A23" s="5"/>
      <c r="B23" s="5"/>
      <c r="C23" s="9"/>
      <c r="D23" s="6"/>
      <c r="E23" s="7"/>
      <c r="F23" s="7"/>
      <c r="G23" s="7"/>
      <c r="H23" s="7"/>
      <c r="I23" s="7"/>
    </row>
    <row r="24" spans="1:9" ht="13" x14ac:dyDescent="0.25">
      <c r="A24" s="5"/>
      <c r="B24" s="5"/>
      <c r="C24" s="9"/>
      <c r="D24" s="6"/>
      <c r="E24" s="7" t="s">
        <v>20</v>
      </c>
      <c r="F24" s="7"/>
      <c r="G24" s="7" t="s">
        <v>21</v>
      </c>
      <c r="H24" s="7"/>
      <c r="I24" s="7"/>
    </row>
    <row r="25" spans="1:9" ht="13" x14ac:dyDescent="0.25">
      <c r="A25" s="5"/>
      <c r="B25" s="5"/>
      <c r="C25" s="9"/>
      <c r="D25" s="6"/>
      <c r="E25" s="7"/>
      <c r="F25" s="7"/>
      <c r="G25" s="7"/>
      <c r="H25" s="7"/>
      <c r="I25" s="7"/>
    </row>
    <row r="26" spans="1:9" ht="13" x14ac:dyDescent="0.25">
      <c r="A26" s="5"/>
      <c r="B26" s="5" t="s">
        <v>22</v>
      </c>
      <c r="C26" s="9"/>
      <c r="D26" s="6"/>
      <c r="E26" s="7"/>
      <c r="F26" s="7"/>
      <c r="G26" s="7"/>
      <c r="H26" s="7"/>
      <c r="I26" s="7"/>
    </row>
    <row r="27" spans="1:9" ht="13" x14ac:dyDescent="0.25">
      <c r="A27" s="5"/>
      <c r="B27" s="5"/>
      <c r="C27" s="9"/>
      <c r="D27" s="6"/>
      <c r="E27" s="148" t="s">
        <v>23</v>
      </c>
      <c r="F27" s="7"/>
      <c r="G27" s="7" t="s">
        <v>24</v>
      </c>
      <c r="H27" s="7"/>
      <c r="I27" s="7"/>
    </row>
    <row r="28" spans="1:9" ht="13" x14ac:dyDescent="0.25">
      <c r="A28" s="5"/>
      <c r="B28" s="5"/>
      <c r="C28" s="9"/>
      <c r="D28" s="6"/>
      <c r="E28" s="7"/>
      <c r="F28" s="7"/>
      <c r="G28" s="7"/>
      <c r="H28" s="7"/>
      <c r="I28" s="7"/>
    </row>
    <row r="29" spans="1:9" ht="13" x14ac:dyDescent="0.25">
      <c r="A29" s="5"/>
      <c r="B29" s="5"/>
      <c r="C29" s="9"/>
      <c r="D29" s="6"/>
      <c r="E29" s="149" t="s">
        <v>25</v>
      </c>
      <c r="F29" s="7"/>
      <c r="G29" s="7" t="s">
        <v>26</v>
      </c>
      <c r="H29" s="7"/>
      <c r="I29" s="7"/>
    </row>
    <row r="30" spans="1:9" ht="13" x14ac:dyDescent="0.25">
      <c r="A30" s="5"/>
      <c r="B30" s="5"/>
      <c r="C30" s="9"/>
      <c r="D30" s="6"/>
      <c r="E30" s="7"/>
      <c r="F30" s="7"/>
      <c r="G30" s="7"/>
      <c r="H30" s="7"/>
      <c r="I30" s="7"/>
    </row>
    <row r="31" spans="1:9" ht="13" x14ac:dyDescent="0.25">
      <c r="A31" s="5"/>
      <c r="B31" s="5"/>
      <c r="C31" s="9"/>
      <c r="D31" s="6"/>
      <c r="E31" s="150" t="s">
        <v>27</v>
      </c>
      <c r="F31" s="7"/>
      <c r="G31" s="7" t="s">
        <v>28</v>
      </c>
      <c r="H31" s="7"/>
      <c r="I31" s="7"/>
    </row>
    <row r="32" spans="1:9" ht="13" x14ac:dyDescent="0.25">
      <c r="A32" s="5"/>
      <c r="B32" s="5"/>
      <c r="C32" s="9"/>
      <c r="D32" s="6"/>
      <c r="E32" s="7"/>
      <c r="F32" s="7"/>
      <c r="G32" s="7"/>
      <c r="H32" s="7"/>
      <c r="I32" s="7"/>
    </row>
    <row r="33" spans="1:9" ht="13" x14ac:dyDescent="0.25">
      <c r="A33" s="5"/>
      <c r="B33" s="5"/>
      <c r="C33" s="9"/>
      <c r="D33" s="6"/>
      <c r="E33" s="149" t="s">
        <v>29</v>
      </c>
      <c r="F33" s="7"/>
      <c r="G33" s="7" t="s">
        <v>30</v>
      </c>
      <c r="H33" s="7"/>
      <c r="I33" s="7"/>
    </row>
    <row r="34" spans="1:9" ht="13" x14ac:dyDescent="0.25">
      <c r="A34" s="5"/>
      <c r="B34" s="5"/>
      <c r="C34" s="9"/>
      <c r="D34" s="6"/>
      <c r="E34" s="7"/>
      <c r="F34" s="7"/>
      <c r="G34" s="7"/>
      <c r="H34" s="7"/>
      <c r="I34" s="7"/>
    </row>
    <row r="35" spans="1:9" ht="13" x14ac:dyDescent="0.25">
      <c r="A35" s="5"/>
      <c r="B35" s="5" t="s">
        <v>31</v>
      </c>
      <c r="C35" s="9"/>
      <c r="D35" s="6"/>
      <c r="E35" s="7"/>
      <c r="F35" s="7"/>
      <c r="G35" s="7"/>
      <c r="H35" s="7"/>
      <c r="I35" s="7"/>
    </row>
    <row r="36" spans="1:9" ht="13" x14ac:dyDescent="0.25">
      <c r="A36" s="5"/>
      <c r="B36" s="5"/>
      <c r="C36" s="9"/>
      <c r="D36" s="6"/>
      <c r="E36" s="151" t="s">
        <v>32</v>
      </c>
      <c r="F36" s="7"/>
      <c r="G36" s="7" t="s">
        <v>33</v>
      </c>
      <c r="H36" s="7"/>
      <c r="I36" s="7"/>
    </row>
    <row r="37" spans="1:9" ht="13" x14ac:dyDescent="0.25">
      <c r="A37" s="5"/>
      <c r="B37" s="5"/>
      <c r="C37" s="9"/>
      <c r="D37" s="6"/>
      <c r="E37" s="7"/>
      <c r="F37" s="7"/>
      <c r="G37" s="7"/>
      <c r="H37" s="7"/>
      <c r="I37" s="7"/>
    </row>
    <row r="38" spans="1:9" ht="13" x14ac:dyDescent="0.25">
      <c r="A38" s="5"/>
      <c r="B38" s="5"/>
      <c r="C38" s="9"/>
      <c r="D38" s="6"/>
      <c r="E38" s="3" t="s">
        <v>34</v>
      </c>
      <c r="F38" s="7"/>
      <c r="G38" s="7" t="s">
        <v>35</v>
      </c>
      <c r="H38" s="7"/>
      <c r="I38" s="7"/>
    </row>
    <row r="39" spans="1:9" ht="13" x14ac:dyDescent="0.25">
      <c r="A39" s="5"/>
      <c r="B39" s="5"/>
      <c r="C39" s="9"/>
      <c r="D39" s="6"/>
      <c r="E39" s="7"/>
      <c r="F39" s="7"/>
      <c r="G39" s="7"/>
      <c r="H39" s="7"/>
      <c r="I39" s="7"/>
    </row>
    <row r="40" spans="1:9" ht="13" x14ac:dyDescent="0.25">
      <c r="A40" s="5"/>
      <c r="B40" s="5"/>
      <c r="C40" s="9"/>
      <c r="D40" s="6"/>
      <c r="E40" s="152" t="s">
        <v>36</v>
      </c>
      <c r="F40" s="7"/>
      <c r="G40" s="7" t="s">
        <v>37</v>
      </c>
      <c r="H40" s="7"/>
      <c r="I40" s="7"/>
    </row>
    <row r="41" spans="1:9" ht="13" x14ac:dyDescent="0.25">
      <c r="A41" s="5"/>
      <c r="B41" s="5"/>
      <c r="C41" s="9"/>
      <c r="D41" s="6"/>
      <c r="E41" s="7"/>
      <c r="F41" s="7"/>
      <c r="G41" s="7"/>
      <c r="H41" s="7"/>
      <c r="I41" s="7"/>
    </row>
    <row r="42" spans="1:9" ht="13" x14ac:dyDescent="0.25">
      <c r="A42" s="5"/>
      <c r="B42" s="5"/>
      <c r="C42" s="9"/>
      <c r="D42" s="6"/>
      <c r="E42" s="8" t="s">
        <v>38</v>
      </c>
      <c r="F42" s="7"/>
      <c r="G42" s="7" t="s">
        <v>39</v>
      </c>
      <c r="H42" s="7"/>
      <c r="I42" s="7"/>
    </row>
    <row r="43" spans="1:9" ht="13" x14ac:dyDescent="0.25">
      <c r="A43" s="5"/>
      <c r="B43" s="5"/>
      <c r="C43" s="9"/>
      <c r="D43" s="6"/>
      <c r="E43" s="7"/>
      <c r="F43" s="7"/>
      <c r="G43" s="7"/>
      <c r="H43" s="7"/>
      <c r="I43" s="7"/>
    </row>
    <row r="44" spans="1:9" ht="13" x14ac:dyDescent="0.25">
      <c r="A44" s="5"/>
      <c r="B44" s="5"/>
      <c r="C44" s="9"/>
      <c r="D44" s="6"/>
      <c r="E44" s="153" t="s">
        <v>40</v>
      </c>
      <c r="F44" s="7"/>
      <c r="G44" s="7" t="s">
        <v>41</v>
      </c>
      <c r="H44" s="7"/>
      <c r="I44" s="7"/>
    </row>
    <row r="45" spans="1:9" ht="13" x14ac:dyDescent="0.25">
      <c r="A45" s="5"/>
      <c r="B45" s="5"/>
      <c r="C45" s="9"/>
      <c r="D45" s="6"/>
      <c r="E45" s="7"/>
      <c r="F45" s="7"/>
      <c r="G45" s="7"/>
      <c r="H45" s="7"/>
      <c r="I45" s="7"/>
    </row>
    <row r="46" spans="1:9" ht="13" x14ac:dyDescent="0.25">
      <c r="A46" s="5"/>
      <c r="B46" s="5" t="s">
        <v>42</v>
      </c>
      <c r="C46" s="9"/>
      <c r="D46" s="6"/>
      <c r="E46" s="7"/>
      <c r="F46" s="7"/>
      <c r="G46" s="7"/>
      <c r="H46" s="7"/>
      <c r="I46" s="7"/>
    </row>
    <row r="47" spans="1:9" ht="13" x14ac:dyDescent="0.25">
      <c r="A47" s="5"/>
      <c r="B47" s="5"/>
      <c r="C47" s="9"/>
      <c r="D47" s="6"/>
      <c r="E47" s="154" t="s">
        <v>43</v>
      </c>
      <c r="F47" s="7"/>
      <c r="G47" s="7" t="s">
        <v>44</v>
      </c>
      <c r="H47" s="7"/>
      <c r="I47" s="7"/>
    </row>
    <row r="48" spans="1:9" ht="13" x14ac:dyDescent="0.25">
      <c r="A48" s="5"/>
      <c r="B48" s="5"/>
      <c r="C48" s="9"/>
      <c r="D48" s="6"/>
      <c r="E48" s="7"/>
      <c r="F48" s="7"/>
      <c r="G48" s="7"/>
      <c r="H48" s="7"/>
      <c r="I48" s="7"/>
    </row>
    <row r="49" spans="1:9" ht="13" x14ac:dyDescent="0.25">
      <c r="A49" s="5"/>
      <c r="B49" s="5"/>
      <c r="C49" s="9"/>
      <c r="D49" s="6"/>
      <c r="E49" s="155" t="s">
        <v>45</v>
      </c>
      <c r="F49" s="7"/>
      <c r="G49" s="7" t="s">
        <v>46</v>
      </c>
      <c r="H49" s="7"/>
      <c r="I49" s="7"/>
    </row>
    <row r="50" spans="1:9" ht="13" x14ac:dyDescent="0.25">
      <c r="A50" s="5"/>
      <c r="B50" s="5"/>
      <c r="C50" s="9"/>
      <c r="D50" s="6"/>
      <c r="E50" s="7"/>
      <c r="F50" s="7"/>
      <c r="G50" s="7"/>
      <c r="H50" s="7"/>
      <c r="I50" s="7"/>
    </row>
    <row r="51" spans="1:9" ht="13" x14ac:dyDescent="0.25">
      <c r="A51" s="5"/>
      <c r="B51" s="5"/>
      <c r="C51" s="9"/>
      <c r="D51" s="6"/>
      <c r="E51" s="156" t="s">
        <v>47</v>
      </c>
      <c r="F51" s="7"/>
      <c r="G51" s="7" t="s">
        <v>48</v>
      </c>
      <c r="H51" s="7"/>
      <c r="I51" s="7"/>
    </row>
    <row r="52" spans="1:9" ht="13" x14ac:dyDescent="0.25">
      <c r="A52" s="5"/>
      <c r="B52" s="5"/>
      <c r="C52" s="9"/>
      <c r="D52" s="6"/>
      <c r="E52" s="7"/>
      <c r="F52" s="7"/>
      <c r="G52" s="7"/>
      <c r="H52" s="7"/>
      <c r="I52" s="7"/>
    </row>
    <row r="53" spans="1:9" ht="13" x14ac:dyDescent="0.25">
      <c r="A53" s="5"/>
      <c r="B53" s="5"/>
      <c r="C53" s="9"/>
      <c r="D53" s="7"/>
      <c r="E53" s="7"/>
      <c r="F53" s="7"/>
      <c r="G53" s="7"/>
      <c r="H53" s="7"/>
      <c r="I53" s="7"/>
    </row>
    <row r="54" spans="1:9" ht="13" x14ac:dyDescent="0.25">
      <c r="A54" s="139" t="s">
        <v>49</v>
      </c>
      <c r="B54" s="139"/>
      <c r="C54" s="140"/>
      <c r="D54" s="141"/>
      <c r="E54" s="139"/>
      <c r="F54" s="139"/>
      <c r="G54" s="139"/>
      <c r="H54" s="139"/>
      <c r="I54" s="139"/>
    </row>
    <row r="55" spans="1:9" ht="13" x14ac:dyDescent="0.25">
      <c r="A55" s="5"/>
      <c r="B55" s="5"/>
      <c r="C55" s="9"/>
      <c r="D55" s="6"/>
      <c r="E55" s="7"/>
      <c r="F55" s="7"/>
      <c r="G55" s="7"/>
      <c r="H55" s="7"/>
      <c r="I55" s="7"/>
    </row>
    <row r="56" spans="1:9" ht="13" x14ac:dyDescent="0.25">
      <c r="A56" s="5"/>
      <c r="B56" s="5"/>
      <c r="C56" s="9"/>
      <c r="D56" s="6"/>
      <c r="E56" s="7" t="s">
        <v>50</v>
      </c>
      <c r="F56" s="7"/>
      <c r="G56" s="7" t="s">
        <v>51</v>
      </c>
      <c r="H56" s="7"/>
      <c r="I56" s="7"/>
    </row>
    <row r="57" spans="1:9" ht="13" x14ac:dyDescent="0.25">
      <c r="A57" s="5"/>
      <c r="B57" s="5"/>
      <c r="C57" s="9"/>
      <c r="D57" s="6"/>
      <c r="E57" s="7" t="s">
        <v>52</v>
      </c>
      <c r="F57" s="7"/>
      <c r="G57" s="7" t="s">
        <v>53</v>
      </c>
      <c r="H57" s="7"/>
      <c r="I57" s="7"/>
    </row>
    <row r="58" spans="1:9" ht="13" x14ac:dyDescent="0.25">
      <c r="A58" s="5"/>
      <c r="B58" s="5"/>
      <c r="C58" s="9"/>
      <c r="D58" s="6"/>
      <c r="E58" s="7" t="s">
        <v>54</v>
      </c>
      <c r="F58" s="7"/>
      <c r="G58" s="7" t="s">
        <v>55</v>
      </c>
      <c r="H58" s="7"/>
      <c r="I58" s="7"/>
    </row>
    <row r="59" spans="1:9" ht="13" x14ac:dyDescent="0.25">
      <c r="A59" s="5"/>
      <c r="B59" s="5"/>
      <c r="C59" s="9"/>
      <c r="D59" s="6"/>
      <c r="E59" s="7" t="s">
        <v>56</v>
      </c>
      <c r="F59" s="7"/>
      <c r="G59" s="7" t="s">
        <v>57</v>
      </c>
      <c r="H59" s="7"/>
      <c r="I59" s="7"/>
    </row>
    <row r="60" spans="1:9" ht="13" x14ac:dyDescent="0.25">
      <c r="A60" s="5"/>
      <c r="B60" s="5"/>
      <c r="C60" s="9"/>
      <c r="D60" s="6"/>
      <c r="E60" s="7" t="s">
        <v>58</v>
      </c>
      <c r="F60" s="7"/>
      <c r="G60" s="7" t="s">
        <v>59</v>
      </c>
      <c r="H60" s="7"/>
      <c r="I60" s="7"/>
    </row>
    <row r="61" spans="1:9" ht="13" x14ac:dyDescent="0.25">
      <c r="A61" s="5"/>
      <c r="B61" s="5"/>
      <c r="C61" s="9"/>
      <c r="D61" s="6"/>
      <c r="E61" s="7" t="s">
        <v>60</v>
      </c>
      <c r="F61" s="7"/>
      <c r="G61" s="7" t="s">
        <v>61</v>
      </c>
      <c r="H61" s="7"/>
      <c r="I61" s="7"/>
    </row>
    <row r="62" spans="1:9" ht="13" x14ac:dyDescent="0.25">
      <c r="A62" s="5"/>
      <c r="B62" s="5"/>
      <c r="C62" s="9"/>
      <c r="D62" s="6"/>
      <c r="E62" s="7"/>
      <c r="F62" s="7"/>
      <c r="G62" s="7"/>
      <c r="H62" s="7"/>
      <c r="I62" s="7"/>
    </row>
    <row r="63" spans="1:9" ht="13" x14ac:dyDescent="0.25">
      <c r="A63" s="5"/>
      <c r="B63" s="5"/>
      <c r="C63" s="9"/>
      <c r="D63" s="6"/>
      <c r="E63" s="7"/>
      <c r="F63" s="7"/>
      <c r="G63" s="7"/>
      <c r="H63" s="7"/>
      <c r="I63" s="7"/>
    </row>
    <row r="64" spans="1:9" s="1" customFormat="1" ht="13" x14ac:dyDescent="0.3">
      <c r="A64" s="10" t="s">
        <v>62</v>
      </c>
    </row>
    <row r="65" x14ac:dyDescent="0.2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392A-0067-4F2A-889B-862FE6ADCA2F}">
  <sheetPr codeName="Sheet3">
    <pageSetUpPr fitToPage="1"/>
  </sheetPr>
  <dimension ref="A1:K79"/>
  <sheetViews>
    <sheetView showGridLines="0" zoomScale="80" zoomScaleNormal="80" workbookViewId="0"/>
  </sheetViews>
  <sheetFormatPr defaultColWidth="0" defaultRowHeight="12.5" zeroHeight="1" x14ac:dyDescent="0.25"/>
  <cols>
    <col min="1" max="1" width="2.54296875" customWidth="1"/>
    <col min="2" max="2" width="36.54296875" bestFit="1" customWidth="1"/>
    <col min="3" max="3" width="3.453125" customWidth="1"/>
    <col min="4" max="4" width="54.81640625" customWidth="1"/>
    <col min="5" max="5" width="3.1796875" customWidth="1"/>
    <col min="6" max="6" width="40.54296875" customWidth="1"/>
    <col min="7" max="7" width="3.1796875" customWidth="1"/>
    <col min="8" max="8" width="40.54296875" customWidth="1"/>
    <col min="9" max="9" width="27.81640625" customWidth="1"/>
    <col min="10" max="10" width="63.1796875" hidden="1" customWidth="1"/>
    <col min="11" max="16384" width="9.1796875" hidden="1"/>
  </cols>
  <sheetData>
    <row r="1" spans="1:11" s="123" customFormat="1" ht="25" x14ac:dyDescent="0.5">
      <c r="A1" s="118" t="str">
        <f ca="1" xml:space="preserve"> RIGHT(CELL("filename", $A$1), LEN(CELL("filename", $A$1)) - SEARCH("]", CELL("filename", $A$1)))</f>
        <v>ToC</v>
      </c>
      <c r="B1" s="122"/>
      <c r="C1" s="122"/>
      <c r="D1" s="122"/>
      <c r="E1" s="122"/>
      <c r="F1" s="122"/>
      <c r="G1" s="122"/>
      <c r="H1" s="122"/>
      <c r="I1" s="122"/>
      <c r="J1" s="122"/>
      <c r="K1" s="122"/>
    </row>
    <row r="2" spans="1:11" x14ac:dyDescent="0.25"/>
    <row r="3" spans="1:11" x14ac:dyDescent="0.25">
      <c r="B3" t="s">
        <v>63</v>
      </c>
      <c r="D3" t="s">
        <v>64</v>
      </c>
      <c r="F3" t="s">
        <v>65</v>
      </c>
      <c r="H3" t="s">
        <v>66</v>
      </c>
    </row>
    <row r="4" spans="1:11" x14ac:dyDescent="0.25"/>
    <row r="5" spans="1:11" x14ac:dyDescent="0.25">
      <c r="B5" s="104" t="str">
        <f ca="1">Cover!$A$1</f>
        <v>Cover</v>
      </c>
      <c r="D5" s="104" t="str">
        <f ca="1">Time!A$1</f>
        <v>Time</v>
      </c>
      <c r="F5" s="255" t="str">
        <f ca="1">Adjustments!$A$1</f>
        <v>Adjustments</v>
      </c>
      <c r="H5" s="105" t="str">
        <f ca="1">Checks!$A$1</f>
        <v>Checks</v>
      </c>
    </row>
    <row r="6" spans="1:11" x14ac:dyDescent="0.25">
      <c r="B6" t="s">
        <v>67</v>
      </c>
      <c r="D6" t="s">
        <v>68</v>
      </c>
      <c r="F6" t="s">
        <v>69</v>
      </c>
      <c r="H6" t="s">
        <v>51</v>
      </c>
    </row>
    <row r="7" spans="1:11" x14ac:dyDescent="0.25">
      <c r="D7" s="37"/>
    </row>
    <row r="8" spans="1:11" x14ac:dyDescent="0.25">
      <c r="B8" s="104" t="str">
        <f ca="1">'Style Guide'!$A$1</f>
        <v>Style Guide</v>
      </c>
      <c r="D8" s="104" t="str">
        <f ca="1">Index!$A$1</f>
        <v>Index</v>
      </c>
    </row>
    <row r="9" spans="1:11" x14ac:dyDescent="0.25">
      <c r="B9" t="s">
        <v>70</v>
      </c>
      <c r="D9" t="s">
        <v>71</v>
      </c>
    </row>
    <row r="10" spans="1:11" x14ac:dyDescent="0.25"/>
    <row r="11" spans="1:11" x14ac:dyDescent="0.25">
      <c r="B11" s="106" t="str">
        <f ca="1">$A$1</f>
        <v>ToC</v>
      </c>
      <c r="D11" s="104" t="str">
        <f ca="1">'Calcs-WR'!$A$1</f>
        <v>Calcs-WR</v>
      </c>
    </row>
    <row r="12" spans="1:11" x14ac:dyDescent="0.25">
      <c r="B12" t="s">
        <v>72</v>
      </c>
      <c r="D12" t="s">
        <v>73</v>
      </c>
    </row>
    <row r="13" spans="1:11" x14ac:dyDescent="0.25"/>
    <row r="14" spans="1:11" x14ac:dyDescent="0.25">
      <c r="B14" s="292" t="s">
        <v>74</v>
      </c>
      <c r="D14" s="104" t="str">
        <f ca="1">'Calcs-WN'!$A$1</f>
        <v>Calcs-WN</v>
      </c>
    </row>
    <row r="15" spans="1:11" x14ac:dyDescent="0.25">
      <c r="B15" s="291" t="s">
        <v>75</v>
      </c>
      <c r="D15" t="s">
        <v>76</v>
      </c>
    </row>
    <row r="16" spans="1:11" x14ac:dyDescent="0.25"/>
    <row r="17" spans="1:4" x14ac:dyDescent="0.25">
      <c r="B17" s="103" t="str">
        <f ca="1">InpR!$A$1</f>
        <v>InpR</v>
      </c>
      <c r="D17" s="104" t="str">
        <f ca="1">'Calcs-WWN'!$A$1</f>
        <v>Calcs-WWN</v>
      </c>
    </row>
    <row r="18" spans="1:4" x14ac:dyDescent="0.25">
      <c r="B18" t="s">
        <v>77</v>
      </c>
      <c r="D18" t="s">
        <v>78</v>
      </c>
    </row>
    <row r="19" spans="1:4" x14ac:dyDescent="0.25"/>
    <row r="20" spans="1:4" x14ac:dyDescent="0.25">
      <c r="D20" s="104" t="str">
        <f ca="1">'Calcs-BR'!$A$1</f>
        <v>Calcs-BR</v>
      </c>
    </row>
    <row r="21" spans="1:4" x14ac:dyDescent="0.25">
      <c r="D21" t="s">
        <v>79</v>
      </c>
    </row>
    <row r="22" spans="1:4" x14ac:dyDescent="0.25"/>
    <row r="23" spans="1:4" x14ac:dyDescent="0.25">
      <c r="D23" s="104" t="str">
        <f ca="1">'Calcs-DMMY'!$A$1</f>
        <v>Calcs-DMMY</v>
      </c>
    </row>
    <row r="24" spans="1:4" x14ac:dyDescent="0.25">
      <c r="D24" t="s">
        <v>80</v>
      </c>
    </row>
    <row r="25" spans="1:4" x14ac:dyDescent="0.25"/>
    <row r="26" spans="1:4" x14ac:dyDescent="0.25"/>
    <row r="27" spans="1:4" x14ac:dyDescent="0.25"/>
    <row r="28" spans="1:4" x14ac:dyDescent="0.25"/>
    <row r="29" spans="1:4" s="1" customFormat="1" ht="13" x14ac:dyDescent="0.3">
      <c r="A29" s="10" t="s">
        <v>62</v>
      </c>
    </row>
    <row r="30" spans="1:4" x14ac:dyDescent="0.25"/>
    <row r="79" spans="2:2" hidden="1" x14ac:dyDescent="0.25">
      <c r="B79" s="299"/>
    </row>
  </sheetData>
  <pageMargins left="0.70866141732283472" right="0.70866141732283472" top="0.74803149606299213" bottom="0.74803149606299213" header="0.31496062992125984" footer="0.31496062992125984"/>
  <pageSetup paperSize="8" scale="92"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872A-7A20-4F95-8D4E-52570BEDCBE9}">
  <sheetPr>
    <tabColor theme="5"/>
    <pageSetUpPr fitToPage="1"/>
  </sheetPr>
  <dimension ref="A1:C24"/>
  <sheetViews>
    <sheetView showGridLines="0" zoomScale="80" zoomScaleNormal="80" workbookViewId="0"/>
  </sheetViews>
  <sheetFormatPr defaultColWidth="0" defaultRowHeight="12.5" zeroHeight="1" x14ac:dyDescent="0.25"/>
  <cols>
    <col min="1" max="1" width="18.7265625" bestFit="1" customWidth="1"/>
    <col min="2" max="2" width="16.81640625" bestFit="1" customWidth="1"/>
    <col min="3" max="3" width="8.7265625" customWidth="1"/>
    <col min="4" max="16384" width="8.7265625" hidden="1"/>
  </cols>
  <sheetData>
    <row r="1" spans="1:2" s="123" customFormat="1" ht="25" x14ac:dyDescent="0.5">
      <c r="A1" s="118" t="str">
        <f ca="1" xml:space="preserve"> RIGHT(CELL("filename", $A$1), LEN(CELL("filename", $A$1)) - SEARCH("]", CELL("filename", $A$1)))</f>
        <v>Validation</v>
      </c>
      <c r="B1" s="122"/>
    </row>
    <row r="2" spans="1:2" x14ac:dyDescent="0.25">
      <c r="A2" s="293"/>
      <c r="B2" s="293"/>
    </row>
    <row r="3" spans="1:2" x14ac:dyDescent="0.25">
      <c r="A3" s="294" t="s">
        <v>81</v>
      </c>
      <c r="B3" s="294" t="s">
        <v>82</v>
      </c>
    </row>
    <row r="4" spans="1:2" x14ac:dyDescent="0.25">
      <c r="A4" s="295" t="s">
        <v>83</v>
      </c>
      <c r="B4" s="296" t="s">
        <v>83</v>
      </c>
    </row>
    <row r="5" spans="1:2" x14ac:dyDescent="0.25">
      <c r="A5" s="295" t="s">
        <v>84</v>
      </c>
      <c r="B5" s="295" t="s">
        <v>85</v>
      </c>
    </row>
    <row r="6" spans="1:2" x14ac:dyDescent="0.25">
      <c r="A6" s="295" t="s">
        <v>86</v>
      </c>
      <c r="B6" s="295" t="s">
        <v>87</v>
      </c>
    </row>
    <row r="7" spans="1:2" x14ac:dyDescent="0.25">
      <c r="A7" s="295" t="s">
        <v>88</v>
      </c>
      <c r="B7" s="295" t="s">
        <v>89</v>
      </c>
    </row>
    <row r="8" spans="1:2" x14ac:dyDescent="0.25">
      <c r="A8" s="295" t="s">
        <v>90</v>
      </c>
      <c r="B8" s="295" t="s">
        <v>91</v>
      </c>
    </row>
    <row r="9" spans="1:2" x14ac:dyDescent="0.25">
      <c r="A9" s="295" t="s">
        <v>92</v>
      </c>
      <c r="B9" s="295" t="s">
        <v>93</v>
      </c>
    </row>
    <row r="10" spans="1:2" x14ac:dyDescent="0.25">
      <c r="A10" s="295" t="s">
        <v>94</v>
      </c>
      <c r="B10" s="295" t="s">
        <v>95</v>
      </c>
    </row>
    <row r="11" spans="1:2" x14ac:dyDescent="0.25">
      <c r="A11" s="295" t="s">
        <v>96</v>
      </c>
      <c r="B11" s="295" t="s">
        <v>97</v>
      </c>
    </row>
    <row r="12" spans="1:2" x14ac:dyDescent="0.25">
      <c r="A12" s="295" t="s">
        <v>98</v>
      </c>
      <c r="B12" s="295" t="s">
        <v>99</v>
      </c>
    </row>
    <row r="13" spans="1:2" x14ac:dyDescent="0.25">
      <c r="A13" s="295" t="s">
        <v>100</v>
      </c>
      <c r="B13" s="295" t="s">
        <v>101</v>
      </c>
    </row>
    <row r="14" spans="1:2" x14ac:dyDescent="0.25">
      <c r="A14" s="295" t="s">
        <v>102</v>
      </c>
      <c r="B14" s="295" t="s">
        <v>103</v>
      </c>
    </row>
    <row r="15" spans="1:2" x14ac:dyDescent="0.25">
      <c r="A15" s="295" t="s">
        <v>104</v>
      </c>
      <c r="B15" s="295" t="s">
        <v>105</v>
      </c>
    </row>
    <row r="16" spans="1:2" x14ac:dyDescent="0.25">
      <c r="A16" s="295" t="s">
        <v>106</v>
      </c>
      <c r="B16" s="295" t="s">
        <v>107</v>
      </c>
    </row>
    <row r="17" spans="1:2" x14ac:dyDescent="0.25">
      <c r="A17" s="295" t="s">
        <v>108</v>
      </c>
      <c r="B17" s="295" t="s">
        <v>109</v>
      </c>
    </row>
    <row r="18" spans="1:2" x14ac:dyDescent="0.25">
      <c r="A18" s="295" t="s">
        <v>110</v>
      </c>
      <c r="B18" s="295" t="s">
        <v>111</v>
      </c>
    </row>
    <row r="19" spans="1:2" x14ac:dyDescent="0.25">
      <c r="A19" s="295" t="s">
        <v>112</v>
      </c>
      <c r="B19" s="295" t="s">
        <v>113</v>
      </c>
    </row>
    <row r="20" spans="1:2" x14ac:dyDescent="0.25">
      <c r="A20" s="295" t="s">
        <v>114</v>
      </c>
      <c r="B20" s="295" t="s">
        <v>115</v>
      </c>
    </row>
    <row r="21" spans="1:2" x14ac:dyDescent="0.25">
      <c r="A21" s="295" t="s">
        <v>116</v>
      </c>
      <c r="B21" s="295" t="s">
        <v>117</v>
      </c>
    </row>
    <row r="22" spans="1:2" x14ac:dyDescent="0.25">
      <c r="A22" s="293"/>
      <c r="B22" s="293"/>
    </row>
    <row r="23" spans="1:2" ht="14" x14ac:dyDescent="0.3">
      <c r="A23" s="297"/>
      <c r="B23" s="298"/>
    </row>
    <row r="24" spans="1:2" x14ac:dyDescent="0.2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0"/>
  <sheetViews>
    <sheetView showGridLines="0" zoomScale="80" zoomScaleNormal="80" workbookViewId="0"/>
  </sheetViews>
  <sheetFormatPr defaultColWidth="0" defaultRowHeight="12.5" zeroHeight="1" x14ac:dyDescent="0.25"/>
  <cols>
    <col min="1" max="1" width="8.7265625" customWidth="1"/>
    <col min="2" max="2" width="28.1796875" bestFit="1" customWidth="1"/>
    <col min="3" max="3" width="94.90625" bestFit="1" customWidth="1"/>
    <col min="4" max="4" width="4.7265625" bestFit="1" customWidth="1"/>
    <col min="5" max="5" width="23.453125" bestFit="1" customWidth="1"/>
    <col min="6" max="13" width="8" bestFit="1" customWidth="1"/>
    <col min="14" max="14" width="8.7265625" customWidth="1"/>
    <col min="15" max="16384" width="8.7265625" hidden="1"/>
  </cols>
  <sheetData>
    <row r="1" spans="1:13" ht="14.5" x14ac:dyDescent="0.35">
      <c r="C1" s="367" t="s">
        <v>118</v>
      </c>
      <c r="E1" s="367" t="s">
        <v>623</v>
      </c>
    </row>
    <row r="2" spans="1:13" ht="14.5" x14ac:dyDescent="0.35">
      <c r="A2" s="366" t="s">
        <v>82</v>
      </c>
      <c r="B2" s="366" t="s">
        <v>119</v>
      </c>
      <c r="C2" s="366" t="s">
        <v>120</v>
      </c>
      <c r="D2" s="366" t="s">
        <v>121</v>
      </c>
      <c r="E2" s="366" t="s">
        <v>122</v>
      </c>
      <c r="F2" s="366" t="s">
        <v>123</v>
      </c>
      <c r="G2" s="366" t="s">
        <v>124</v>
      </c>
      <c r="H2" s="366" t="s">
        <v>125</v>
      </c>
      <c r="I2" s="366" t="s">
        <v>126</v>
      </c>
      <c r="J2" s="366" t="s">
        <v>127</v>
      </c>
      <c r="K2" s="366" t="s">
        <v>128</v>
      </c>
      <c r="L2" s="366" t="s">
        <v>129</v>
      </c>
      <c r="M2" s="366" t="s">
        <v>130</v>
      </c>
    </row>
    <row r="3" spans="1:13" x14ac:dyDescent="0.25"/>
    <row r="4" spans="1:13" x14ac:dyDescent="0.25">
      <c r="A4" t="s">
        <v>95</v>
      </c>
      <c r="B4" t="s">
        <v>131</v>
      </c>
      <c r="C4" t="s">
        <v>132</v>
      </c>
      <c r="D4" t="s">
        <v>133</v>
      </c>
      <c r="E4" t="s">
        <v>134</v>
      </c>
      <c r="F4" s="300">
        <v>270.60000000000002</v>
      </c>
      <c r="G4" s="300">
        <v>279.7</v>
      </c>
      <c r="H4" s="300">
        <v>288.2</v>
      </c>
      <c r="I4" s="300">
        <v>292.60000000000002</v>
      </c>
      <c r="J4" s="300">
        <v>301.10000000000002</v>
      </c>
      <c r="K4" s="300">
        <v>334.6</v>
      </c>
      <c r="L4" s="300">
        <v>372.8</v>
      </c>
      <c r="M4" s="300">
        <v>385</v>
      </c>
    </row>
    <row r="5" spans="1:13" x14ac:dyDescent="0.25">
      <c r="A5" t="s">
        <v>95</v>
      </c>
      <c r="B5" t="s">
        <v>135</v>
      </c>
      <c r="C5" t="s">
        <v>136</v>
      </c>
      <c r="D5" t="s">
        <v>133</v>
      </c>
      <c r="E5" t="s">
        <v>134</v>
      </c>
      <c r="F5" s="300">
        <v>271.7</v>
      </c>
      <c r="G5" s="300">
        <v>280.7</v>
      </c>
      <c r="H5" s="300">
        <v>289.2</v>
      </c>
      <c r="I5" s="300">
        <v>292.2</v>
      </c>
      <c r="J5" s="300">
        <v>301.89999999999998</v>
      </c>
      <c r="K5" s="300">
        <v>337.1</v>
      </c>
      <c r="L5" s="300">
        <v>375.3</v>
      </c>
      <c r="M5" s="300">
        <v>386.4</v>
      </c>
    </row>
    <row r="6" spans="1:13" x14ac:dyDescent="0.25">
      <c r="A6" t="s">
        <v>95</v>
      </c>
      <c r="B6" t="s">
        <v>137</v>
      </c>
      <c r="C6" t="s">
        <v>138</v>
      </c>
      <c r="D6" t="s">
        <v>133</v>
      </c>
      <c r="E6" t="s">
        <v>134</v>
      </c>
      <c r="F6" s="300">
        <v>272.3</v>
      </c>
      <c r="G6" s="300">
        <v>281.5</v>
      </c>
      <c r="H6" s="300">
        <v>289.60000000000002</v>
      </c>
      <c r="I6" s="300">
        <v>292.7</v>
      </c>
      <c r="J6" s="300">
        <v>304</v>
      </c>
      <c r="K6" s="300">
        <v>340</v>
      </c>
      <c r="L6" s="300">
        <v>376.4</v>
      </c>
      <c r="M6" s="300">
        <v>387.3</v>
      </c>
    </row>
    <row r="7" spans="1:13" x14ac:dyDescent="0.25">
      <c r="A7" t="s">
        <v>95</v>
      </c>
      <c r="B7" t="s">
        <v>139</v>
      </c>
      <c r="C7" t="s">
        <v>140</v>
      </c>
      <c r="D7" t="s">
        <v>133</v>
      </c>
      <c r="E7" t="s">
        <v>134</v>
      </c>
      <c r="F7" s="300">
        <v>272.89999999999998</v>
      </c>
      <c r="G7" s="300">
        <v>281.7</v>
      </c>
      <c r="H7" s="300">
        <v>289.5</v>
      </c>
      <c r="I7" s="300">
        <v>294.2</v>
      </c>
      <c r="J7" s="300">
        <v>305.5</v>
      </c>
      <c r="K7" s="300">
        <v>343.2</v>
      </c>
      <c r="L7" s="300">
        <v>374.2</v>
      </c>
      <c r="M7" s="300">
        <v>387.5</v>
      </c>
    </row>
    <row r="8" spans="1:13" x14ac:dyDescent="0.25">
      <c r="A8" t="s">
        <v>95</v>
      </c>
      <c r="B8" t="s">
        <v>141</v>
      </c>
      <c r="C8" t="s">
        <v>142</v>
      </c>
      <c r="D8" t="s">
        <v>133</v>
      </c>
      <c r="E8" t="s">
        <v>134</v>
      </c>
      <c r="F8" s="300">
        <v>274.7</v>
      </c>
      <c r="G8" s="300">
        <v>284.2</v>
      </c>
      <c r="H8" s="300">
        <v>291.7</v>
      </c>
      <c r="I8" s="300">
        <v>293.3</v>
      </c>
      <c r="J8" s="300">
        <v>307.39999999999998</v>
      </c>
      <c r="K8" s="300">
        <v>345.2</v>
      </c>
      <c r="L8" s="300">
        <v>376.6</v>
      </c>
      <c r="M8" s="300">
        <v>389.9</v>
      </c>
    </row>
    <row r="9" spans="1:13" x14ac:dyDescent="0.25">
      <c r="A9" t="s">
        <v>95</v>
      </c>
      <c r="B9" t="s">
        <v>143</v>
      </c>
      <c r="C9" t="s">
        <v>144</v>
      </c>
      <c r="D9" t="s">
        <v>133</v>
      </c>
      <c r="E9" t="s">
        <v>134</v>
      </c>
      <c r="F9" s="300">
        <v>275.10000000000002</v>
      </c>
      <c r="G9" s="300">
        <v>284.10000000000002</v>
      </c>
      <c r="H9" s="300">
        <v>291</v>
      </c>
      <c r="I9" s="300">
        <v>294.3</v>
      </c>
      <c r="J9" s="300">
        <v>308.60000000000002</v>
      </c>
      <c r="K9" s="300">
        <v>347.6</v>
      </c>
      <c r="L9" s="300">
        <v>378.4</v>
      </c>
      <c r="M9" s="300">
        <v>388.6</v>
      </c>
    </row>
    <row r="10" spans="1:13" x14ac:dyDescent="0.25">
      <c r="A10" t="s">
        <v>95</v>
      </c>
      <c r="B10" t="s">
        <v>145</v>
      </c>
      <c r="C10" t="s">
        <v>146</v>
      </c>
      <c r="D10" t="s">
        <v>133</v>
      </c>
      <c r="E10" t="s">
        <v>134</v>
      </c>
      <c r="F10" s="300">
        <v>275.3</v>
      </c>
      <c r="G10" s="300">
        <v>284.5</v>
      </c>
      <c r="H10" s="300">
        <v>290.39999999999998</v>
      </c>
      <c r="I10" s="300">
        <v>294.3</v>
      </c>
      <c r="J10" s="300">
        <v>312</v>
      </c>
      <c r="K10" s="300">
        <v>356.2</v>
      </c>
      <c r="L10" s="300">
        <v>377.8</v>
      </c>
      <c r="M10" s="300">
        <v>390.7</v>
      </c>
    </row>
    <row r="11" spans="1:13" x14ac:dyDescent="0.25">
      <c r="A11" t="s">
        <v>95</v>
      </c>
      <c r="B11" t="s">
        <v>147</v>
      </c>
      <c r="C11" t="s">
        <v>148</v>
      </c>
      <c r="D11" t="s">
        <v>133</v>
      </c>
      <c r="E11" t="s">
        <v>134</v>
      </c>
      <c r="F11" s="300">
        <v>275.8</v>
      </c>
      <c r="G11" s="300">
        <v>284.60000000000002</v>
      </c>
      <c r="H11" s="300">
        <v>291</v>
      </c>
      <c r="I11" s="300">
        <v>293.5</v>
      </c>
      <c r="J11" s="300">
        <v>314.3</v>
      </c>
      <c r="K11" s="300">
        <v>358.3</v>
      </c>
      <c r="L11" s="300">
        <v>377.3</v>
      </c>
      <c r="M11" s="300">
        <v>390.9</v>
      </c>
    </row>
    <row r="12" spans="1:13" x14ac:dyDescent="0.25">
      <c r="A12" t="s">
        <v>95</v>
      </c>
      <c r="B12" t="s">
        <v>149</v>
      </c>
      <c r="C12" t="s">
        <v>150</v>
      </c>
      <c r="D12" t="s">
        <v>133</v>
      </c>
      <c r="E12" t="s">
        <v>134</v>
      </c>
      <c r="F12" s="300">
        <v>278.10000000000002</v>
      </c>
      <c r="G12" s="300">
        <v>285.60000000000002</v>
      </c>
      <c r="H12" s="300">
        <v>291.89999999999998</v>
      </c>
      <c r="I12" s="300">
        <v>295.39999999999998</v>
      </c>
      <c r="J12" s="300">
        <v>317.7</v>
      </c>
      <c r="K12" s="300">
        <v>360.4</v>
      </c>
      <c r="L12" s="300">
        <v>379</v>
      </c>
      <c r="M12" s="300">
        <v>392.1</v>
      </c>
    </row>
    <row r="13" spans="1:13" x14ac:dyDescent="0.25">
      <c r="A13" t="s">
        <v>95</v>
      </c>
      <c r="B13" t="s">
        <v>151</v>
      </c>
      <c r="C13" t="s">
        <v>152</v>
      </c>
      <c r="D13" t="s">
        <v>133</v>
      </c>
      <c r="E13" t="s">
        <v>134</v>
      </c>
      <c r="F13" s="300">
        <v>276</v>
      </c>
      <c r="G13" s="300">
        <v>283</v>
      </c>
      <c r="H13" s="300">
        <v>290.60000000000002</v>
      </c>
      <c r="I13" s="300">
        <v>294.60000000000002</v>
      </c>
      <c r="J13" s="300">
        <v>317.7</v>
      </c>
      <c r="K13" s="300">
        <v>360.3</v>
      </c>
      <c r="L13" s="300">
        <v>378</v>
      </c>
      <c r="M13" s="300">
        <v>391.7</v>
      </c>
    </row>
    <row r="14" spans="1:13" x14ac:dyDescent="0.25">
      <c r="A14" t="s">
        <v>95</v>
      </c>
      <c r="B14" t="s">
        <v>153</v>
      </c>
      <c r="C14" t="s">
        <v>154</v>
      </c>
      <c r="D14" t="s">
        <v>133</v>
      </c>
      <c r="E14" t="s">
        <v>134</v>
      </c>
      <c r="F14" s="300">
        <v>278.10000000000002</v>
      </c>
      <c r="G14" s="300">
        <v>285</v>
      </c>
      <c r="H14" s="300">
        <v>292</v>
      </c>
      <c r="I14" s="300">
        <v>296</v>
      </c>
      <c r="J14" s="300">
        <v>320.2</v>
      </c>
      <c r="K14" s="300">
        <v>364.5</v>
      </c>
      <c r="L14" s="300">
        <v>381</v>
      </c>
      <c r="M14" s="300">
        <v>394</v>
      </c>
    </row>
    <row r="15" spans="1:13" x14ac:dyDescent="0.25">
      <c r="A15" t="s">
        <v>95</v>
      </c>
      <c r="B15" t="s">
        <v>155</v>
      </c>
      <c r="C15" t="s">
        <v>156</v>
      </c>
      <c r="D15" t="s">
        <v>133</v>
      </c>
      <c r="E15" t="s">
        <v>134</v>
      </c>
      <c r="F15" s="300">
        <v>278.3</v>
      </c>
      <c r="G15" s="300">
        <v>285.10000000000002</v>
      </c>
      <c r="H15" s="300">
        <v>292.60000000000002</v>
      </c>
      <c r="I15" s="300">
        <v>296.89999999999998</v>
      </c>
      <c r="J15" s="300">
        <v>323.5</v>
      </c>
      <c r="K15" s="300">
        <v>367.2</v>
      </c>
      <c r="L15" s="300">
        <v>383</v>
      </c>
      <c r="M15" s="300">
        <v>395.3</v>
      </c>
    </row>
    <row r="16" spans="1:13" x14ac:dyDescent="0.25">
      <c r="A16" t="s">
        <v>95</v>
      </c>
      <c r="B16" t="s">
        <v>157</v>
      </c>
      <c r="C16" t="s">
        <v>158</v>
      </c>
      <c r="D16" t="s">
        <v>133</v>
      </c>
      <c r="E16" t="s">
        <v>134</v>
      </c>
      <c r="F16" s="300">
        <v>103.2</v>
      </c>
      <c r="G16" s="300">
        <v>105.5</v>
      </c>
      <c r="H16" s="300">
        <v>107.6</v>
      </c>
      <c r="I16" s="300">
        <v>108.6</v>
      </c>
      <c r="J16" s="300">
        <v>110.4</v>
      </c>
      <c r="K16" s="300">
        <v>119</v>
      </c>
      <c r="L16" s="300">
        <v>128.30000000000001</v>
      </c>
      <c r="M16" s="300">
        <v>132.19999999999999</v>
      </c>
    </row>
    <row r="17" spans="1:13" x14ac:dyDescent="0.25">
      <c r="A17" t="s">
        <v>95</v>
      </c>
      <c r="B17" t="s">
        <v>159</v>
      </c>
      <c r="C17" t="s">
        <v>160</v>
      </c>
      <c r="D17" t="s">
        <v>133</v>
      </c>
      <c r="E17" t="s">
        <v>134</v>
      </c>
      <c r="F17" s="300">
        <v>103.5</v>
      </c>
      <c r="G17" s="300">
        <v>105.9</v>
      </c>
      <c r="H17" s="300">
        <v>107.9</v>
      </c>
      <c r="I17" s="300">
        <v>108.6</v>
      </c>
      <c r="J17" s="300">
        <v>111</v>
      </c>
      <c r="K17" s="300">
        <v>119.7</v>
      </c>
      <c r="L17" s="300">
        <v>129.1</v>
      </c>
      <c r="M17" s="300">
        <v>132.69999999999999</v>
      </c>
    </row>
    <row r="18" spans="1:13" x14ac:dyDescent="0.25">
      <c r="A18" t="s">
        <v>95</v>
      </c>
      <c r="B18" t="s">
        <v>161</v>
      </c>
      <c r="C18" t="s">
        <v>162</v>
      </c>
      <c r="D18" t="s">
        <v>133</v>
      </c>
      <c r="E18" t="s">
        <v>134</v>
      </c>
      <c r="F18" s="300">
        <v>103.5</v>
      </c>
      <c r="G18" s="300">
        <v>105.9</v>
      </c>
      <c r="H18" s="300">
        <v>107.9</v>
      </c>
      <c r="I18" s="300">
        <v>108.8</v>
      </c>
      <c r="J18" s="300">
        <v>111.4</v>
      </c>
      <c r="K18" s="300">
        <v>120.5</v>
      </c>
      <c r="L18" s="300">
        <v>129.4</v>
      </c>
      <c r="M18" s="300">
        <v>133</v>
      </c>
    </row>
    <row r="19" spans="1:13" x14ac:dyDescent="0.25">
      <c r="A19" t="s">
        <v>95</v>
      </c>
      <c r="B19" t="s">
        <v>163</v>
      </c>
      <c r="C19" t="s">
        <v>164</v>
      </c>
      <c r="D19" t="s">
        <v>133</v>
      </c>
      <c r="E19" t="s">
        <v>134</v>
      </c>
      <c r="F19" s="300">
        <v>103.5</v>
      </c>
      <c r="G19" s="300">
        <v>105.9</v>
      </c>
      <c r="H19" s="300">
        <v>108</v>
      </c>
      <c r="I19" s="300">
        <v>109.2</v>
      </c>
      <c r="J19" s="300">
        <v>111.4</v>
      </c>
      <c r="K19" s="300">
        <v>121.2</v>
      </c>
      <c r="L19" s="300">
        <v>129</v>
      </c>
      <c r="M19" s="300">
        <v>132.9</v>
      </c>
    </row>
    <row r="20" spans="1:13" x14ac:dyDescent="0.25">
      <c r="A20" t="s">
        <v>95</v>
      </c>
      <c r="B20" t="s">
        <v>165</v>
      </c>
      <c r="C20" t="s">
        <v>166</v>
      </c>
      <c r="D20" t="s">
        <v>133</v>
      </c>
      <c r="E20" t="s">
        <v>134</v>
      </c>
      <c r="F20" s="300">
        <v>104</v>
      </c>
      <c r="G20" s="300">
        <v>106.5</v>
      </c>
      <c r="H20" s="300">
        <v>108.3</v>
      </c>
      <c r="I20" s="300">
        <v>108.8</v>
      </c>
      <c r="J20" s="300">
        <v>112.1</v>
      </c>
      <c r="K20" s="300">
        <v>121.8</v>
      </c>
      <c r="L20" s="300">
        <v>129.4</v>
      </c>
      <c r="M20" s="300">
        <v>133.4</v>
      </c>
    </row>
    <row r="21" spans="1:13" x14ac:dyDescent="0.25">
      <c r="A21" t="s">
        <v>95</v>
      </c>
      <c r="B21" t="s">
        <v>167</v>
      </c>
      <c r="C21" t="s">
        <v>168</v>
      </c>
      <c r="D21" t="s">
        <v>133</v>
      </c>
      <c r="E21" t="s">
        <v>134</v>
      </c>
      <c r="F21" s="300">
        <v>104.3</v>
      </c>
      <c r="G21" s="300">
        <v>106.6</v>
      </c>
      <c r="H21" s="300">
        <v>108.4</v>
      </c>
      <c r="I21" s="300">
        <v>109.2</v>
      </c>
      <c r="J21" s="300">
        <v>112.4</v>
      </c>
      <c r="K21" s="300">
        <v>122.3</v>
      </c>
      <c r="L21" s="300">
        <v>130.1</v>
      </c>
      <c r="M21" s="300">
        <v>133.5</v>
      </c>
    </row>
    <row r="22" spans="1:13" x14ac:dyDescent="0.25">
      <c r="A22" t="s">
        <v>95</v>
      </c>
      <c r="B22" t="s">
        <v>169</v>
      </c>
      <c r="C22" t="s">
        <v>170</v>
      </c>
      <c r="D22" t="s">
        <v>133</v>
      </c>
      <c r="E22" t="s">
        <v>134</v>
      </c>
      <c r="F22" s="300">
        <v>104.4</v>
      </c>
      <c r="G22" s="300">
        <v>106.7</v>
      </c>
      <c r="H22" s="300">
        <v>108.3</v>
      </c>
      <c r="I22" s="300">
        <v>109.2</v>
      </c>
      <c r="J22" s="300">
        <v>113.4</v>
      </c>
      <c r="K22" s="300">
        <v>124.3</v>
      </c>
      <c r="L22" s="300">
        <v>130.19999999999999</v>
      </c>
      <c r="M22" s="300">
        <v>134.30000000000001</v>
      </c>
    </row>
    <row r="23" spans="1:13" x14ac:dyDescent="0.25">
      <c r="A23" t="s">
        <v>95</v>
      </c>
      <c r="B23" t="s">
        <v>171</v>
      </c>
      <c r="C23" t="s">
        <v>172</v>
      </c>
      <c r="D23" t="s">
        <v>133</v>
      </c>
      <c r="E23" t="s">
        <v>134</v>
      </c>
      <c r="F23" s="300">
        <v>104.7</v>
      </c>
      <c r="G23" s="300">
        <v>106.9</v>
      </c>
      <c r="H23" s="300">
        <v>108.5</v>
      </c>
      <c r="I23" s="300">
        <v>109.1</v>
      </c>
      <c r="J23" s="300">
        <v>114.1</v>
      </c>
      <c r="K23" s="300">
        <v>124.8</v>
      </c>
      <c r="L23" s="300">
        <v>130</v>
      </c>
      <c r="M23" s="300">
        <v>134.6</v>
      </c>
    </row>
    <row r="24" spans="1:13" x14ac:dyDescent="0.25">
      <c r="A24" t="s">
        <v>95</v>
      </c>
      <c r="B24" t="s">
        <v>173</v>
      </c>
      <c r="C24" t="s">
        <v>174</v>
      </c>
      <c r="D24" t="s">
        <v>133</v>
      </c>
      <c r="E24" t="s">
        <v>134</v>
      </c>
      <c r="F24" s="300">
        <v>105</v>
      </c>
      <c r="G24" s="300">
        <v>107.1</v>
      </c>
      <c r="H24" s="300">
        <v>108.5</v>
      </c>
      <c r="I24" s="300">
        <v>109.4</v>
      </c>
      <c r="J24" s="300">
        <v>114.7</v>
      </c>
      <c r="K24" s="300">
        <v>125.3</v>
      </c>
      <c r="L24" s="300">
        <v>130.5</v>
      </c>
      <c r="M24" s="300">
        <v>135.1</v>
      </c>
    </row>
    <row r="25" spans="1:13" x14ac:dyDescent="0.25">
      <c r="A25" t="s">
        <v>95</v>
      </c>
      <c r="B25" t="s">
        <v>175</v>
      </c>
      <c r="C25" t="s">
        <v>176</v>
      </c>
      <c r="D25" t="s">
        <v>133</v>
      </c>
      <c r="E25" t="s">
        <v>134</v>
      </c>
      <c r="F25" s="300">
        <v>104.5</v>
      </c>
      <c r="G25" s="300">
        <v>106.4</v>
      </c>
      <c r="H25" s="300">
        <v>108.3</v>
      </c>
      <c r="I25" s="300">
        <v>109.3</v>
      </c>
      <c r="J25" s="300">
        <v>114.6</v>
      </c>
      <c r="K25" s="300">
        <v>124.8</v>
      </c>
      <c r="L25" s="300">
        <v>130</v>
      </c>
      <c r="M25" s="300">
        <v>135.1</v>
      </c>
    </row>
    <row r="26" spans="1:13" x14ac:dyDescent="0.25">
      <c r="A26" t="s">
        <v>95</v>
      </c>
      <c r="B26" t="s">
        <v>177</v>
      </c>
      <c r="C26" t="s">
        <v>178</v>
      </c>
      <c r="D26" t="s">
        <v>133</v>
      </c>
      <c r="E26" t="s">
        <v>134</v>
      </c>
      <c r="F26" s="300">
        <v>104.9</v>
      </c>
      <c r="G26" s="300">
        <v>106.8</v>
      </c>
      <c r="H26" s="300">
        <v>108.6</v>
      </c>
      <c r="I26" s="300">
        <v>109.4</v>
      </c>
      <c r="J26" s="300">
        <v>115.4</v>
      </c>
      <c r="K26" s="300">
        <v>126</v>
      </c>
      <c r="L26" s="300">
        <v>130.80000000000001</v>
      </c>
      <c r="M26" s="300">
        <v>135.6</v>
      </c>
    </row>
    <row r="27" spans="1:13" x14ac:dyDescent="0.25">
      <c r="A27" t="s">
        <v>95</v>
      </c>
      <c r="B27" t="s">
        <v>179</v>
      </c>
      <c r="C27" t="s">
        <v>180</v>
      </c>
      <c r="D27" t="s">
        <v>133</v>
      </c>
      <c r="E27" t="s">
        <v>134</v>
      </c>
      <c r="F27" s="300">
        <v>105.1</v>
      </c>
      <c r="G27" s="300">
        <v>107</v>
      </c>
      <c r="H27" s="300">
        <v>108.6</v>
      </c>
      <c r="I27" s="300">
        <v>109.7</v>
      </c>
      <c r="J27" s="300">
        <v>116.5</v>
      </c>
      <c r="K27" s="300">
        <v>126.8</v>
      </c>
      <c r="L27" s="300">
        <v>131.6</v>
      </c>
      <c r="M27" s="300">
        <v>136.1</v>
      </c>
    </row>
    <row r="28" spans="1:13" x14ac:dyDescent="0.25"/>
    <row r="29" spans="1:13" x14ac:dyDescent="0.25"/>
    <row r="30" spans="1:13" x14ac:dyDescent="0.25"/>
  </sheetData>
  <pageMargins left="0.70866141732283472" right="0.70866141732283472" top="0.74803149606299213" bottom="0.74803149606299213" header="0.31496062992125984" footer="0.31496062992125984"/>
  <pageSetup paperSize="8" scale="87"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AF46-9D26-4EE2-B460-596A7E221F20}">
  <sheetPr>
    <pageSetUpPr fitToPage="1"/>
  </sheetPr>
  <dimension ref="A1:Q30"/>
  <sheetViews>
    <sheetView showGridLines="0" zoomScale="80" zoomScaleNormal="80" workbookViewId="0"/>
  </sheetViews>
  <sheetFormatPr defaultColWidth="0" defaultRowHeight="12.5" zeroHeight="1" x14ac:dyDescent="0.25"/>
  <cols>
    <col min="1" max="1" width="20.453125" bestFit="1" customWidth="1"/>
    <col min="2" max="2" width="28.1796875" bestFit="1" customWidth="1"/>
    <col min="3" max="3" width="94.90625" bestFit="1" customWidth="1"/>
    <col min="4" max="4" width="4.7265625" bestFit="1" customWidth="1"/>
    <col min="5" max="5" width="16.90625" bestFit="1" customWidth="1"/>
    <col min="6" max="13" width="8" bestFit="1" customWidth="1"/>
    <col min="14" max="14" width="15.26953125" bestFit="1" customWidth="1"/>
    <col min="15" max="15" width="19.6328125" bestFit="1" customWidth="1"/>
    <col min="16" max="16" width="18.90625" bestFit="1" customWidth="1"/>
    <col min="17" max="17" width="8.7265625" customWidth="1"/>
    <col min="18" max="16384" width="8.7265625" hidden="1"/>
  </cols>
  <sheetData>
    <row r="1" spans="1:16" ht="25" x14ac:dyDescent="0.5">
      <c r="A1" s="123" t="str">
        <f ca="1" xml:space="preserve"> RIGHT(CELL("filename", $A$1), LEN(CELL("filename", $A$1)) - SEARCH("]", CELL("filename", $A$1)))</f>
        <v>InpOverride</v>
      </c>
      <c r="C1" s="324"/>
      <c r="E1" s="324"/>
    </row>
    <row r="2" spans="1:16" ht="29" x14ac:dyDescent="0.35">
      <c r="A2" s="325" t="s">
        <v>82</v>
      </c>
      <c r="B2" s="325" t="s">
        <v>119</v>
      </c>
      <c r="C2" s="325" t="s">
        <v>120</v>
      </c>
      <c r="D2" s="325" t="s">
        <v>121</v>
      </c>
      <c r="E2" s="325" t="s">
        <v>122</v>
      </c>
      <c r="F2" s="325" t="s">
        <v>123</v>
      </c>
      <c r="G2" s="325" t="s">
        <v>124</v>
      </c>
      <c r="H2" s="325" t="s">
        <v>125</v>
      </c>
      <c r="I2" s="325" t="s">
        <v>126</v>
      </c>
      <c r="J2" s="325" t="s">
        <v>127</v>
      </c>
      <c r="K2" s="325" t="s">
        <v>128</v>
      </c>
      <c r="L2" s="325" t="s">
        <v>129</v>
      </c>
      <c r="M2" s="325" t="s">
        <v>130</v>
      </c>
      <c r="N2" s="301" t="s">
        <v>181</v>
      </c>
      <c r="O2" s="301" t="s">
        <v>182</v>
      </c>
      <c r="P2" s="302" t="s">
        <v>183</v>
      </c>
    </row>
    <row r="3" spans="1:16" x14ac:dyDescent="0.25">
      <c r="N3" s="303"/>
      <c r="O3" s="303"/>
      <c r="P3" s="304"/>
    </row>
    <row r="4" spans="1:16" x14ac:dyDescent="0.25">
      <c r="A4" t="str">
        <f xml:space="preserve"> F_Inputs!A4</f>
        <v>SRN</v>
      </c>
      <c r="B4" t="str">
        <f xml:space="preserve"> F_Inputs!B4</f>
        <v>C_PR24FM01_BB3805AL_PR24</v>
      </c>
      <c r="C4" t="str">
        <f xml:space="preserve"> F_Inputs!C4</f>
        <v>Retail price index - for April</v>
      </c>
      <c r="D4" t="str">
        <f xml:space="preserve"> F_Inputs!D4</f>
        <v>nr</v>
      </c>
      <c r="E4" t="str">
        <f xml:space="preserve"> F_Inputs!E4</f>
        <v>Price Review 2024</v>
      </c>
      <c r="F4" s="300"/>
      <c r="G4" s="300"/>
      <c r="H4" s="300"/>
      <c r="I4" s="300"/>
      <c r="J4" s="300"/>
      <c r="K4" s="300"/>
      <c r="L4" s="300"/>
      <c r="M4" s="300"/>
      <c r="N4" s="305"/>
      <c r="O4" s="305"/>
      <c r="P4" s="306"/>
    </row>
    <row r="5" spans="1:16" x14ac:dyDescent="0.25">
      <c r="A5" t="str">
        <f xml:space="preserve"> F_Inputs!A5</f>
        <v>SRN</v>
      </c>
      <c r="B5" t="str">
        <f xml:space="preserve"> F_Inputs!B5</f>
        <v>C_PR24FM01_BB3805MY_PR24</v>
      </c>
      <c r="C5" t="str">
        <f xml:space="preserve"> F_Inputs!C5</f>
        <v>Retail price index - for May</v>
      </c>
      <c r="D5" t="str">
        <f xml:space="preserve"> F_Inputs!D5</f>
        <v>nr</v>
      </c>
      <c r="E5" t="str">
        <f xml:space="preserve"> F_Inputs!E5</f>
        <v>Price Review 2024</v>
      </c>
      <c r="F5" s="300"/>
      <c r="G5" s="300"/>
      <c r="H5" s="300"/>
      <c r="I5" s="300"/>
      <c r="J5" s="300"/>
      <c r="K5" s="300"/>
      <c r="L5" s="300"/>
      <c r="M5" s="300"/>
      <c r="N5" s="305"/>
      <c r="O5" s="305"/>
      <c r="P5" s="306"/>
    </row>
    <row r="6" spans="1:16" x14ac:dyDescent="0.25">
      <c r="A6" t="str">
        <f xml:space="preserve"> F_Inputs!A6</f>
        <v>SRN</v>
      </c>
      <c r="B6" t="str">
        <f xml:space="preserve"> F_Inputs!B6</f>
        <v>C_PR24FM01_BB3805JN_PR24</v>
      </c>
      <c r="C6" t="str">
        <f xml:space="preserve"> F_Inputs!C6</f>
        <v>Retail price index - for June</v>
      </c>
      <c r="D6" t="str">
        <f xml:space="preserve"> F_Inputs!D6</f>
        <v>nr</v>
      </c>
      <c r="E6" t="str">
        <f xml:space="preserve"> F_Inputs!E6</f>
        <v>Price Review 2024</v>
      </c>
      <c r="F6" s="300"/>
      <c r="G6" s="300"/>
      <c r="H6" s="300"/>
      <c r="I6" s="300"/>
      <c r="J6" s="300"/>
      <c r="K6" s="300"/>
      <c r="L6" s="300"/>
      <c r="M6" s="300"/>
      <c r="N6" s="305"/>
      <c r="O6" s="305"/>
      <c r="P6" s="306"/>
    </row>
    <row r="7" spans="1:16" x14ac:dyDescent="0.25">
      <c r="A7" t="str">
        <f xml:space="preserve"> F_Inputs!A7</f>
        <v>SRN</v>
      </c>
      <c r="B7" t="str">
        <f xml:space="preserve"> F_Inputs!B7</f>
        <v>C_PR24FM01_BB3805JL_PR24</v>
      </c>
      <c r="C7" t="str">
        <f xml:space="preserve"> F_Inputs!C7</f>
        <v>Retail price index - for July</v>
      </c>
      <c r="D7" t="str">
        <f xml:space="preserve"> F_Inputs!D7</f>
        <v>nr</v>
      </c>
      <c r="E7" t="str">
        <f xml:space="preserve"> F_Inputs!E7</f>
        <v>Price Review 2024</v>
      </c>
      <c r="F7" s="307"/>
      <c r="G7" s="307"/>
      <c r="H7" s="307"/>
      <c r="I7" s="307"/>
      <c r="J7" s="307"/>
      <c r="K7" s="307"/>
      <c r="L7" s="307"/>
      <c r="M7" s="307"/>
      <c r="N7" s="305"/>
      <c r="O7" s="305"/>
      <c r="P7" s="306"/>
    </row>
    <row r="8" spans="1:16" x14ac:dyDescent="0.25">
      <c r="A8" t="str">
        <f xml:space="preserve"> F_Inputs!A8</f>
        <v>SRN</v>
      </c>
      <c r="B8" t="str">
        <f xml:space="preserve"> F_Inputs!B8</f>
        <v>C_PR24FM01_BB3805AT_PR24</v>
      </c>
      <c r="C8" t="str">
        <f xml:space="preserve"> F_Inputs!C8</f>
        <v>Retail price index - for August</v>
      </c>
      <c r="D8" t="str">
        <f xml:space="preserve"> F_Inputs!D8</f>
        <v>nr</v>
      </c>
      <c r="E8" t="str">
        <f xml:space="preserve"> F_Inputs!E8</f>
        <v>Price Review 2024</v>
      </c>
      <c r="F8" s="307"/>
      <c r="G8" s="307"/>
      <c r="H8" s="307"/>
      <c r="I8" s="307"/>
      <c r="J8" s="307"/>
      <c r="K8" s="307"/>
      <c r="L8" s="307"/>
      <c r="M8" s="307"/>
      <c r="N8" s="305"/>
      <c r="O8" s="305"/>
      <c r="P8" s="306"/>
    </row>
    <row r="9" spans="1:16" x14ac:dyDescent="0.25">
      <c r="A9" t="str">
        <f xml:space="preserve"> F_Inputs!A9</f>
        <v>SRN</v>
      </c>
      <c r="B9" t="str">
        <f xml:space="preserve"> F_Inputs!B9</f>
        <v>C_PR24FM01_BB3805SR_PR24</v>
      </c>
      <c r="C9" t="str">
        <f xml:space="preserve"> F_Inputs!C9</f>
        <v>Retail price index - for September</v>
      </c>
      <c r="D9" t="str">
        <f xml:space="preserve"> F_Inputs!D9</f>
        <v>nr</v>
      </c>
      <c r="E9" t="str">
        <f xml:space="preserve"> F_Inputs!E9</f>
        <v>Price Review 2024</v>
      </c>
      <c r="F9" s="307"/>
      <c r="G9" s="307"/>
      <c r="H9" s="307"/>
      <c r="I9" s="307"/>
      <c r="J9" s="307"/>
      <c r="K9" s="307"/>
      <c r="L9" s="307"/>
      <c r="M9" s="307"/>
      <c r="N9" s="305"/>
      <c r="O9" s="305"/>
      <c r="P9" s="306"/>
    </row>
    <row r="10" spans="1:16" x14ac:dyDescent="0.25">
      <c r="A10" t="str">
        <f xml:space="preserve"> F_Inputs!A10</f>
        <v>SRN</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07"/>
      <c r="G10" s="307"/>
      <c r="H10" s="307"/>
      <c r="I10" s="307"/>
      <c r="J10" s="307"/>
      <c r="K10" s="307"/>
      <c r="L10" s="307"/>
      <c r="M10" s="307"/>
      <c r="N10" s="305"/>
      <c r="O10" s="305"/>
      <c r="P10" s="306"/>
    </row>
    <row r="11" spans="1:16" x14ac:dyDescent="0.25">
      <c r="A11" t="str">
        <f xml:space="preserve"> F_Inputs!A11</f>
        <v>SRN</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07"/>
      <c r="G11" s="307"/>
      <c r="H11" s="307"/>
      <c r="I11" s="307"/>
      <c r="J11" s="307"/>
      <c r="K11" s="307"/>
      <c r="L11" s="307"/>
      <c r="M11" s="307"/>
      <c r="N11" s="305"/>
      <c r="O11" s="305"/>
      <c r="P11" s="306"/>
    </row>
    <row r="12" spans="1:16" x14ac:dyDescent="0.25">
      <c r="A12" t="str">
        <f xml:space="preserve"> F_Inputs!A12</f>
        <v>SRN</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07"/>
      <c r="G12" s="307"/>
      <c r="H12" s="307"/>
      <c r="I12" s="307"/>
      <c r="J12" s="307"/>
      <c r="K12" s="307"/>
      <c r="L12" s="307"/>
      <c r="M12" s="307"/>
      <c r="N12" s="305"/>
      <c r="O12" s="305"/>
      <c r="P12" s="306"/>
    </row>
    <row r="13" spans="1:16" x14ac:dyDescent="0.25">
      <c r="A13" t="str">
        <f xml:space="preserve"> F_Inputs!A13</f>
        <v>SRN</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07"/>
      <c r="G13" s="307"/>
      <c r="H13" s="307"/>
      <c r="I13" s="307"/>
      <c r="J13" s="307"/>
      <c r="K13" s="307"/>
      <c r="L13" s="307"/>
      <c r="M13" s="307"/>
      <c r="N13" s="305"/>
      <c r="O13" s="305"/>
      <c r="P13" s="306"/>
    </row>
    <row r="14" spans="1:16" x14ac:dyDescent="0.25">
      <c r="A14" t="str">
        <f xml:space="preserve"> F_Inputs!A14</f>
        <v>SRN</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07"/>
      <c r="G14" s="307"/>
      <c r="H14" s="307"/>
      <c r="I14" s="307"/>
      <c r="J14" s="307"/>
      <c r="K14" s="307"/>
      <c r="L14" s="307"/>
      <c r="M14" s="307"/>
      <c r="N14" s="305"/>
      <c r="O14" s="305"/>
      <c r="P14" s="306"/>
    </row>
    <row r="15" spans="1:16" x14ac:dyDescent="0.25">
      <c r="A15" t="str">
        <f xml:space="preserve"> F_Inputs!A15</f>
        <v>SRN</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07"/>
      <c r="G15" s="307"/>
      <c r="H15" s="307"/>
      <c r="I15" s="307"/>
      <c r="J15" s="307"/>
      <c r="K15" s="307"/>
      <c r="L15" s="307"/>
      <c r="M15" s="307"/>
      <c r="N15" s="305"/>
      <c r="O15" s="305"/>
      <c r="P15" s="306"/>
    </row>
    <row r="16" spans="1:16" x14ac:dyDescent="0.25">
      <c r="A16" t="str">
        <f xml:space="preserve"> F_Inputs!A16</f>
        <v>SRN</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07"/>
      <c r="G16" s="307"/>
      <c r="H16" s="307"/>
      <c r="I16" s="307"/>
      <c r="J16" s="307"/>
      <c r="K16" s="307"/>
      <c r="L16" s="307"/>
      <c r="M16" s="307"/>
      <c r="N16" s="305"/>
      <c r="O16" s="305"/>
      <c r="P16" s="306"/>
    </row>
    <row r="17" spans="1:16" x14ac:dyDescent="0.25">
      <c r="A17" t="str">
        <f xml:space="preserve"> F_Inputs!A17</f>
        <v>SRN</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07"/>
      <c r="G17" s="307"/>
      <c r="H17" s="307"/>
      <c r="I17" s="307"/>
      <c r="J17" s="307"/>
      <c r="K17" s="307"/>
      <c r="L17" s="307"/>
      <c r="M17" s="307"/>
      <c r="N17" s="305"/>
      <c r="O17" s="305"/>
      <c r="P17" s="306"/>
    </row>
    <row r="18" spans="1:16" x14ac:dyDescent="0.25">
      <c r="A18" t="str">
        <f xml:space="preserve"> F_Inputs!A18</f>
        <v>SRN</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07"/>
      <c r="G18" s="307"/>
      <c r="H18" s="307"/>
      <c r="I18" s="307"/>
      <c r="J18" s="307"/>
      <c r="K18" s="307"/>
      <c r="L18" s="307"/>
      <c r="M18" s="307"/>
      <c r="N18" s="305"/>
      <c r="O18" s="305"/>
      <c r="P18" s="306"/>
    </row>
    <row r="19" spans="1:16" x14ac:dyDescent="0.25">
      <c r="A19" t="str">
        <f xml:space="preserve"> F_Inputs!A19</f>
        <v>SRN</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07"/>
      <c r="G19" s="307"/>
      <c r="H19" s="307"/>
      <c r="I19" s="307"/>
      <c r="J19" s="307"/>
      <c r="K19" s="307"/>
      <c r="L19" s="307"/>
      <c r="M19" s="307"/>
      <c r="N19" s="305"/>
      <c r="O19" s="305"/>
      <c r="P19" s="306"/>
    </row>
    <row r="20" spans="1:16" x14ac:dyDescent="0.25">
      <c r="A20" t="str">
        <f xml:space="preserve"> F_Inputs!A20</f>
        <v>SRN</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07"/>
      <c r="G20" s="307"/>
      <c r="H20" s="307"/>
      <c r="I20" s="307"/>
      <c r="J20" s="307"/>
      <c r="K20" s="307"/>
      <c r="L20" s="307"/>
      <c r="M20" s="307"/>
      <c r="N20" s="305"/>
      <c r="O20" s="305"/>
      <c r="P20" s="306"/>
    </row>
    <row r="21" spans="1:16" x14ac:dyDescent="0.25">
      <c r="A21" t="str">
        <f xml:space="preserve"> F_Inputs!A21</f>
        <v>SRN</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07"/>
      <c r="G21" s="307"/>
      <c r="H21" s="307"/>
      <c r="I21" s="307"/>
      <c r="J21" s="307"/>
      <c r="K21" s="307"/>
      <c r="L21" s="307"/>
      <c r="M21" s="307"/>
      <c r="N21" s="305"/>
      <c r="O21" s="305"/>
      <c r="P21" s="306"/>
    </row>
    <row r="22" spans="1:16" x14ac:dyDescent="0.25">
      <c r="A22" t="str">
        <f xml:space="preserve"> F_Inputs!A22</f>
        <v>SRN</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07"/>
      <c r="G22" s="307"/>
      <c r="H22" s="307"/>
      <c r="I22" s="307"/>
      <c r="J22" s="307"/>
      <c r="K22" s="307"/>
      <c r="L22" s="307"/>
      <c r="M22" s="307"/>
      <c r="N22" s="305"/>
      <c r="O22" s="305"/>
      <c r="P22" s="306"/>
    </row>
    <row r="23" spans="1:16" x14ac:dyDescent="0.25">
      <c r="A23" t="str">
        <f xml:space="preserve"> F_Inputs!A23</f>
        <v>SRN</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07"/>
      <c r="G23" s="307"/>
      <c r="H23" s="307"/>
      <c r="I23" s="307"/>
      <c r="J23" s="307"/>
      <c r="K23" s="307"/>
      <c r="L23" s="307"/>
      <c r="M23" s="307"/>
      <c r="N23" s="305"/>
      <c r="O23" s="305"/>
      <c r="P23" s="306"/>
    </row>
    <row r="24" spans="1:16" x14ac:dyDescent="0.25">
      <c r="A24" t="str">
        <f xml:space="preserve"> F_Inputs!A24</f>
        <v>SRN</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07"/>
      <c r="G24" s="307"/>
      <c r="H24" s="307"/>
      <c r="I24" s="307"/>
      <c r="J24" s="307"/>
      <c r="K24" s="307"/>
      <c r="L24" s="307"/>
      <c r="M24" s="307"/>
      <c r="N24" s="305"/>
      <c r="O24" s="305"/>
      <c r="P24" s="306"/>
    </row>
    <row r="25" spans="1:16" x14ac:dyDescent="0.25">
      <c r="A25" t="str">
        <f xml:space="preserve"> F_Inputs!A25</f>
        <v>SRN</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07"/>
      <c r="G25" s="307"/>
      <c r="H25" s="307"/>
      <c r="I25" s="307"/>
      <c r="J25" s="307"/>
      <c r="K25" s="307"/>
      <c r="L25" s="307"/>
      <c r="M25" s="307"/>
      <c r="N25" s="305"/>
      <c r="O25" s="305"/>
      <c r="P25" s="306"/>
    </row>
    <row r="26" spans="1:16" x14ac:dyDescent="0.25">
      <c r="A26" t="str">
        <f xml:space="preserve"> F_Inputs!A26</f>
        <v>SRN</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07"/>
      <c r="G26" s="307"/>
      <c r="H26" s="307"/>
      <c r="I26" s="307"/>
      <c r="J26" s="307"/>
      <c r="K26" s="307"/>
      <c r="L26" s="307"/>
      <c r="M26" s="307"/>
      <c r="N26" s="305"/>
      <c r="O26" s="305"/>
      <c r="P26" s="306"/>
    </row>
    <row r="27" spans="1:16" x14ac:dyDescent="0.25">
      <c r="A27" t="str">
        <f xml:space="preserve"> F_Inputs!A27</f>
        <v>SRN</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07"/>
      <c r="G27" s="307"/>
      <c r="H27" s="307"/>
      <c r="I27" s="307"/>
      <c r="J27" s="307"/>
      <c r="K27" s="307"/>
      <c r="L27" s="307"/>
      <c r="M27" s="307"/>
      <c r="N27" s="305"/>
      <c r="O27" s="305"/>
      <c r="P27" s="306"/>
    </row>
    <row r="28" spans="1:16" x14ac:dyDescent="0.25"/>
    <row r="29" spans="1:16" x14ac:dyDescent="0.25"/>
    <row r="30" spans="1:16" x14ac:dyDescent="0.25"/>
  </sheetData>
  <pageMargins left="0.70866141732283472" right="0.70866141732283472" top="0.74803149606299213" bottom="0.74803149606299213" header="0.31496062992125984" footer="0.31496062992125984"/>
  <pageSetup paperSize="8" scale="69" fitToHeight="0"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7531-9343-445F-91EA-A259724017B7}">
  <sheetPr>
    <pageSetUpPr fitToPage="1"/>
  </sheetPr>
  <dimension ref="A1:N30"/>
  <sheetViews>
    <sheetView showGridLines="0" zoomScale="80" zoomScaleNormal="80" workbookViewId="0"/>
  </sheetViews>
  <sheetFormatPr defaultColWidth="0" defaultRowHeight="12.5" zeroHeight="1" x14ac:dyDescent="0.25"/>
  <cols>
    <col min="1" max="1" width="28.7265625" bestFit="1" customWidth="1"/>
    <col min="2" max="2" width="28.1796875" bestFit="1" customWidth="1"/>
    <col min="3" max="3" width="94.90625" bestFit="1" customWidth="1"/>
    <col min="4" max="4" width="4.7265625" bestFit="1" customWidth="1"/>
    <col min="5" max="5" width="16.90625" bestFit="1" customWidth="1"/>
    <col min="6" max="13" width="8" bestFit="1" customWidth="1"/>
    <col min="14" max="14" width="8.7265625" customWidth="1"/>
    <col min="15" max="16384" width="8.7265625" hidden="1"/>
  </cols>
  <sheetData>
    <row r="1" spans="1:13" ht="25" x14ac:dyDescent="0.5">
      <c r="A1" s="123" t="str">
        <f ca="1" xml:space="preserve"> RIGHT(CELL("filename", $A$1), LEN(CELL("filename", $A$1)) - SEARCH("]", CELL("filename", $A$1)))</f>
        <v>Inp_active PR24</v>
      </c>
      <c r="C1" s="324"/>
      <c r="E1" s="324"/>
    </row>
    <row r="2" spans="1:13" ht="14.5" x14ac:dyDescent="0.35">
      <c r="A2" s="325" t="s">
        <v>82</v>
      </c>
      <c r="B2" s="325" t="s">
        <v>119</v>
      </c>
      <c r="C2" s="325" t="s">
        <v>120</v>
      </c>
      <c r="D2" s="325" t="s">
        <v>121</v>
      </c>
      <c r="E2" s="325" t="s">
        <v>122</v>
      </c>
      <c r="F2" s="325" t="s">
        <v>123</v>
      </c>
      <c r="G2" s="325" t="s">
        <v>124</v>
      </c>
      <c r="H2" s="325" t="s">
        <v>125</v>
      </c>
      <c r="I2" s="325" t="s">
        <v>126</v>
      </c>
      <c r="J2" s="325" t="s">
        <v>127</v>
      </c>
      <c r="K2" s="325" t="s">
        <v>128</v>
      </c>
      <c r="L2" s="325" t="s">
        <v>129</v>
      </c>
      <c r="M2" s="325" t="s">
        <v>130</v>
      </c>
    </row>
    <row r="3" spans="1:13" x14ac:dyDescent="0.25"/>
    <row r="4" spans="1:13" x14ac:dyDescent="0.25">
      <c r="A4" t="str">
        <f xml:space="preserve"> IF(InpOverride!A4 = 0, F_Inputs!A4, InpOverride!A4)</f>
        <v>SRN</v>
      </c>
      <c r="B4" t="str">
        <f xml:space="preserve"> F_Inputs!B4</f>
        <v>C_PR24FM01_BB3805AL_PR24</v>
      </c>
      <c r="C4" t="str">
        <f xml:space="preserve"> F_Inputs!C4</f>
        <v>Retail price index - for April</v>
      </c>
      <c r="D4" t="str">
        <f xml:space="preserve"> F_Inputs!D4</f>
        <v>nr</v>
      </c>
      <c r="E4" t="str">
        <f xml:space="preserve"> F_Inputs!E4</f>
        <v>Price Review 2024</v>
      </c>
      <c r="F4" s="300">
        <f xml:space="preserve"> IF(InpOverride!F4 = 0, F_Inputs!F4, InpOverride!F4)</f>
        <v>270.60000000000002</v>
      </c>
      <c r="G4" s="300">
        <f xml:space="preserve"> IF(InpOverride!G4 = 0, F_Inputs!G4, InpOverride!G4)</f>
        <v>279.7</v>
      </c>
      <c r="H4" s="300">
        <f xml:space="preserve"> IF(InpOverride!H4 = 0, F_Inputs!H4, InpOverride!H4)</f>
        <v>288.2</v>
      </c>
      <c r="I4" s="300">
        <f xml:space="preserve"> IF(InpOverride!I4 = 0, F_Inputs!I4, InpOverride!I4)</f>
        <v>292.60000000000002</v>
      </c>
      <c r="J4" s="300">
        <f xml:space="preserve"> IF(InpOverride!J4 = 0, F_Inputs!J4, InpOverride!J4)</f>
        <v>301.10000000000002</v>
      </c>
      <c r="K4" s="300">
        <f xml:space="preserve"> IF(InpOverride!K4 = 0, F_Inputs!K4, InpOverride!K4)</f>
        <v>334.6</v>
      </c>
      <c r="L4" s="300">
        <f xml:space="preserve"> IF(InpOverride!L4 = 0, F_Inputs!L4, InpOverride!L4)</f>
        <v>372.8</v>
      </c>
      <c r="M4" s="300">
        <f xml:space="preserve"> IF(InpOverride!M4 = 0, F_Inputs!M4, InpOverride!M4)</f>
        <v>385</v>
      </c>
    </row>
    <row r="5" spans="1:13" x14ac:dyDescent="0.25">
      <c r="A5" t="str">
        <f xml:space="preserve"> IF(InpOverride!A5 = 0, F_Inputs!A5, InpOverride!A5)</f>
        <v>SRN</v>
      </c>
      <c r="B5" t="str">
        <f xml:space="preserve"> F_Inputs!B5</f>
        <v>C_PR24FM01_BB3805MY_PR24</v>
      </c>
      <c r="C5" t="str">
        <f xml:space="preserve"> F_Inputs!C5</f>
        <v>Retail price index - for May</v>
      </c>
      <c r="D5" t="str">
        <f xml:space="preserve"> F_Inputs!D5</f>
        <v>nr</v>
      </c>
      <c r="E5" t="str">
        <f xml:space="preserve"> F_Inputs!E5</f>
        <v>Price Review 2024</v>
      </c>
      <c r="F5" s="300">
        <f xml:space="preserve"> IF(InpOverride!F5 = 0, F_Inputs!F5, InpOverride!F5)</f>
        <v>271.7</v>
      </c>
      <c r="G5" s="300">
        <f xml:space="preserve"> IF(InpOverride!G5 = 0, F_Inputs!G5, InpOverride!G5)</f>
        <v>280.7</v>
      </c>
      <c r="H5" s="300">
        <f xml:space="preserve"> IF(InpOverride!H5 = 0, F_Inputs!H5, InpOverride!H5)</f>
        <v>289.2</v>
      </c>
      <c r="I5" s="300">
        <f xml:space="preserve"> IF(InpOverride!I5 = 0, F_Inputs!I5, InpOverride!I5)</f>
        <v>292.2</v>
      </c>
      <c r="J5" s="300">
        <f xml:space="preserve"> IF(InpOverride!J5 = 0, F_Inputs!J5, InpOverride!J5)</f>
        <v>301.89999999999998</v>
      </c>
      <c r="K5" s="300">
        <f xml:space="preserve"> IF(InpOverride!K5 = 0, F_Inputs!K5, InpOverride!K5)</f>
        <v>337.1</v>
      </c>
      <c r="L5" s="300">
        <f xml:space="preserve"> IF(InpOverride!L5 = 0, F_Inputs!L5, InpOverride!L5)</f>
        <v>375.3</v>
      </c>
      <c r="M5" s="300">
        <f xml:space="preserve"> IF(InpOverride!M5 = 0, F_Inputs!M5, InpOverride!M5)</f>
        <v>386.4</v>
      </c>
    </row>
    <row r="6" spans="1:13" x14ac:dyDescent="0.25">
      <c r="A6" t="str">
        <f xml:space="preserve"> IF(InpOverride!A6 = 0, F_Inputs!A6, InpOverride!A6)</f>
        <v>SRN</v>
      </c>
      <c r="B6" t="str">
        <f xml:space="preserve"> F_Inputs!B6</f>
        <v>C_PR24FM01_BB3805JN_PR24</v>
      </c>
      <c r="C6" t="str">
        <f xml:space="preserve"> F_Inputs!C6</f>
        <v>Retail price index - for June</v>
      </c>
      <c r="D6" t="str">
        <f xml:space="preserve"> F_Inputs!D6</f>
        <v>nr</v>
      </c>
      <c r="E6" t="str">
        <f xml:space="preserve"> F_Inputs!E6</f>
        <v>Price Review 2024</v>
      </c>
      <c r="F6" s="300">
        <f xml:space="preserve"> IF(InpOverride!F6 = 0, F_Inputs!F6, InpOverride!F6)</f>
        <v>272.3</v>
      </c>
      <c r="G6" s="300">
        <f xml:space="preserve"> IF(InpOverride!G6 = 0, F_Inputs!G6, InpOverride!G6)</f>
        <v>281.5</v>
      </c>
      <c r="H6" s="300">
        <f xml:space="preserve"> IF(InpOverride!H6 = 0, F_Inputs!H6, InpOverride!H6)</f>
        <v>289.60000000000002</v>
      </c>
      <c r="I6" s="300">
        <f xml:space="preserve"> IF(InpOverride!I6 = 0, F_Inputs!I6, InpOverride!I6)</f>
        <v>292.7</v>
      </c>
      <c r="J6" s="300">
        <f xml:space="preserve"> IF(InpOverride!J6 = 0, F_Inputs!J6, InpOverride!J6)</f>
        <v>304</v>
      </c>
      <c r="K6" s="300">
        <f xml:space="preserve"> IF(InpOverride!K6 = 0, F_Inputs!K6, InpOverride!K6)</f>
        <v>340</v>
      </c>
      <c r="L6" s="300">
        <f xml:space="preserve"> IF(InpOverride!L6 = 0, F_Inputs!L6, InpOverride!L6)</f>
        <v>376.4</v>
      </c>
      <c r="M6" s="300">
        <f xml:space="preserve"> IF(InpOverride!M6 = 0, F_Inputs!M6, InpOverride!M6)</f>
        <v>387.3</v>
      </c>
    </row>
    <row r="7" spans="1:13" x14ac:dyDescent="0.25">
      <c r="A7" t="str">
        <f xml:space="preserve"> IF(InpOverride!A7 = 0, F_Inputs!A7, InpOverride!A7)</f>
        <v>SRN</v>
      </c>
      <c r="B7" t="str">
        <f xml:space="preserve"> F_Inputs!B7</f>
        <v>C_PR24FM01_BB3805JL_PR24</v>
      </c>
      <c r="C7" t="str">
        <f xml:space="preserve"> F_Inputs!C7</f>
        <v>Retail price index - for July</v>
      </c>
      <c r="D7" t="str">
        <f xml:space="preserve"> F_Inputs!D7</f>
        <v>nr</v>
      </c>
      <c r="E7" t="str">
        <f xml:space="preserve"> F_Inputs!E7</f>
        <v>Price Review 2024</v>
      </c>
      <c r="F7" s="300">
        <f xml:space="preserve"> IF(InpOverride!F7 = 0, F_Inputs!F7, InpOverride!F7)</f>
        <v>272.89999999999998</v>
      </c>
      <c r="G7" s="300">
        <f xml:space="preserve"> IF(InpOverride!G7 = 0, F_Inputs!G7, InpOverride!G7)</f>
        <v>281.7</v>
      </c>
      <c r="H7" s="300">
        <f xml:space="preserve"> IF(InpOverride!H7 = 0, F_Inputs!H7, InpOverride!H7)</f>
        <v>289.5</v>
      </c>
      <c r="I7" s="300">
        <f xml:space="preserve"> IF(InpOverride!I7 = 0, F_Inputs!I7, InpOverride!I7)</f>
        <v>294.2</v>
      </c>
      <c r="J7" s="300">
        <f xml:space="preserve"> IF(InpOverride!J7 = 0, F_Inputs!J7, InpOverride!J7)</f>
        <v>305.5</v>
      </c>
      <c r="K7" s="300">
        <f xml:space="preserve"> IF(InpOverride!K7 = 0, F_Inputs!K7, InpOverride!K7)</f>
        <v>343.2</v>
      </c>
      <c r="L7" s="300">
        <f xml:space="preserve"> IF(InpOverride!L7 = 0, F_Inputs!L7, InpOverride!L7)</f>
        <v>374.2</v>
      </c>
      <c r="M7" s="300">
        <f xml:space="preserve"> IF(InpOverride!M7 = 0, F_Inputs!M7, InpOverride!M7)</f>
        <v>387.5</v>
      </c>
    </row>
    <row r="8" spans="1:13" x14ac:dyDescent="0.25">
      <c r="A8" t="str">
        <f xml:space="preserve"> IF(InpOverride!A8 = 0, F_Inputs!A8, InpOverride!A8)</f>
        <v>SRN</v>
      </c>
      <c r="B8" t="str">
        <f xml:space="preserve"> F_Inputs!B8</f>
        <v>C_PR24FM01_BB3805AT_PR24</v>
      </c>
      <c r="C8" t="str">
        <f xml:space="preserve"> F_Inputs!C8</f>
        <v>Retail price index - for August</v>
      </c>
      <c r="D8" t="str">
        <f xml:space="preserve"> F_Inputs!D8</f>
        <v>nr</v>
      </c>
      <c r="E8" t="str">
        <f xml:space="preserve"> F_Inputs!E8</f>
        <v>Price Review 2024</v>
      </c>
      <c r="F8" s="300">
        <f xml:space="preserve"> IF(InpOverride!F8 = 0, F_Inputs!F8, InpOverride!F8)</f>
        <v>274.7</v>
      </c>
      <c r="G8" s="300">
        <f xml:space="preserve"> IF(InpOverride!G8 = 0, F_Inputs!G8, InpOverride!G8)</f>
        <v>284.2</v>
      </c>
      <c r="H8" s="300">
        <f xml:space="preserve"> IF(InpOverride!H8 = 0, F_Inputs!H8, InpOverride!H8)</f>
        <v>291.7</v>
      </c>
      <c r="I8" s="300">
        <f xml:space="preserve"> IF(InpOverride!I8 = 0, F_Inputs!I8, InpOverride!I8)</f>
        <v>293.3</v>
      </c>
      <c r="J8" s="300">
        <f xml:space="preserve"> IF(InpOverride!J8 = 0, F_Inputs!J8, InpOverride!J8)</f>
        <v>307.39999999999998</v>
      </c>
      <c r="K8" s="300">
        <f xml:space="preserve"> IF(InpOverride!K8 = 0, F_Inputs!K8, InpOverride!K8)</f>
        <v>345.2</v>
      </c>
      <c r="L8" s="300">
        <f xml:space="preserve"> IF(InpOverride!L8 = 0, F_Inputs!L8, InpOverride!L8)</f>
        <v>376.6</v>
      </c>
      <c r="M8" s="300">
        <f xml:space="preserve"> IF(InpOverride!M8 = 0, F_Inputs!M8, InpOverride!M8)</f>
        <v>389.9</v>
      </c>
    </row>
    <row r="9" spans="1:13" x14ac:dyDescent="0.25">
      <c r="A9" t="str">
        <f xml:space="preserve"> IF(InpOverride!A9 = 0, F_Inputs!A9, InpOverride!A9)</f>
        <v>SRN</v>
      </c>
      <c r="B9" t="str">
        <f xml:space="preserve"> F_Inputs!B9</f>
        <v>C_PR24FM01_BB3805SR_PR24</v>
      </c>
      <c r="C9" t="str">
        <f xml:space="preserve"> F_Inputs!C9</f>
        <v>Retail price index - for September</v>
      </c>
      <c r="D9" t="str">
        <f xml:space="preserve"> F_Inputs!D9</f>
        <v>nr</v>
      </c>
      <c r="E9" t="str">
        <f xml:space="preserve"> F_Inputs!E9</f>
        <v>Price Review 2024</v>
      </c>
      <c r="F9" s="300">
        <f xml:space="preserve"> IF(InpOverride!F9 = 0, F_Inputs!F9, InpOverride!F9)</f>
        <v>275.10000000000002</v>
      </c>
      <c r="G9" s="300">
        <f xml:space="preserve"> IF(InpOverride!G9 = 0, F_Inputs!G9, InpOverride!G9)</f>
        <v>284.10000000000002</v>
      </c>
      <c r="H9" s="300">
        <f xml:space="preserve"> IF(InpOverride!H9 = 0, F_Inputs!H9, InpOverride!H9)</f>
        <v>291</v>
      </c>
      <c r="I9" s="300">
        <f xml:space="preserve"> IF(InpOverride!I9 = 0, F_Inputs!I9, InpOverride!I9)</f>
        <v>294.3</v>
      </c>
      <c r="J9" s="300">
        <f xml:space="preserve"> IF(InpOverride!J9 = 0, F_Inputs!J9, InpOverride!J9)</f>
        <v>308.60000000000002</v>
      </c>
      <c r="K9" s="300">
        <f xml:space="preserve"> IF(InpOverride!K9 = 0, F_Inputs!K9, InpOverride!K9)</f>
        <v>347.6</v>
      </c>
      <c r="L9" s="300">
        <f xml:space="preserve"> IF(InpOverride!L9 = 0, F_Inputs!L9, InpOverride!L9)</f>
        <v>378.4</v>
      </c>
      <c r="M9" s="300">
        <f xml:space="preserve"> IF(InpOverride!M9 = 0, F_Inputs!M9, InpOverride!M9)</f>
        <v>388.6</v>
      </c>
    </row>
    <row r="10" spans="1:13" x14ac:dyDescent="0.25">
      <c r="A10" t="str">
        <f xml:space="preserve"> IF(InpOverride!A10 = 0, F_Inputs!A10, InpOverride!A10)</f>
        <v>SRN</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00">
        <f xml:space="preserve"> IF(InpOverride!F10 = 0, F_Inputs!F10, InpOverride!F10)</f>
        <v>275.3</v>
      </c>
      <c r="G10" s="300">
        <f xml:space="preserve"> IF(InpOverride!G10 = 0, F_Inputs!G10, InpOverride!G10)</f>
        <v>284.5</v>
      </c>
      <c r="H10" s="300">
        <f xml:space="preserve"> IF(InpOverride!H10 = 0, F_Inputs!H10, InpOverride!H10)</f>
        <v>290.39999999999998</v>
      </c>
      <c r="I10" s="300">
        <f xml:space="preserve"> IF(InpOverride!I10 = 0, F_Inputs!I10, InpOverride!I10)</f>
        <v>294.3</v>
      </c>
      <c r="J10" s="300">
        <f xml:space="preserve"> IF(InpOverride!J10 = 0, F_Inputs!J10, InpOverride!J10)</f>
        <v>312</v>
      </c>
      <c r="K10" s="300">
        <f xml:space="preserve"> IF(InpOverride!K10 = 0, F_Inputs!K10, InpOverride!K10)</f>
        <v>356.2</v>
      </c>
      <c r="L10" s="300">
        <f xml:space="preserve"> IF(InpOverride!L10 = 0, F_Inputs!L10, InpOverride!L10)</f>
        <v>377.8</v>
      </c>
      <c r="M10" s="300">
        <f xml:space="preserve"> IF(InpOverride!M10 = 0, F_Inputs!M10, InpOverride!M10)</f>
        <v>390.7</v>
      </c>
    </row>
    <row r="11" spans="1:13" x14ac:dyDescent="0.25">
      <c r="A11" t="str">
        <f xml:space="preserve"> IF(InpOverride!A11 = 0, F_Inputs!A11, InpOverride!A11)</f>
        <v>SRN</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00">
        <f xml:space="preserve"> IF(InpOverride!F11 = 0, F_Inputs!F11, InpOverride!F11)</f>
        <v>275.8</v>
      </c>
      <c r="G11" s="300">
        <f xml:space="preserve"> IF(InpOverride!G11 = 0, F_Inputs!G11, InpOverride!G11)</f>
        <v>284.60000000000002</v>
      </c>
      <c r="H11" s="300">
        <f xml:space="preserve"> IF(InpOverride!H11 = 0, F_Inputs!H11, InpOverride!H11)</f>
        <v>291</v>
      </c>
      <c r="I11" s="300">
        <f xml:space="preserve"> IF(InpOverride!I11 = 0, F_Inputs!I11, InpOverride!I11)</f>
        <v>293.5</v>
      </c>
      <c r="J11" s="300">
        <f xml:space="preserve"> IF(InpOverride!J11 = 0, F_Inputs!J11, InpOverride!J11)</f>
        <v>314.3</v>
      </c>
      <c r="K11" s="300">
        <f xml:space="preserve"> IF(InpOverride!K11 = 0, F_Inputs!K11, InpOverride!K11)</f>
        <v>358.3</v>
      </c>
      <c r="L11" s="300">
        <f xml:space="preserve"> IF(InpOverride!L11 = 0, F_Inputs!L11, InpOverride!L11)</f>
        <v>377.3</v>
      </c>
      <c r="M11" s="300">
        <f xml:space="preserve"> IF(InpOverride!M11 = 0, F_Inputs!M11, InpOverride!M11)</f>
        <v>390.9</v>
      </c>
    </row>
    <row r="12" spans="1:13" x14ac:dyDescent="0.25">
      <c r="A12" t="str">
        <f xml:space="preserve"> IF(InpOverride!A12 = 0, F_Inputs!A12, InpOverride!A12)</f>
        <v>SRN</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00">
        <f xml:space="preserve"> IF(InpOverride!F12 = 0, F_Inputs!F12, InpOverride!F12)</f>
        <v>278.10000000000002</v>
      </c>
      <c r="G12" s="300">
        <f xml:space="preserve"> IF(InpOverride!G12 = 0, F_Inputs!G12, InpOverride!G12)</f>
        <v>285.60000000000002</v>
      </c>
      <c r="H12" s="300">
        <f xml:space="preserve"> IF(InpOverride!H12 = 0, F_Inputs!H12, InpOverride!H12)</f>
        <v>291.89999999999998</v>
      </c>
      <c r="I12" s="300">
        <f xml:space="preserve"> IF(InpOverride!I12 = 0, F_Inputs!I12, InpOverride!I12)</f>
        <v>295.39999999999998</v>
      </c>
      <c r="J12" s="300">
        <f xml:space="preserve"> IF(InpOverride!J12 = 0, F_Inputs!J12, InpOverride!J12)</f>
        <v>317.7</v>
      </c>
      <c r="K12" s="300">
        <f xml:space="preserve"> IF(InpOverride!K12 = 0, F_Inputs!K12, InpOverride!K12)</f>
        <v>360.4</v>
      </c>
      <c r="L12" s="300">
        <f xml:space="preserve"> IF(InpOverride!L12 = 0, F_Inputs!L12, InpOverride!L12)</f>
        <v>379</v>
      </c>
      <c r="M12" s="300">
        <f xml:space="preserve"> IF(InpOverride!M12 = 0, F_Inputs!M12, InpOverride!M12)</f>
        <v>392.1</v>
      </c>
    </row>
    <row r="13" spans="1:13" x14ac:dyDescent="0.25">
      <c r="A13" t="str">
        <f xml:space="preserve"> IF(InpOverride!A13 = 0, F_Inputs!A13, InpOverride!A13)</f>
        <v>SRN</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00">
        <f xml:space="preserve"> IF(InpOverride!F13 = 0, F_Inputs!F13, InpOverride!F13)</f>
        <v>276</v>
      </c>
      <c r="G13" s="300">
        <f xml:space="preserve"> IF(InpOverride!G13 = 0, F_Inputs!G13, InpOverride!G13)</f>
        <v>283</v>
      </c>
      <c r="H13" s="300">
        <f xml:space="preserve"> IF(InpOverride!H13 = 0, F_Inputs!H13, InpOverride!H13)</f>
        <v>290.60000000000002</v>
      </c>
      <c r="I13" s="300">
        <f xml:space="preserve"> IF(InpOverride!I13 = 0, F_Inputs!I13, InpOverride!I13)</f>
        <v>294.60000000000002</v>
      </c>
      <c r="J13" s="300">
        <f xml:space="preserve"> IF(InpOverride!J13 = 0, F_Inputs!J13, InpOverride!J13)</f>
        <v>317.7</v>
      </c>
      <c r="K13" s="300">
        <f xml:space="preserve"> IF(InpOverride!K13 = 0, F_Inputs!K13, InpOverride!K13)</f>
        <v>360.3</v>
      </c>
      <c r="L13" s="300">
        <f xml:space="preserve"> IF(InpOverride!L13 = 0, F_Inputs!L13, InpOverride!L13)</f>
        <v>378</v>
      </c>
      <c r="M13" s="300">
        <f xml:space="preserve"> IF(InpOverride!M13 = 0, F_Inputs!M13, InpOverride!M13)</f>
        <v>391.7</v>
      </c>
    </row>
    <row r="14" spans="1:13" x14ac:dyDescent="0.25">
      <c r="A14" t="str">
        <f xml:space="preserve"> IF(InpOverride!A14 = 0, F_Inputs!A14, InpOverride!A14)</f>
        <v>SRN</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00">
        <f xml:space="preserve"> IF(InpOverride!F14 = 0, F_Inputs!F14, InpOverride!F14)</f>
        <v>278.10000000000002</v>
      </c>
      <c r="G14" s="300">
        <f xml:space="preserve"> IF(InpOverride!G14 = 0, F_Inputs!G14, InpOverride!G14)</f>
        <v>285</v>
      </c>
      <c r="H14" s="300">
        <f xml:space="preserve"> IF(InpOverride!H14 = 0, F_Inputs!H14, InpOverride!H14)</f>
        <v>292</v>
      </c>
      <c r="I14" s="300">
        <f xml:space="preserve"> IF(InpOverride!I14 = 0, F_Inputs!I14, InpOverride!I14)</f>
        <v>296</v>
      </c>
      <c r="J14" s="300">
        <f xml:space="preserve"> IF(InpOverride!J14 = 0, F_Inputs!J14, InpOverride!J14)</f>
        <v>320.2</v>
      </c>
      <c r="K14" s="300">
        <f xml:space="preserve"> IF(InpOverride!K14 = 0, F_Inputs!K14, InpOverride!K14)</f>
        <v>364.5</v>
      </c>
      <c r="L14" s="300">
        <f xml:space="preserve"> IF(InpOverride!L14 = 0, F_Inputs!L14, InpOverride!L14)</f>
        <v>381</v>
      </c>
      <c r="M14" s="300">
        <f xml:space="preserve"> IF(InpOverride!M14 = 0, F_Inputs!M14, InpOverride!M14)</f>
        <v>394</v>
      </c>
    </row>
    <row r="15" spans="1:13" x14ac:dyDescent="0.25">
      <c r="A15" t="str">
        <f xml:space="preserve"> IF(InpOverride!A15 = 0, F_Inputs!A15, InpOverride!A15)</f>
        <v>SRN</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00">
        <f xml:space="preserve"> IF(InpOverride!F15 = 0, F_Inputs!F15, InpOverride!F15)</f>
        <v>278.3</v>
      </c>
      <c r="G15" s="300">
        <f xml:space="preserve"> IF(InpOverride!G15 = 0, F_Inputs!G15, InpOverride!G15)</f>
        <v>285.10000000000002</v>
      </c>
      <c r="H15" s="300">
        <f xml:space="preserve"> IF(InpOverride!H15 = 0, F_Inputs!H15, InpOverride!H15)</f>
        <v>292.60000000000002</v>
      </c>
      <c r="I15" s="300">
        <f xml:space="preserve"> IF(InpOverride!I15 = 0, F_Inputs!I15, InpOverride!I15)</f>
        <v>296.89999999999998</v>
      </c>
      <c r="J15" s="300">
        <f xml:space="preserve"> IF(InpOverride!J15 = 0, F_Inputs!J15, InpOverride!J15)</f>
        <v>323.5</v>
      </c>
      <c r="K15" s="300">
        <f xml:space="preserve"> IF(InpOverride!K15 = 0, F_Inputs!K15, InpOverride!K15)</f>
        <v>367.2</v>
      </c>
      <c r="L15" s="300">
        <f xml:space="preserve"> IF(InpOverride!L15 = 0, F_Inputs!L15, InpOverride!L15)</f>
        <v>383</v>
      </c>
      <c r="M15" s="300">
        <f xml:space="preserve"> IF(InpOverride!M15 = 0, F_Inputs!M15, InpOverride!M15)</f>
        <v>395.3</v>
      </c>
    </row>
    <row r="16" spans="1:13" x14ac:dyDescent="0.25">
      <c r="A16" t="str">
        <f xml:space="preserve"> IF(InpOverride!A16 = 0, F_Inputs!A16, InpOverride!A16)</f>
        <v>SRN</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00">
        <f xml:space="preserve"> IF(InpOverride!F16 = 0, F_Inputs!F16, InpOverride!F16)</f>
        <v>103.2</v>
      </c>
      <c r="G16" s="300">
        <f xml:space="preserve"> IF(InpOverride!G16 = 0, F_Inputs!G16, InpOverride!G16)</f>
        <v>105.5</v>
      </c>
      <c r="H16" s="300">
        <f xml:space="preserve"> IF(InpOverride!H16 = 0, F_Inputs!H16, InpOverride!H16)</f>
        <v>107.6</v>
      </c>
      <c r="I16" s="300">
        <f xml:space="preserve"> IF(InpOverride!I16 = 0, F_Inputs!I16, InpOverride!I16)</f>
        <v>108.6</v>
      </c>
      <c r="J16" s="300">
        <f xml:space="preserve"> IF(InpOverride!J16 = 0, F_Inputs!J16, InpOverride!J16)</f>
        <v>110.4</v>
      </c>
      <c r="K16" s="300">
        <f xml:space="preserve"> IF(InpOverride!K16 = 0, F_Inputs!K16, InpOverride!K16)</f>
        <v>119</v>
      </c>
      <c r="L16" s="300">
        <f xml:space="preserve"> IF(InpOverride!L16 = 0, F_Inputs!L16, InpOverride!L16)</f>
        <v>128.30000000000001</v>
      </c>
      <c r="M16" s="300">
        <f xml:space="preserve"> IF(InpOverride!M16 = 0, F_Inputs!M16, InpOverride!M16)</f>
        <v>132.19999999999999</v>
      </c>
    </row>
    <row r="17" spans="1:13" x14ac:dyDescent="0.25">
      <c r="A17" t="str">
        <f xml:space="preserve"> IF(InpOverride!A17 = 0, F_Inputs!A17, InpOverride!A17)</f>
        <v>SRN</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00">
        <f xml:space="preserve"> IF(InpOverride!F17 = 0, F_Inputs!F17, InpOverride!F17)</f>
        <v>103.5</v>
      </c>
      <c r="G17" s="300">
        <f xml:space="preserve"> IF(InpOverride!G17 = 0, F_Inputs!G17, InpOverride!G17)</f>
        <v>105.9</v>
      </c>
      <c r="H17" s="300">
        <f xml:space="preserve"> IF(InpOverride!H17 = 0, F_Inputs!H17, InpOverride!H17)</f>
        <v>107.9</v>
      </c>
      <c r="I17" s="300">
        <f xml:space="preserve"> IF(InpOverride!I17 = 0, F_Inputs!I17, InpOverride!I17)</f>
        <v>108.6</v>
      </c>
      <c r="J17" s="300">
        <f xml:space="preserve"> IF(InpOverride!J17 = 0, F_Inputs!J17, InpOverride!J17)</f>
        <v>111</v>
      </c>
      <c r="K17" s="300">
        <f xml:space="preserve"> IF(InpOverride!K17 = 0, F_Inputs!K17, InpOverride!K17)</f>
        <v>119.7</v>
      </c>
      <c r="L17" s="300">
        <f xml:space="preserve"> IF(InpOverride!L17 = 0, F_Inputs!L17, InpOverride!L17)</f>
        <v>129.1</v>
      </c>
      <c r="M17" s="300">
        <f xml:space="preserve"> IF(InpOverride!M17 = 0, F_Inputs!M17, InpOverride!M17)</f>
        <v>132.69999999999999</v>
      </c>
    </row>
    <row r="18" spans="1:13" x14ac:dyDescent="0.25">
      <c r="A18" t="str">
        <f xml:space="preserve"> IF(InpOverride!A18 = 0, F_Inputs!A18, InpOverride!A18)</f>
        <v>SRN</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00">
        <f xml:space="preserve"> IF(InpOverride!F18 = 0, F_Inputs!F18, InpOverride!F18)</f>
        <v>103.5</v>
      </c>
      <c r="G18" s="300">
        <f xml:space="preserve"> IF(InpOverride!G18 = 0, F_Inputs!G18, InpOverride!G18)</f>
        <v>105.9</v>
      </c>
      <c r="H18" s="300">
        <f xml:space="preserve"> IF(InpOverride!H18 = 0, F_Inputs!H18, InpOverride!H18)</f>
        <v>107.9</v>
      </c>
      <c r="I18" s="300">
        <f xml:space="preserve"> IF(InpOverride!I18 = 0, F_Inputs!I18, InpOverride!I18)</f>
        <v>108.8</v>
      </c>
      <c r="J18" s="300">
        <f xml:space="preserve"> IF(InpOverride!J18 = 0, F_Inputs!J18, InpOverride!J18)</f>
        <v>111.4</v>
      </c>
      <c r="K18" s="300">
        <f xml:space="preserve"> IF(InpOverride!K18 = 0, F_Inputs!K18, InpOverride!K18)</f>
        <v>120.5</v>
      </c>
      <c r="L18" s="300">
        <f xml:space="preserve"> IF(InpOverride!L18 = 0, F_Inputs!L18, InpOverride!L18)</f>
        <v>129.4</v>
      </c>
      <c r="M18" s="300">
        <f xml:space="preserve"> IF(InpOverride!M18 = 0, F_Inputs!M18, InpOverride!M18)</f>
        <v>133</v>
      </c>
    </row>
    <row r="19" spans="1:13" x14ac:dyDescent="0.25">
      <c r="A19" t="str">
        <f xml:space="preserve"> IF(InpOverride!A19 = 0, F_Inputs!A19, InpOverride!A19)</f>
        <v>SRN</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00">
        <f xml:space="preserve"> IF(InpOverride!F19 = 0, F_Inputs!F19, InpOverride!F19)</f>
        <v>103.5</v>
      </c>
      <c r="G19" s="300">
        <f xml:space="preserve"> IF(InpOverride!G19 = 0, F_Inputs!G19, InpOverride!G19)</f>
        <v>105.9</v>
      </c>
      <c r="H19" s="300">
        <f xml:space="preserve"> IF(InpOverride!H19 = 0, F_Inputs!H19, InpOverride!H19)</f>
        <v>108</v>
      </c>
      <c r="I19" s="300">
        <f xml:space="preserve"> IF(InpOverride!I19 = 0, F_Inputs!I19, InpOverride!I19)</f>
        <v>109.2</v>
      </c>
      <c r="J19" s="300">
        <f xml:space="preserve"> IF(InpOverride!J19 = 0, F_Inputs!J19, InpOverride!J19)</f>
        <v>111.4</v>
      </c>
      <c r="K19" s="300">
        <f xml:space="preserve"> IF(InpOverride!K19 = 0, F_Inputs!K19, InpOverride!K19)</f>
        <v>121.2</v>
      </c>
      <c r="L19" s="300">
        <f xml:space="preserve"> IF(InpOverride!L19 = 0, F_Inputs!L19, InpOverride!L19)</f>
        <v>129</v>
      </c>
      <c r="M19" s="300">
        <f xml:space="preserve"> IF(InpOverride!M19 = 0, F_Inputs!M19, InpOverride!M19)</f>
        <v>132.9</v>
      </c>
    </row>
    <row r="20" spans="1:13" x14ac:dyDescent="0.25">
      <c r="A20" t="str">
        <f xml:space="preserve"> IF(InpOverride!A20 = 0, F_Inputs!A20, InpOverride!A20)</f>
        <v>SRN</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00">
        <f xml:space="preserve"> IF(InpOverride!F20 = 0, F_Inputs!F20, InpOverride!F20)</f>
        <v>104</v>
      </c>
      <c r="G20" s="300">
        <f xml:space="preserve"> IF(InpOverride!G20 = 0, F_Inputs!G20, InpOverride!G20)</f>
        <v>106.5</v>
      </c>
      <c r="H20" s="300">
        <f xml:space="preserve"> IF(InpOverride!H20 = 0, F_Inputs!H20, InpOverride!H20)</f>
        <v>108.3</v>
      </c>
      <c r="I20" s="300">
        <f xml:space="preserve"> IF(InpOverride!I20 = 0, F_Inputs!I20, InpOverride!I20)</f>
        <v>108.8</v>
      </c>
      <c r="J20" s="300">
        <f xml:space="preserve"> IF(InpOverride!J20 = 0, F_Inputs!J20, InpOverride!J20)</f>
        <v>112.1</v>
      </c>
      <c r="K20" s="300">
        <f xml:space="preserve"> IF(InpOverride!K20 = 0, F_Inputs!K20, InpOverride!K20)</f>
        <v>121.8</v>
      </c>
      <c r="L20" s="300">
        <f xml:space="preserve"> IF(InpOverride!L20 = 0, F_Inputs!L20, InpOverride!L20)</f>
        <v>129.4</v>
      </c>
      <c r="M20" s="300">
        <f xml:space="preserve"> IF(InpOverride!M20 = 0, F_Inputs!M20, InpOverride!M20)</f>
        <v>133.4</v>
      </c>
    </row>
    <row r="21" spans="1:13" x14ac:dyDescent="0.25">
      <c r="A21" t="str">
        <f xml:space="preserve"> IF(InpOverride!A21 = 0, F_Inputs!A21, InpOverride!A21)</f>
        <v>SRN</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00">
        <f xml:space="preserve"> IF(InpOverride!F21 = 0, F_Inputs!F21, InpOverride!F21)</f>
        <v>104.3</v>
      </c>
      <c r="G21" s="300">
        <f xml:space="preserve"> IF(InpOverride!G21 = 0, F_Inputs!G21, InpOverride!G21)</f>
        <v>106.6</v>
      </c>
      <c r="H21" s="300">
        <f xml:space="preserve"> IF(InpOverride!H21 = 0, F_Inputs!H21, InpOverride!H21)</f>
        <v>108.4</v>
      </c>
      <c r="I21" s="300">
        <f xml:space="preserve"> IF(InpOverride!I21 = 0, F_Inputs!I21, InpOverride!I21)</f>
        <v>109.2</v>
      </c>
      <c r="J21" s="300">
        <f xml:space="preserve"> IF(InpOverride!J21 = 0, F_Inputs!J21, InpOverride!J21)</f>
        <v>112.4</v>
      </c>
      <c r="K21" s="300">
        <f xml:space="preserve"> IF(InpOverride!K21 = 0, F_Inputs!K21, InpOverride!K21)</f>
        <v>122.3</v>
      </c>
      <c r="L21" s="300">
        <f xml:space="preserve"> IF(InpOverride!L21 = 0, F_Inputs!L21, InpOverride!L21)</f>
        <v>130.1</v>
      </c>
      <c r="M21" s="300">
        <f xml:space="preserve"> IF(InpOverride!M21 = 0, F_Inputs!M21, InpOverride!M21)</f>
        <v>133.5</v>
      </c>
    </row>
    <row r="22" spans="1:13" x14ac:dyDescent="0.25">
      <c r="A22" t="str">
        <f xml:space="preserve"> IF(InpOverride!A22 = 0, F_Inputs!A22, InpOverride!A22)</f>
        <v>SRN</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00">
        <f xml:space="preserve"> IF(InpOverride!F22 = 0, F_Inputs!F22, InpOverride!F22)</f>
        <v>104.4</v>
      </c>
      <c r="G22" s="300">
        <f xml:space="preserve"> IF(InpOverride!G22 = 0, F_Inputs!G22, InpOverride!G22)</f>
        <v>106.7</v>
      </c>
      <c r="H22" s="300">
        <f xml:space="preserve"> IF(InpOverride!H22 = 0, F_Inputs!H22, InpOverride!H22)</f>
        <v>108.3</v>
      </c>
      <c r="I22" s="300">
        <f xml:space="preserve"> IF(InpOverride!I22 = 0, F_Inputs!I22, InpOverride!I22)</f>
        <v>109.2</v>
      </c>
      <c r="J22" s="300">
        <f xml:space="preserve"> IF(InpOverride!J22 = 0, F_Inputs!J22, InpOverride!J22)</f>
        <v>113.4</v>
      </c>
      <c r="K22" s="300">
        <f xml:space="preserve"> IF(InpOverride!K22 = 0, F_Inputs!K22, InpOverride!K22)</f>
        <v>124.3</v>
      </c>
      <c r="L22" s="300">
        <f xml:space="preserve"> IF(InpOverride!L22 = 0, F_Inputs!L22, InpOverride!L22)</f>
        <v>130.19999999999999</v>
      </c>
      <c r="M22" s="300">
        <f xml:space="preserve"> IF(InpOverride!M22 = 0, F_Inputs!M22, InpOverride!M22)</f>
        <v>134.30000000000001</v>
      </c>
    </row>
    <row r="23" spans="1:13" x14ac:dyDescent="0.25">
      <c r="A23" t="str">
        <f xml:space="preserve"> IF(InpOverride!A23 = 0, F_Inputs!A23, InpOverride!A23)</f>
        <v>SRN</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00">
        <f xml:space="preserve"> IF(InpOverride!F23 = 0, F_Inputs!F23, InpOverride!F23)</f>
        <v>104.7</v>
      </c>
      <c r="G23" s="300">
        <f xml:space="preserve"> IF(InpOverride!G23 = 0, F_Inputs!G23, InpOverride!G23)</f>
        <v>106.9</v>
      </c>
      <c r="H23" s="300">
        <f xml:space="preserve"> IF(InpOverride!H23 = 0, F_Inputs!H23, InpOverride!H23)</f>
        <v>108.5</v>
      </c>
      <c r="I23" s="300">
        <f xml:space="preserve"> IF(InpOverride!I23 = 0, F_Inputs!I23, InpOverride!I23)</f>
        <v>109.1</v>
      </c>
      <c r="J23" s="300">
        <f xml:space="preserve"> IF(InpOverride!J23 = 0, F_Inputs!J23, InpOverride!J23)</f>
        <v>114.1</v>
      </c>
      <c r="K23" s="300">
        <f xml:space="preserve"> IF(InpOverride!K23 = 0, F_Inputs!K23, InpOverride!K23)</f>
        <v>124.8</v>
      </c>
      <c r="L23" s="300">
        <f xml:space="preserve"> IF(InpOverride!L23 = 0, F_Inputs!L23, InpOverride!L23)</f>
        <v>130</v>
      </c>
      <c r="M23" s="300">
        <f xml:space="preserve"> IF(InpOverride!M23 = 0, F_Inputs!M23, InpOverride!M23)</f>
        <v>134.6</v>
      </c>
    </row>
    <row r="24" spans="1:13" x14ac:dyDescent="0.25">
      <c r="A24" t="str">
        <f xml:space="preserve"> IF(InpOverride!A24 = 0, F_Inputs!A24, InpOverride!A24)</f>
        <v>SRN</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00">
        <f xml:space="preserve"> IF(InpOverride!F24 = 0, F_Inputs!F24, InpOverride!F24)</f>
        <v>105</v>
      </c>
      <c r="G24" s="300">
        <f xml:space="preserve"> IF(InpOverride!G24 = 0, F_Inputs!G24, InpOverride!G24)</f>
        <v>107.1</v>
      </c>
      <c r="H24" s="300">
        <f xml:space="preserve"> IF(InpOverride!H24 = 0, F_Inputs!H24, InpOverride!H24)</f>
        <v>108.5</v>
      </c>
      <c r="I24" s="300">
        <f xml:space="preserve"> IF(InpOverride!I24 = 0, F_Inputs!I24, InpOverride!I24)</f>
        <v>109.4</v>
      </c>
      <c r="J24" s="300">
        <f xml:space="preserve"> IF(InpOverride!J24 = 0, F_Inputs!J24, InpOverride!J24)</f>
        <v>114.7</v>
      </c>
      <c r="K24" s="300">
        <f xml:space="preserve"> IF(InpOverride!K24 = 0, F_Inputs!K24, InpOverride!K24)</f>
        <v>125.3</v>
      </c>
      <c r="L24" s="300">
        <f xml:space="preserve"> IF(InpOverride!L24 = 0, F_Inputs!L24, InpOverride!L24)</f>
        <v>130.5</v>
      </c>
      <c r="M24" s="300">
        <f xml:space="preserve"> IF(InpOverride!M24 = 0, F_Inputs!M24, InpOverride!M24)</f>
        <v>135.1</v>
      </c>
    </row>
    <row r="25" spans="1:13" x14ac:dyDescent="0.25">
      <c r="A25" t="str">
        <f xml:space="preserve"> IF(InpOverride!A25 = 0, F_Inputs!A25, InpOverride!A25)</f>
        <v>SRN</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00">
        <f xml:space="preserve"> IF(InpOverride!F25 = 0, F_Inputs!F25, InpOverride!F25)</f>
        <v>104.5</v>
      </c>
      <c r="G25" s="300">
        <f xml:space="preserve"> IF(InpOverride!G25 = 0, F_Inputs!G25, InpOverride!G25)</f>
        <v>106.4</v>
      </c>
      <c r="H25" s="300">
        <f xml:space="preserve"> IF(InpOverride!H25 = 0, F_Inputs!H25, InpOverride!H25)</f>
        <v>108.3</v>
      </c>
      <c r="I25" s="300">
        <f xml:space="preserve"> IF(InpOverride!I25 = 0, F_Inputs!I25, InpOverride!I25)</f>
        <v>109.3</v>
      </c>
      <c r="J25" s="300">
        <f xml:space="preserve"> IF(InpOverride!J25 = 0, F_Inputs!J25, InpOverride!J25)</f>
        <v>114.6</v>
      </c>
      <c r="K25" s="300">
        <f xml:space="preserve"> IF(InpOverride!K25 = 0, F_Inputs!K25, InpOverride!K25)</f>
        <v>124.8</v>
      </c>
      <c r="L25" s="300">
        <f xml:space="preserve"> IF(InpOverride!L25 = 0, F_Inputs!L25, InpOverride!L25)</f>
        <v>130</v>
      </c>
      <c r="M25" s="300">
        <f xml:space="preserve"> IF(InpOverride!M25 = 0, F_Inputs!M25, InpOverride!M25)</f>
        <v>135.1</v>
      </c>
    </row>
    <row r="26" spans="1:13" x14ac:dyDescent="0.25">
      <c r="A26" t="str">
        <f xml:space="preserve"> IF(InpOverride!A26 = 0, F_Inputs!A26, InpOverride!A26)</f>
        <v>SRN</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00">
        <f xml:space="preserve"> IF(InpOverride!F26 = 0, F_Inputs!F26, InpOverride!F26)</f>
        <v>104.9</v>
      </c>
      <c r="G26" s="300">
        <f xml:space="preserve"> IF(InpOverride!G26 = 0, F_Inputs!G26, InpOverride!G26)</f>
        <v>106.8</v>
      </c>
      <c r="H26" s="300">
        <f xml:space="preserve"> IF(InpOverride!H26 = 0, F_Inputs!H26, InpOverride!H26)</f>
        <v>108.6</v>
      </c>
      <c r="I26" s="300">
        <f xml:space="preserve"> IF(InpOverride!I26 = 0, F_Inputs!I26, InpOverride!I26)</f>
        <v>109.4</v>
      </c>
      <c r="J26" s="300">
        <f xml:space="preserve"> IF(InpOverride!J26 = 0, F_Inputs!J26, InpOverride!J26)</f>
        <v>115.4</v>
      </c>
      <c r="K26" s="300">
        <f xml:space="preserve"> IF(InpOverride!K26 = 0, F_Inputs!K26, InpOverride!K26)</f>
        <v>126</v>
      </c>
      <c r="L26" s="300">
        <f xml:space="preserve"> IF(InpOverride!L26 = 0, F_Inputs!L26, InpOverride!L26)</f>
        <v>130.80000000000001</v>
      </c>
      <c r="M26" s="300">
        <f xml:space="preserve"> IF(InpOverride!M26 = 0, F_Inputs!M26, InpOverride!M26)</f>
        <v>135.6</v>
      </c>
    </row>
    <row r="27" spans="1:13" x14ac:dyDescent="0.25">
      <c r="A27" t="str">
        <f xml:space="preserve"> IF(InpOverride!A27 = 0, F_Inputs!A27, InpOverride!A27)</f>
        <v>SRN</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00">
        <f xml:space="preserve"> IF(InpOverride!F27 = 0, F_Inputs!F27, InpOverride!F27)</f>
        <v>105.1</v>
      </c>
      <c r="G27" s="300">
        <f xml:space="preserve"> IF(InpOverride!G27 = 0, F_Inputs!G27, InpOverride!G27)</f>
        <v>107</v>
      </c>
      <c r="H27" s="300">
        <f xml:space="preserve"> IF(InpOverride!H27 = 0, F_Inputs!H27, InpOverride!H27)</f>
        <v>108.6</v>
      </c>
      <c r="I27" s="300">
        <f xml:space="preserve"> IF(InpOverride!I27 = 0, F_Inputs!I27, InpOverride!I27)</f>
        <v>109.7</v>
      </c>
      <c r="J27" s="300">
        <f xml:space="preserve"> IF(InpOverride!J27 = 0, F_Inputs!J27, InpOverride!J27)</f>
        <v>116.5</v>
      </c>
      <c r="K27" s="300">
        <f xml:space="preserve"> IF(InpOverride!K27 = 0, F_Inputs!K27, InpOverride!K27)</f>
        <v>126.8</v>
      </c>
      <c r="L27" s="300">
        <f xml:space="preserve"> IF(InpOverride!L27 = 0, F_Inputs!L27, InpOverride!L27)</f>
        <v>131.6</v>
      </c>
      <c r="M27" s="300">
        <f xml:space="preserve"> IF(InpOverride!M27 = 0, F_Inputs!M27, InpOverride!M27)</f>
        <v>136.1</v>
      </c>
    </row>
    <row r="28" spans="1:13" x14ac:dyDescent="0.25"/>
    <row r="29" spans="1:13" x14ac:dyDescent="0.25"/>
    <row r="30" spans="1:13" x14ac:dyDescent="0.25"/>
  </sheetData>
  <pageMargins left="0.70866141732283472" right="0.70866141732283472" top="0.74803149606299213" bottom="0.74803149606299213" header="0.31496062992125984" footer="0.31496062992125984"/>
  <pageSetup paperSize="8" scale="82"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BFEA2-8AC4-4216-A698-483AC0C670FE}">
  <sheetPr>
    <pageSetUpPr fitToPage="1"/>
  </sheetPr>
  <dimension ref="A1:I110"/>
  <sheetViews>
    <sheetView showGridLines="0" zoomScale="80" zoomScaleNormal="80" workbookViewId="0"/>
  </sheetViews>
  <sheetFormatPr defaultColWidth="0" defaultRowHeight="14" zeroHeight="1" x14ac:dyDescent="0.3"/>
  <cols>
    <col min="1" max="1" width="9.08984375" style="285" bestFit="1" customWidth="1"/>
    <col min="2" max="2" width="62.26953125" style="285" bestFit="1" customWidth="1"/>
    <col min="3" max="3" width="58.08984375" style="285" bestFit="1" customWidth="1"/>
    <col min="4" max="4" width="10.08984375" style="285" bestFit="1" customWidth="1"/>
    <col min="5" max="9" width="9" style="285" bestFit="1" customWidth="1"/>
    <col min="10" max="16384" width="9.1796875" style="285" hidden="1"/>
  </cols>
  <sheetData>
    <row r="1" spans="1:9" x14ac:dyDescent="0.3">
      <c r="A1" s="285" t="s">
        <v>82</v>
      </c>
      <c r="B1" s="285" t="s">
        <v>184</v>
      </c>
      <c r="C1" s="285" t="s">
        <v>185</v>
      </c>
      <c r="D1" s="285" t="s">
        <v>186</v>
      </c>
      <c r="E1" s="285" t="s">
        <v>126</v>
      </c>
      <c r="F1" s="285" t="s">
        <v>127</v>
      </c>
      <c r="G1" s="285" t="s">
        <v>128</v>
      </c>
      <c r="H1" s="285" t="s">
        <v>129</v>
      </c>
      <c r="I1" s="285" t="s">
        <v>130</v>
      </c>
    </row>
    <row r="2" spans="1:9" x14ac:dyDescent="0.3"/>
    <row r="3" spans="1:9" x14ac:dyDescent="0.3">
      <c r="A3" s="286" t="s">
        <v>85</v>
      </c>
      <c r="B3" s="287" t="s">
        <v>187</v>
      </c>
      <c r="C3" s="286" t="s">
        <v>188</v>
      </c>
      <c r="D3" s="288">
        <v>100.14279315168956</v>
      </c>
    </row>
    <row r="4" spans="1:9" x14ac:dyDescent="0.3">
      <c r="A4" s="286" t="s">
        <v>85</v>
      </c>
      <c r="B4" s="287" t="s">
        <v>189</v>
      </c>
      <c r="C4" s="286" t="s">
        <v>190</v>
      </c>
      <c r="D4" s="288">
        <v>1412.917700349386</v>
      </c>
    </row>
    <row r="5" spans="1:9" x14ac:dyDescent="0.3">
      <c r="A5" s="286" t="s">
        <v>85</v>
      </c>
      <c r="B5" s="287" t="s">
        <v>191</v>
      </c>
      <c r="C5" s="286" t="s">
        <v>192</v>
      </c>
      <c r="D5" s="288">
        <v>2260.3511631556275</v>
      </c>
    </row>
    <row r="6" spans="1:9" x14ac:dyDescent="0.3">
      <c r="A6" s="286" t="s">
        <v>85</v>
      </c>
      <c r="B6" s="287" t="s">
        <v>193</v>
      </c>
      <c r="C6" s="286" t="s">
        <v>194</v>
      </c>
      <c r="D6" s="288">
        <v>166.35833363837622</v>
      </c>
    </row>
    <row r="7" spans="1:9" x14ac:dyDescent="0.3">
      <c r="A7" s="286" t="s">
        <v>85</v>
      </c>
      <c r="B7" s="287" t="s">
        <v>195</v>
      </c>
      <c r="C7" s="286" t="s">
        <v>196</v>
      </c>
      <c r="D7" s="288">
        <v>0</v>
      </c>
    </row>
    <row r="8" spans="1:9" x14ac:dyDescent="0.3"/>
    <row r="9" spans="1:9" x14ac:dyDescent="0.3">
      <c r="A9" s="286" t="s">
        <v>87</v>
      </c>
      <c r="B9" s="287" t="s">
        <v>187</v>
      </c>
      <c r="C9" s="286" t="s">
        <v>188</v>
      </c>
      <c r="D9" s="288">
        <v>101.67373439267088</v>
      </c>
    </row>
    <row r="10" spans="1:9" x14ac:dyDescent="0.3">
      <c r="A10" s="286" t="s">
        <v>87</v>
      </c>
      <c r="B10" s="287" t="s">
        <v>189</v>
      </c>
      <c r="C10" s="286" t="s">
        <v>190</v>
      </c>
      <c r="D10" s="288">
        <v>860.35727519019451</v>
      </c>
    </row>
    <row r="11" spans="1:9" x14ac:dyDescent="0.3">
      <c r="A11" s="286" t="s">
        <v>87</v>
      </c>
      <c r="B11" s="287" t="s">
        <v>191</v>
      </c>
      <c r="C11" s="286" t="s">
        <v>192</v>
      </c>
      <c r="D11" s="288">
        <v>1874.7307090641443</v>
      </c>
    </row>
    <row r="12" spans="1:9" x14ac:dyDescent="0.3">
      <c r="A12" s="286" t="s">
        <v>87</v>
      </c>
      <c r="B12" s="287" t="s">
        <v>193</v>
      </c>
      <c r="C12" s="286" t="s">
        <v>194</v>
      </c>
      <c r="D12" s="288">
        <v>114.56413067011066</v>
      </c>
    </row>
    <row r="13" spans="1:9" x14ac:dyDescent="0.3">
      <c r="A13" s="286" t="s">
        <v>87</v>
      </c>
      <c r="B13" s="287" t="s">
        <v>195</v>
      </c>
      <c r="C13" s="286" t="s">
        <v>196</v>
      </c>
      <c r="D13" s="288">
        <v>0</v>
      </c>
    </row>
    <row r="14" spans="1:9" x14ac:dyDescent="0.3"/>
    <row r="15" spans="1:9" x14ac:dyDescent="0.3">
      <c r="A15" s="286" t="s">
        <v>89</v>
      </c>
      <c r="B15" s="287" t="s">
        <v>187</v>
      </c>
      <c r="C15" s="286" t="s">
        <v>188</v>
      </c>
      <c r="D15" s="288">
        <v>29.244130396136857</v>
      </c>
    </row>
    <row r="16" spans="1:9" x14ac:dyDescent="0.3">
      <c r="A16" s="286" t="s">
        <v>89</v>
      </c>
      <c r="B16" s="287" t="s">
        <v>189</v>
      </c>
      <c r="C16" s="286" t="s">
        <v>190</v>
      </c>
      <c r="D16" s="288">
        <v>7.1918853040036952</v>
      </c>
    </row>
    <row r="17" spans="1:4" x14ac:dyDescent="0.3">
      <c r="A17" s="286" t="s">
        <v>89</v>
      </c>
      <c r="B17" s="287" t="s">
        <v>191</v>
      </c>
      <c r="C17" s="286" t="s">
        <v>192</v>
      </c>
      <c r="D17" s="288">
        <v>0.3483929058972437</v>
      </c>
    </row>
    <row r="18" spans="1:4" x14ac:dyDescent="0.3">
      <c r="A18" s="286" t="s">
        <v>89</v>
      </c>
      <c r="B18" s="287" t="s">
        <v>193</v>
      </c>
      <c r="C18" s="286" t="s">
        <v>194</v>
      </c>
      <c r="D18" s="288">
        <v>0</v>
      </c>
    </row>
    <row r="19" spans="1:4" x14ac:dyDescent="0.3">
      <c r="A19" s="286" t="s">
        <v>89</v>
      </c>
      <c r="B19" s="287" t="s">
        <v>195</v>
      </c>
      <c r="C19" s="286" t="s">
        <v>196</v>
      </c>
      <c r="D19" s="288">
        <v>0</v>
      </c>
    </row>
    <row r="20" spans="1:4" x14ac:dyDescent="0.3"/>
    <row r="21" spans="1:4" x14ac:dyDescent="0.3">
      <c r="A21" s="286" t="s">
        <v>91</v>
      </c>
      <c r="B21" s="287" t="s">
        <v>187</v>
      </c>
      <c r="C21" s="286" t="s">
        <v>188</v>
      </c>
      <c r="D21" s="288">
        <v>156.15683143012828</v>
      </c>
    </row>
    <row r="22" spans="1:4" x14ac:dyDescent="0.3">
      <c r="A22" s="286" t="s">
        <v>91</v>
      </c>
      <c r="B22" s="287" t="s">
        <v>189</v>
      </c>
      <c r="C22" s="286" t="s">
        <v>190</v>
      </c>
      <c r="D22" s="288">
        <v>885.97074589756835</v>
      </c>
    </row>
    <row r="23" spans="1:4" x14ac:dyDescent="0.3">
      <c r="A23" s="286" t="s">
        <v>91</v>
      </c>
      <c r="B23" s="287" t="s">
        <v>191</v>
      </c>
      <c r="C23" s="286" t="s">
        <v>192</v>
      </c>
      <c r="D23" s="288">
        <v>953.83984644932923</v>
      </c>
    </row>
    <row r="24" spans="1:4" x14ac:dyDescent="0.3">
      <c r="A24" s="286" t="s">
        <v>91</v>
      </c>
      <c r="B24" s="287" t="s">
        <v>193</v>
      </c>
      <c r="C24" s="286" t="s">
        <v>194</v>
      </c>
      <c r="D24" s="288">
        <v>71.869584750680133</v>
      </c>
    </row>
    <row r="25" spans="1:4" x14ac:dyDescent="0.3">
      <c r="A25" s="286" t="s">
        <v>91</v>
      </c>
      <c r="B25" s="287" t="s">
        <v>195</v>
      </c>
      <c r="C25" s="286" t="s">
        <v>196</v>
      </c>
      <c r="D25" s="288">
        <v>0</v>
      </c>
    </row>
    <row r="26" spans="1:4" x14ac:dyDescent="0.3"/>
    <row r="27" spans="1:4" x14ac:dyDescent="0.3">
      <c r="A27" s="286" t="s">
        <v>93</v>
      </c>
      <c r="B27" s="287" t="s">
        <v>187</v>
      </c>
      <c r="C27" s="286" t="s">
        <v>188</v>
      </c>
      <c r="D27" s="288">
        <v>196.81050795431895</v>
      </c>
    </row>
    <row r="28" spans="1:4" x14ac:dyDescent="0.3">
      <c r="A28" s="286" t="s">
        <v>93</v>
      </c>
      <c r="B28" s="287" t="s">
        <v>189</v>
      </c>
      <c r="C28" s="286" t="s">
        <v>190</v>
      </c>
      <c r="D28" s="288">
        <v>2143.4777499463653</v>
      </c>
    </row>
    <row r="29" spans="1:4" x14ac:dyDescent="0.3">
      <c r="A29" s="286" t="s">
        <v>93</v>
      </c>
      <c r="B29" s="287" t="s">
        <v>191</v>
      </c>
      <c r="C29" s="286" t="s">
        <v>192</v>
      </c>
      <c r="D29" s="288">
        <v>2047.8244913972812</v>
      </c>
    </row>
    <row r="30" spans="1:4" x14ac:dyDescent="0.3">
      <c r="A30" s="286" t="s">
        <v>93</v>
      </c>
      <c r="B30" s="287" t="s">
        <v>193</v>
      </c>
      <c r="C30" s="286" t="s">
        <v>194</v>
      </c>
      <c r="D30" s="288">
        <v>264.06053413906636</v>
      </c>
    </row>
    <row r="31" spans="1:4" x14ac:dyDescent="0.3">
      <c r="A31" s="286" t="s">
        <v>93</v>
      </c>
      <c r="B31" s="287" t="s">
        <v>195</v>
      </c>
      <c r="C31" s="286" t="s">
        <v>196</v>
      </c>
      <c r="D31" s="288">
        <v>0</v>
      </c>
    </row>
    <row r="32" spans="1:4" x14ac:dyDescent="0.3"/>
    <row r="33" spans="1:4" x14ac:dyDescent="0.3">
      <c r="A33" s="286" t="s">
        <v>97</v>
      </c>
      <c r="B33" s="287" t="s">
        <v>187</v>
      </c>
      <c r="C33" s="286" t="s">
        <v>188</v>
      </c>
      <c r="D33" s="288">
        <v>69.397842562853171</v>
      </c>
    </row>
    <row r="34" spans="1:4" x14ac:dyDescent="0.3">
      <c r="A34" s="286" t="s">
        <v>97</v>
      </c>
      <c r="B34" s="287" t="s">
        <v>189</v>
      </c>
      <c r="C34" s="286" t="s">
        <v>190</v>
      </c>
      <c r="D34" s="288">
        <v>713.63222102093437</v>
      </c>
    </row>
    <row r="35" spans="1:4" x14ac:dyDescent="0.3">
      <c r="A35" s="286" t="s">
        <v>97</v>
      </c>
      <c r="B35" s="287" t="s">
        <v>191</v>
      </c>
      <c r="C35" s="286" t="s">
        <v>192</v>
      </c>
      <c r="D35" s="288">
        <v>857.516860323885</v>
      </c>
    </row>
    <row r="36" spans="1:4" x14ac:dyDescent="0.3">
      <c r="A36" s="286" t="s">
        <v>97</v>
      </c>
      <c r="B36" s="287" t="s">
        <v>193</v>
      </c>
      <c r="C36" s="286" t="s">
        <v>194</v>
      </c>
      <c r="D36" s="288">
        <v>41.895108772290762</v>
      </c>
    </row>
    <row r="37" spans="1:4" x14ac:dyDescent="0.3">
      <c r="A37" s="286" t="s">
        <v>97</v>
      </c>
      <c r="B37" s="287" t="s">
        <v>195</v>
      </c>
      <c r="C37" s="286" t="s">
        <v>196</v>
      </c>
      <c r="D37" s="288">
        <v>0</v>
      </c>
    </row>
    <row r="38" spans="1:4" x14ac:dyDescent="0.3"/>
    <row r="39" spans="1:4" x14ac:dyDescent="0.3">
      <c r="A39" s="286" t="s">
        <v>95</v>
      </c>
      <c r="B39" s="287" t="s">
        <v>187</v>
      </c>
      <c r="C39" s="286" t="s">
        <v>188</v>
      </c>
      <c r="D39" s="288">
        <v>43.795215561555487</v>
      </c>
    </row>
    <row r="40" spans="1:4" x14ac:dyDescent="0.3">
      <c r="A40" s="286" t="s">
        <v>95</v>
      </c>
      <c r="B40" s="287" t="s">
        <v>189</v>
      </c>
      <c r="C40" s="286" t="s">
        <v>190</v>
      </c>
      <c r="D40" s="288">
        <v>501.75510545299852</v>
      </c>
    </row>
    <row r="41" spans="1:4" x14ac:dyDescent="0.3">
      <c r="A41" s="286" t="s">
        <v>95</v>
      </c>
      <c r="B41" s="287" t="s">
        <v>191</v>
      </c>
      <c r="C41" s="286" t="s">
        <v>192</v>
      </c>
      <c r="D41" s="288">
        <v>1851.624733463603</v>
      </c>
    </row>
    <row r="42" spans="1:4" x14ac:dyDescent="0.3">
      <c r="A42" s="286" t="s">
        <v>95</v>
      </c>
      <c r="B42" s="287" t="s">
        <v>193</v>
      </c>
      <c r="C42" s="286" t="s">
        <v>194</v>
      </c>
      <c r="D42" s="288">
        <v>105.66862178224518</v>
      </c>
    </row>
    <row r="43" spans="1:4" x14ac:dyDescent="0.3">
      <c r="A43" s="286" t="s">
        <v>95</v>
      </c>
      <c r="B43" s="287" t="s">
        <v>195</v>
      </c>
      <c r="C43" s="286" t="s">
        <v>196</v>
      </c>
      <c r="D43" s="288">
        <v>0</v>
      </c>
    </row>
    <row r="44" spans="1:4" x14ac:dyDescent="0.3"/>
    <row r="45" spans="1:4" x14ac:dyDescent="0.3">
      <c r="A45" s="286" t="s">
        <v>99</v>
      </c>
      <c r="B45" s="287" t="s">
        <v>187</v>
      </c>
      <c r="C45" s="286" t="s">
        <v>188</v>
      </c>
      <c r="D45" s="288">
        <v>154.53411630374859</v>
      </c>
    </row>
    <row r="46" spans="1:4" x14ac:dyDescent="0.3">
      <c r="A46" s="286" t="s">
        <v>99</v>
      </c>
      <c r="B46" s="287" t="s">
        <v>189</v>
      </c>
      <c r="C46" s="286" t="s">
        <v>190</v>
      </c>
      <c r="D46" s="288">
        <v>3044.3049001496593</v>
      </c>
    </row>
    <row r="47" spans="1:4" x14ac:dyDescent="0.3">
      <c r="A47" s="286" t="s">
        <v>99</v>
      </c>
      <c r="B47" s="287" t="s">
        <v>191</v>
      </c>
      <c r="C47" s="286" t="s">
        <v>192</v>
      </c>
      <c r="D47" s="288">
        <v>2586.4622922651042</v>
      </c>
    </row>
    <row r="48" spans="1:4" x14ac:dyDescent="0.3">
      <c r="A48" s="286" t="s">
        <v>99</v>
      </c>
      <c r="B48" s="287" t="s">
        <v>193</v>
      </c>
      <c r="C48" s="286" t="s">
        <v>194</v>
      </c>
      <c r="D48" s="288">
        <v>786.02466600100399</v>
      </c>
    </row>
    <row r="49" spans="1:4" x14ac:dyDescent="0.3">
      <c r="A49" s="286" t="s">
        <v>99</v>
      </c>
      <c r="B49" s="287" t="s">
        <v>195</v>
      </c>
      <c r="C49" s="286" t="s">
        <v>196</v>
      </c>
      <c r="D49" s="288">
        <v>667.13801270430952</v>
      </c>
    </row>
    <row r="50" spans="1:4" x14ac:dyDescent="0.3"/>
    <row r="51" spans="1:4" x14ac:dyDescent="0.3">
      <c r="A51" s="286" t="s">
        <v>101</v>
      </c>
      <c r="B51" s="287" t="s">
        <v>187</v>
      </c>
      <c r="C51" s="286" t="s">
        <v>188</v>
      </c>
      <c r="D51" s="288">
        <v>311.37807049987555</v>
      </c>
    </row>
    <row r="52" spans="1:4" x14ac:dyDescent="0.3">
      <c r="A52" s="286" t="s">
        <v>101</v>
      </c>
      <c r="B52" s="287" t="s">
        <v>189</v>
      </c>
      <c r="C52" s="286" t="s">
        <v>190</v>
      </c>
      <c r="D52" s="288">
        <v>1764.7679912942431</v>
      </c>
    </row>
    <row r="53" spans="1:4" x14ac:dyDescent="0.3">
      <c r="A53" s="286" t="s">
        <v>101</v>
      </c>
      <c r="B53" s="287" t="s">
        <v>191</v>
      </c>
      <c r="C53" s="286" t="s">
        <v>192</v>
      </c>
      <c r="D53" s="288">
        <v>3569.8765147248641</v>
      </c>
    </row>
    <row r="54" spans="1:4" x14ac:dyDescent="0.3">
      <c r="A54" s="286" t="s">
        <v>101</v>
      </c>
      <c r="B54" s="287" t="s">
        <v>193</v>
      </c>
      <c r="C54" s="286" t="s">
        <v>194</v>
      </c>
      <c r="D54" s="288">
        <v>227.79501084610644</v>
      </c>
    </row>
    <row r="55" spans="1:4" x14ac:dyDescent="0.3">
      <c r="A55" s="286" t="s">
        <v>101</v>
      </c>
      <c r="B55" s="287" t="s">
        <v>195</v>
      </c>
      <c r="C55" s="286" t="s">
        <v>196</v>
      </c>
      <c r="D55" s="288">
        <v>0</v>
      </c>
    </row>
    <row r="56" spans="1:4" x14ac:dyDescent="0.3"/>
    <row r="57" spans="1:4" x14ac:dyDescent="0.3">
      <c r="A57" s="286" t="s">
        <v>103</v>
      </c>
      <c r="B57" s="287" t="s">
        <v>187</v>
      </c>
      <c r="C57" s="286" t="s">
        <v>188</v>
      </c>
      <c r="D57" s="288">
        <v>33.989041389145022</v>
      </c>
    </row>
    <row r="58" spans="1:4" x14ac:dyDescent="0.3">
      <c r="A58" s="286" t="s">
        <v>103</v>
      </c>
      <c r="B58" s="287" t="s">
        <v>189</v>
      </c>
      <c r="C58" s="286" t="s">
        <v>190</v>
      </c>
      <c r="D58" s="288">
        <v>536.74673332378848</v>
      </c>
    </row>
    <row r="59" spans="1:4" x14ac:dyDescent="0.3">
      <c r="A59" s="286" t="s">
        <v>103</v>
      </c>
      <c r="B59" s="287" t="s">
        <v>191</v>
      </c>
      <c r="C59" s="286" t="s">
        <v>192</v>
      </c>
      <c r="D59" s="288">
        <v>961.48477658014474</v>
      </c>
    </row>
    <row r="60" spans="1:4" x14ac:dyDescent="0.3">
      <c r="A60" s="286" t="s">
        <v>103</v>
      </c>
      <c r="B60" s="287" t="s">
        <v>193</v>
      </c>
      <c r="C60" s="286" t="s">
        <v>194</v>
      </c>
      <c r="D60" s="288">
        <v>60.653781606219432</v>
      </c>
    </row>
    <row r="61" spans="1:4" x14ac:dyDescent="0.3">
      <c r="A61" s="286" t="s">
        <v>103</v>
      </c>
      <c r="B61" s="287" t="s">
        <v>195</v>
      </c>
      <c r="C61" s="286" t="s">
        <v>196</v>
      </c>
      <c r="D61" s="288">
        <v>0</v>
      </c>
    </row>
    <row r="62" spans="1:4" x14ac:dyDescent="0.3"/>
    <row r="63" spans="1:4" x14ac:dyDescent="0.3">
      <c r="A63" s="286" t="s">
        <v>105</v>
      </c>
      <c r="B63" s="287" t="s">
        <v>187</v>
      </c>
      <c r="C63" s="286" t="s">
        <v>188</v>
      </c>
      <c r="D63" s="288">
        <v>291.0737575560272</v>
      </c>
    </row>
    <row r="64" spans="1:4" x14ac:dyDescent="0.3">
      <c r="A64" s="286" t="s">
        <v>105</v>
      </c>
      <c r="B64" s="287" t="s">
        <v>189</v>
      </c>
      <c r="C64" s="286" t="s">
        <v>190</v>
      </c>
      <c r="D64" s="288">
        <v>1146.0182885286627</v>
      </c>
    </row>
    <row r="65" spans="1:4" x14ac:dyDescent="0.3">
      <c r="A65" s="286" t="s">
        <v>105</v>
      </c>
      <c r="B65" s="287" t="s">
        <v>191</v>
      </c>
      <c r="C65" s="286" t="s">
        <v>192</v>
      </c>
      <c r="D65" s="288">
        <v>1803.1876473489592</v>
      </c>
    </row>
    <row r="66" spans="1:4" x14ac:dyDescent="0.3">
      <c r="A66" s="286" t="s">
        <v>105</v>
      </c>
      <c r="B66" s="287" t="s">
        <v>193</v>
      </c>
      <c r="C66" s="286" t="s">
        <v>194</v>
      </c>
      <c r="D66" s="288">
        <v>153.29897633677135</v>
      </c>
    </row>
    <row r="67" spans="1:4" x14ac:dyDescent="0.3">
      <c r="A67" s="286" t="s">
        <v>105</v>
      </c>
      <c r="B67" s="287" t="s">
        <v>195</v>
      </c>
      <c r="C67" s="286" t="s">
        <v>196</v>
      </c>
      <c r="D67" s="288">
        <v>0</v>
      </c>
    </row>
    <row r="68" spans="1:4" x14ac:dyDescent="0.3"/>
    <row r="69" spans="1:4" x14ac:dyDescent="0.3">
      <c r="A69" s="286" t="s">
        <v>107</v>
      </c>
      <c r="B69" s="287" t="s">
        <v>187</v>
      </c>
      <c r="C69" s="286" t="s">
        <v>188</v>
      </c>
      <c r="D69" s="288">
        <v>66.00558311414261</v>
      </c>
    </row>
    <row r="70" spans="1:4" x14ac:dyDescent="0.3">
      <c r="A70" s="286" t="s">
        <v>107</v>
      </c>
      <c r="B70" s="287" t="s">
        <v>189</v>
      </c>
      <c r="C70" s="286" t="s">
        <v>190</v>
      </c>
      <c r="D70" s="288">
        <v>540.72802274345452</v>
      </c>
    </row>
    <row r="71" spans="1:4" x14ac:dyDescent="0.3">
      <c r="A71" s="286" t="s">
        <v>107</v>
      </c>
      <c r="B71" s="287" t="s">
        <v>191</v>
      </c>
      <c r="C71" s="286" t="s">
        <v>192</v>
      </c>
      <c r="D71" s="288">
        <v>0</v>
      </c>
    </row>
    <row r="72" spans="1:4" x14ac:dyDescent="0.3">
      <c r="A72" s="286" t="s">
        <v>107</v>
      </c>
      <c r="B72" s="287" t="s">
        <v>193</v>
      </c>
      <c r="C72" s="286" t="s">
        <v>194</v>
      </c>
      <c r="D72" s="288">
        <v>0</v>
      </c>
    </row>
    <row r="73" spans="1:4" x14ac:dyDescent="0.3">
      <c r="A73" s="286" t="s">
        <v>107</v>
      </c>
      <c r="B73" s="287" t="s">
        <v>195</v>
      </c>
      <c r="C73" s="286" t="s">
        <v>196</v>
      </c>
      <c r="D73" s="288">
        <v>0</v>
      </c>
    </row>
    <row r="74" spans="1:4" x14ac:dyDescent="0.3"/>
    <row r="75" spans="1:4" x14ac:dyDescent="0.3">
      <c r="A75" s="286" t="s">
        <v>109</v>
      </c>
      <c r="B75" s="287" t="s">
        <v>187</v>
      </c>
      <c r="C75" s="286" t="s">
        <v>188</v>
      </c>
      <c r="D75" s="288">
        <v>60.481206124897533</v>
      </c>
    </row>
    <row r="76" spans="1:4" x14ac:dyDescent="0.3">
      <c r="A76" s="286" t="s">
        <v>109</v>
      </c>
      <c r="B76" s="287" t="s">
        <v>189</v>
      </c>
      <c r="C76" s="286" t="s">
        <v>190</v>
      </c>
      <c r="D76" s="288">
        <v>213.18178167511095</v>
      </c>
    </row>
    <row r="77" spans="1:4" x14ac:dyDescent="0.3">
      <c r="A77" s="286" t="s">
        <v>109</v>
      </c>
      <c r="B77" s="287" t="s">
        <v>191</v>
      </c>
      <c r="C77" s="286" t="s">
        <v>192</v>
      </c>
      <c r="D77" s="288">
        <v>0</v>
      </c>
    </row>
    <row r="78" spans="1:4" x14ac:dyDescent="0.3">
      <c r="A78" s="286" t="s">
        <v>109</v>
      </c>
      <c r="B78" s="287" t="s">
        <v>193</v>
      </c>
      <c r="C78" s="286" t="s">
        <v>194</v>
      </c>
      <c r="D78" s="288">
        <v>0</v>
      </c>
    </row>
    <row r="79" spans="1:4" x14ac:dyDescent="0.3">
      <c r="A79" s="286" t="s">
        <v>109</v>
      </c>
      <c r="B79" s="287" t="s">
        <v>195</v>
      </c>
      <c r="C79" s="286" t="s">
        <v>196</v>
      </c>
      <c r="D79" s="288">
        <v>0</v>
      </c>
    </row>
    <row r="80" spans="1:4" x14ac:dyDescent="0.3"/>
    <row r="81" spans="1:4" x14ac:dyDescent="0.3">
      <c r="A81" s="286" t="s">
        <v>111</v>
      </c>
      <c r="B81" s="287" t="s">
        <v>187</v>
      </c>
      <c r="C81" s="286" t="s">
        <v>188</v>
      </c>
      <c r="D81" s="288">
        <v>2.3245890862940608</v>
      </c>
    </row>
    <row r="82" spans="1:4" x14ac:dyDescent="0.3">
      <c r="A82" s="286" t="s">
        <v>111</v>
      </c>
      <c r="B82" s="287" t="s">
        <v>189</v>
      </c>
      <c r="C82" s="286" t="s">
        <v>190</v>
      </c>
      <c r="D82" s="288">
        <v>73.560799707246957</v>
      </c>
    </row>
    <row r="83" spans="1:4" x14ac:dyDescent="0.3">
      <c r="A83" s="286" t="s">
        <v>111</v>
      </c>
      <c r="B83" s="287" t="s">
        <v>191</v>
      </c>
      <c r="C83" s="286" t="s">
        <v>192</v>
      </c>
      <c r="D83" s="288">
        <v>0</v>
      </c>
    </row>
    <row r="84" spans="1:4" x14ac:dyDescent="0.3">
      <c r="A84" s="286" t="s">
        <v>111</v>
      </c>
      <c r="B84" s="287" t="s">
        <v>193</v>
      </c>
      <c r="C84" s="286" t="s">
        <v>194</v>
      </c>
      <c r="D84" s="288">
        <v>0</v>
      </c>
    </row>
    <row r="85" spans="1:4" x14ac:dyDescent="0.3">
      <c r="A85" s="286" t="s">
        <v>111</v>
      </c>
      <c r="B85" s="287" t="s">
        <v>195</v>
      </c>
      <c r="C85" s="286" t="s">
        <v>196</v>
      </c>
      <c r="D85" s="288">
        <v>5.2080146007555897E-9</v>
      </c>
    </row>
    <row r="86" spans="1:4" x14ac:dyDescent="0.3"/>
    <row r="87" spans="1:4" x14ac:dyDescent="0.3">
      <c r="A87" s="286" t="s">
        <v>115</v>
      </c>
      <c r="B87" s="287" t="s">
        <v>187</v>
      </c>
      <c r="C87" s="286" t="s">
        <v>188</v>
      </c>
      <c r="D87" s="288">
        <v>34.479747463860264</v>
      </c>
    </row>
    <row r="88" spans="1:4" x14ac:dyDescent="0.3">
      <c r="A88" s="286" t="s">
        <v>115</v>
      </c>
      <c r="B88" s="287" t="s">
        <v>189</v>
      </c>
      <c r="C88" s="286" t="s">
        <v>190</v>
      </c>
      <c r="D88" s="288">
        <v>651.37933061226192</v>
      </c>
    </row>
    <row r="89" spans="1:4" x14ac:dyDescent="0.3">
      <c r="A89" s="286" t="s">
        <v>115</v>
      </c>
      <c r="B89" s="287" t="s">
        <v>191</v>
      </c>
      <c r="C89" s="286" t="s">
        <v>192</v>
      </c>
      <c r="D89" s="288">
        <v>0</v>
      </c>
    </row>
    <row r="90" spans="1:4" x14ac:dyDescent="0.3">
      <c r="A90" s="286" t="s">
        <v>115</v>
      </c>
      <c r="B90" s="287" t="s">
        <v>193</v>
      </c>
      <c r="C90" s="286" t="s">
        <v>194</v>
      </c>
      <c r="D90" s="288">
        <v>0</v>
      </c>
    </row>
    <row r="91" spans="1:4" x14ac:dyDescent="0.3">
      <c r="A91" s="286" t="s">
        <v>115</v>
      </c>
      <c r="B91" s="287" t="s">
        <v>195</v>
      </c>
      <c r="C91" s="286" t="s">
        <v>196</v>
      </c>
      <c r="D91" s="288">
        <v>0</v>
      </c>
    </row>
    <row r="92" spans="1:4" x14ac:dyDescent="0.3"/>
    <row r="93" spans="1:4" x14ac:dyDescent="0.3">
      <c r="A93" s="286" t="s">
        <v>117</v>
      </c>
      <c r="B93" s="287" t="s">
        <v>187</v>
      </c>
      <c r="C93" s="286" t="s">
        <v>188</v>
      </c>
      <c r="D93" s="288">
        <v>7.102396891658155</v>
      </c>
    </row>
    <row r="94" spans="1:4" x14ac:dyDescent="0.3">
      <c r="A94" s="286" t="s">
        <v>117</v>
      </c>
      <c r="B94" s="287" t="s">
        <v>189</v>
      </c>
      <c r="C94" s="286" t="s">
        <v>190</v>
      </c>
      <c r="D94" s="288">
        <v>186.58613499220516</v>
      </c>
    </row>
    <row r="95" spans="1:4" x14ac:dyDescent="0.3">
      <c r="A95" s="286" t="s">
        <v>117</v>
      </c>
      <c r="B95" s="287" t="s">
        <v>191</v>
      </c>
      <c r="C95" s="286" t="s">
        <v>192</v>
      </c>
      <c r="D95" s="288">
        <v>0</v>
      </c>
    </row>
    <row r="96" spans="1:4" x14ac:dyDescent="0.3">
      <c r="A96" s="286" t="s">
        <v>117</v>
      </c>
      <c r="B96" s="287" t="s">
        <v>193</v>
      </c>
      <c r="C96" s="286" t="s">
        <v>194</v>
      </c>
      <c r="D96" s="288">
        <v>0</v>
      </c>
    </row>
    <row r="97" spans="1:4" x14ac:dyDescent="0.3">
      <c r="A97" s="286" t="s">
        <v>117</v>
      </c>
      <c r="B97" s="287" t="s">
        <v>195</v>
      </c>
      <c r="C97" s="286" t="s">
        <v>196</v>
      </c>
      <c r="D97" s="288">
        <v>0</v>
      </c>
    </row>
    <row r="98" spans="1:4" x14ac:dyDescent="0.3"/>
    <row r="99" spans="1:4" x14ac:dyDescent="0.3">
      <c r="A99" s="286" t="s">
        <v>113</v>
      </c>
      <c r="B99" s="287" t="s">
        <v>187</v>
      </c>
      <c r="C99" s="286" t="s">
        <v>188</v>
      </c>
      <c r="D99" s="288">
        <v>6.8404376013101507</v>
      </c>
    </row>
    <row r="100" spans="1:4" x14ac:dyDescent="0.3">
      <c r="A100" s="286" t="s">
        <v>113</v>
      </c>
      <c r="B100" s="287" t="s">
        <v>189</v>
      </c>
      <c r="C100" s="286" t="s">
        <v>190</v>
      </c>
      <c r="D100" s="288">
        <v>123.98967626241405</v>
      </c>
    </row>
    <row r="101" spans="1:4" x14ac:dyDescent="0.3">
      <c r="A101" s="286" t="s">
        <v>113</v>
      </c>
      <c r="B101" s="287" t="s">
        <v>191</v>
      </c>
      <c r="C101" s="286" t="s">
        <v>192</v>
      </c>
      <c r="D101" s="288">
        <v>0</v>
      </c>
    </row>
    <row r="102" spans="1:4" x14ac:dyDescent="0.3">
      <c r="A102" s="286" t="s">
        <v>113</v>
      </c>
      <c r="B102" s="287" t="s">
        <v>193</v>
      </c>
      <c r="C102" s="286" t="s">
        <v>194</v>
      </c>
      <c r="D102" s="288">
        <v>0</v>
      </c>
    </row>
    <row r="103" spans="1:4" x14ac:dyDescent="0.3">
      <c r="A103" s="286" t="s">
        <v>113</v>
      </c>
      <c r="B103" s="287" t="s">
        <v>195</v>
      </c>
      <c r="C103" s="286" t="s">
        <v>196</v>
      </c>
      <c r="D103" s="288">
        <v>0</v>
      </c>
    </row>
    <row r="104" spans="1:4" x14ac:dyDescent="0.3"/>
    <row r="105" spans="1:4" x14ac:dyDescent="0.3"/>
    <row r="106" spans="1:4" x14ac:dyDescent="0.3"/>
    <row r="107" spans="1:4" x14ac:dyDescent="0.3"/>
    <row r="108" spans="1:4" x14ac:dyDescent="0.3"/>
    <row r="109" spans="1:4" x14ac:dyDescent="0.3"/>
    <row r="110" spans="1:4" x14ac:dyDescent="0.3"/>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B3ABA8C9-3860-4725-93F5-BCB3FCB016AA}"/>
</file>

<file path=customXml/itemProps2.xml><?xml version="1.0" encoding="utf-8"?>
<ds:datastoreItem xmlns:ds="http://schemas.openxmlformats.org/officeDocument/2006/customXml" ds:itemID="{81BEE40F-767D-4871-81B0-C27E80B0F4B5}"/>
</file>

<file path=customXml/itemProps3.xml><?xml version="1.0" encoding="utf-8"?>
<ds:datastoreItem xmlns:ds="http://schemas.openxmlformats.org/officeDocument/2006/customXml" ds:itemID="{16F25576-7095-42F1-B0F3-B7126403E6CA}"/>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24</vt:i4>
      </vt:variant>
      <vt:variant>
        <vt:lpstr>Named Ranges</vt:lpstr>
      </vt:variant>
      <vt:variant>
        <vt:i4>11</vt:i4>
      </vt:variant>
    </vt:vector>
  </HeadingPairs>
  <TitlesOfParts>
    <vt:vector size="35" baseType="lpstr">
      <vt:lpstr>Cover</vt:lpstr>
      <vt:lpstr>ChangeLog</vt:lpstr>
      <vt:lpstr>Style Guide</vt:lpstr>
      <vt:lpstr>ToC</vt:lpstr>
      <vt:lpstr>Validation</vt:lpstr>
      <vt:lpstr>F_Inputs</vt:lpstr>
      <vt:lpstr>InpOverride</vt:lpstr>
      <vt:lpstr>Inp_active PR24</vt:lpstr>
      <vt:lpstr>InitialBalance</vt:lpstr>
      <vt:lpstr>RunOffRate</vt:lpstr>
      <vt:lpstr>RealRPIBasedWACC</vt:lpstr>
      <vt:lpstr>RealCPIHBasedWACC</vt:lpstr>
      <vt:lpstr>BYR</vt:lpstr>
      <vt:lpstr>InpR</vt:lpstr>
      <vt:lpstr>Time</vt:lpstr>
      <vt:lpstr>Index</vt:lpstr>
      <vt:lpstr>Calcs-WR</vt:lpstr>
      <vt:lpstr>Calcs-WN</vt:lpstr>
      <vt:lpstr>Calcs-WWN</vt:lpstr>
      <vt:lpstr>Calcs-BR</vt:lpstr>
      <vt:lpstr>Calcs-DMMY</vt:lpstr>
      <vt:lpstr>Adjustments</vt:lpstr>
      <vt:lpstr>Checks</vt:lpstr>
      <vt:lpstr>F_Outputs</vt:lpstr>
      <vt:lpstr>ChK_Tol</vt:lpstr>
      <vt:lpstr>Adjustments!Print_Titles</vt:lpstr>
      <vt:lpstr>'Calcs-BR'!Print_Titles</vt:lpstr>
      <vt:lpstr>'Calcs-DMMY'!Print_Titles</vt:lpstr>
      <vt:lpstr>'Calcs-WN'!Print_Titles</vt:lpstr>
      <vt:lpstr>'Calcs-WR'!Print_Titles</vt:lpstr>
      <vt:lpstr>'Calcs-WWN'!Print_Titles</vt:lpstr>
      <vt:lpstr>Checks!Print_Titles</vt:lpstr>
      <vt:lpstr>Index!Print_Titles</vt:lpstr>
      <vt:lpstr>InpR!Print_Titles</vt:lpstr>
      <vt:lpstr>Time!Print_Titles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2025-09-25T10:12:21Z</dcterms:created>
  <dcterms:modified xsi:type="dcterms:W3CDTF">2025-09-25T10:12:29Z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Meeting">
    <vt:lpwstr/>
  </property>
  <property fmtid="{D5CDD505-2E9C-101B-9397-08002B2CF9AE}" pid="4" name="MediaServiceImageTags">
    <vt:lpwstr/>
  </property>
  <property fmtid="{D5CDD505-2E9C-101B-9397-08002B2CF9AE}" pid="5" name="Stakeholder 2">
    <vt:lpwstr/>
  </property>
  <property fmtid="{D5CDD505-2E9C-101B-9397-08002B2CF9AE}" pid="6" name="ContentTypeId">
    <vt:lpwstr>0x010100764DD18A57545C43AA1544940FC64A16</vt:lpwstr>
  </property>
  <property fmtid="{D5CDD505-2E9C-101B-9397-08002B2CF9AE}" pid="7" name="Hierarchy">
    <vt:lpwstr/>
  </property>
  <property fmtid="{D5CDD505-2E9C-101B-9397-08002B2CF9AE}" pid="8" name="Collection">
    <vt:lpwstr/>
  </property>
  <property fmtid="{D5CDD505-2E9C-101B-9397-08002B2CF9AE}" pid="9" name="Stakeholder 5">
    <vt:lpwstr/>
  </property>
  <property fmtid="{D5CDD505-2E9C-101B-9397-08002B2CF9AE}" pid="10" name="Project Code">
    <vt:lpwstr>1896;#Company performance monitoring ＆ engagement|3cbb2248-aeb0-4f5e-8833-d72f52afb8f0</vt:lpwstr>
  </property>
  <property fmtid="{D5CDD505-2E9C-101B-9397-08002B2CF9AE}" pid="11" name="Stakeholder 3">
    <vt:lpwstr/>
  </property>
  <property fmtid="{D5CDD505-2E9C-101B-9397-08002B2CF9AE}" pid="12" name="Follow-up">
    <vt:bool>false</vt:bool>
  </property>
  <property fmtid="{D5CDD505-2E9C-101B-9397-08002B2CF9AE}" pid="13" name="Stakeholder">
    <vt:lpwstr>25;#Water and wastewater companies (WaSCs)|1f450446-47d1-4fe9-8d64-c249a3be1897</vt:lpwstr>
  </property>
  <property fmtid="{D5CDD505-2E9C-101B-9397-08002B2CF9AE}" pid="14" name="Security Classification">
    <vt:lpwstr>21;#OFFICIAL|c2540f30-f875-494b-a43f-ebfb5017a6ad</vt:lpwstr>
  </property>
  <property fmtid="{D5CDD505-2E9C-101B-9397-08002B2CF9AE}" pid="15" name="Stakeholder 4">
    <vt:lpwstr/>
  </property>
</Properties>
</file>