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66925"/>
  <xr:revisionPtr revIDLastSave="0" documentId="8_{689396B2-BAEC-46D3-B3AB-687D5D3DEBDC}" xr6:coauthVersionLast="47" xr6:coauthVersionMax="47" xr10:uidLastSave="{00000000-0000-0000-0000-000000000000}"/>
  <workbookProtection workbookAlgorithmName="SHA-512" workbookHashValue="qQhB6/PdDzcudMVkln35huES7wckAg1sA+rZeMNF0bCGQ8Ae0GIptm5QJk2lUmodjg8uBTRa3bl60XnJlXsJDw==" workbookSaltValue="Wd9osp6m49MHDWb9ipmvpg==" workbookSpinCount="100000" lockStructure="1"/>
  <bookViews>
    <workbookView xWindow="-120" yWindow="-120" windowWidth="29040" windowHeight="15720" firstSheet="1" activeTab="1" xr2:uid="{F8149DB8-6636-40A8-ABCD-A117D08F643E}"/>
  </bookViews>
  <sheets>
    <sheet name="config" sheetId="9" state="hidden" r:id="rId1"/>
    <sheet name="Cover_sheet" sheetId="2" r:id="rId2"/>
    <sheet name="Contents" sheetId="3" r:id="rId3"/>
    <sheet name="Data" sheetId="7" state="hidden" r:id="rId4"/>
    <sheet name="Data_hidden" sheetId="10" state="hidden" r:id="rId5"/>
    <sheet name="FIRE1303_working" sheetId="8" state="hidden" r:id="rId6"/>
    <sheet name="FIRE1303" sheetId="6" r:id="rId7"/>
  </sheets>
  <definedNames>
    <definedName name="_xlnm.Print_Area" localSheetId="2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0" l="1" a="1"/>
  <c r="B3" i="10"/>
  <c r="B4" i="10" a="1"/>
  <c r="B4" i="10"/>
  <c r="B5" i="10" a="1"/>
  <c r="B5" i="10"/>
  <c r="B6" i="10" a="1"/>
  <c r="B6" i="10"/>
  <c r="B7" i="10" a="1"/>
  <c r="B7" i="10"/>
  <c r="B8" i="10" a="1"/>
  <c r="B8" i="10"/>
  <c r="B9" i="10" a="1"/>
  <c r="B9" i="10"/>
  <c r="B10" i="10" a="1"/>
  <c r="B10" i="10"/>
  <c r="B11" i="10" a="1"/>
  <c r="B11" i="10"/>
  <c r="B12" i="10" a="1"/>
  <c r="B12" i="10"/>
  <c r="B13" i="10" a="1"/>
  <c r="B13" i="10"/>
  <c r="B14" i="10" a="1"/>
  <c r="B14" i="10"/>
  <c r="B15" i="10" a="1"/>
  <c r="B15" i="10"/>
  <c r="B16" i="10" a="1"/>
  <c r="B16" i="10"/>
  <c r="B2" i="10" a="1"/>
  <c r="B2" i="10"/>
  <c r="A9" i="2"/>
  <c r="C6" i="3"/>
  <c r="A2" i="3"/>
  <c r="A10" i="2"/>
  <c r="A8" i="2"/>
  <c r="A5" i="2"/>
  <c r="A3" i="2"/>
  <c r="D13" i="6"/>
  <c r="D11" i="6"/>
  <c r="C9" i="6"/>
  <c r="C5" i="6"/>
  <c r="D5" i="8" a="1"/>
  <c r="D5" i="8"/>
  <c r="D5" i="6" s="1"/>
  <c r="D6" i="8" a="1"/>
  <c r="D6" i="8"/>
  <c r="D6" i="6" s="1"/>
  <c r="D7" i="8" a="1"/>
  <c r="D7" i="8" s="1"/>
  <c r="D7" i="6" s="1"/>
  <c r="D8" i="8" a="1"/>
  <c r="D8" i="8" s="1"/>
  <c r="D8" i="6" s="1"/>
  <c r="D9" i="8" a="1"/>
  <c r="D9" i="8" s="1"/>
  <c r="D9" i="6" s="1"/>
  <c r="D10" i="8" a="1"/>
  <c r="D10" i="8" s="1"/>
  <c r="D10" i="6" s="1"/>
  <c r="D11" i="8" a="1"/>
  <c r="D11" i="8" s="1"/>
  <c r="D12" i="8" a="1"/>
  <c r="D12" i="8" s="1"/>
  <c r="D12" i="6" s="1"/>
  <c r="D13" i="8" a="1"/>
  <c r="D13" i="8" s="1"/>
  <c r="D14" i="8" a="1"/>
  <c r="D14" i="8" s="1"/>
  <c r="D14" i="6" s="1"/>
  <c r="D15" i="8" a="1"/>
  <c r="D15" i="8" s="1"/>
  <c r="D15" i="6" s="1"/>
  <c r="D16" i="8" a="1"/>
  <c r="D16" i="8" s="1"/>
  <c r="D16" i="6" s="1"/>
  <c r="D17" i="8" a="1"/>
  <c r="D17" i="8" s="1"/>
  <c r="D17" i="6" s="1"/>
  <c r="D18" i="8" a="1"/>
  <c r="D18" i="8" s="1"/>
  <c r="D18" i="6" s="1"/>
  <c r="D4" i="8" a="1"/>
  <c r="D4" i="8" s="1"/>
  <c r="D4" i="6" s="1"/>
  <c r="C18" i="8" a="1"/>
  <c r="C18" i="8" s="1"/>
  <c r="C18" i="6" s="1"/>
  <c r="B18" i="8" a="1"/>
  <c r="B18" i="8" s="1"/>
  <c r="B18" i="6" s="1"/>
  <c r="B5" i="8" a="1"/>
  <c r="B5" i="8" s="1"/>
  <c r="B5" i="6" s="1"/>
  <c r="C5" i="8" a="1"/>
  <c r="C5" i="8" s="1"/>
  <c r="B6" i="8" a="1"/>
  <c r="B6" i="8" s="1"/>
  <c r="B6" i="6" s="1"/>
  <c r="C6" i="8" a="1"/>
  <c r="C6" i="8" s="1"/>
  <c r="C6" i="6" s="1"/>
  <c r="B7" i="8" a="1"/>
  <c r="B7" i="8" s="1"/>
  <c r="B7" i="6" s="1"/>
  <c r="C7" i="8" a="1"/>
  <c r="C7" i="8" s="1"/>
  <c r="C7" i="6" s="1"/>
  <c r="B8" i="8" a="1"/>
  <c r="B8" i="8" s="1"/>
  <c r="B8" i="6" s="1"/>
  <c r="C8" i="8" a="1"/>
  <c r="C8" i="8" s="1"/>
  <c r="C8" i="6" s="1"/>
  <c r="B9" i="8" a="1"/>
  <c r="B9" i="8" s="1"/>
  <c r="B9" i="6" s="1"/>
  <c r="C9" i="8" a="1"/>
  <c r="C9" i="8" s="1"/>
  <c r="B10" i="8" a="1"/>
  <c r="B10" i="8" s="1"/>
  <c r="B10" i="6" s="1"/>
  <c r="C10" i="8" a="1"/>
  <c r="C10" i="8" s="1"/>
  <c r="C10" i="6" s="1"/>
  <c r="B11" i="8" a="1"/>
  <c r="B11" i="8" s="1"/>
  <c r="B11" i="6" s="1"/>
  <c r="C11" i="8" a="1"/>
  <c r="C11" i="8" s="1"/>
  <c r="C11" i="6" s="1"/>
  <c r="B12" i="8" a="1"/>
  <c r="B12" i="8" s="1"/>
  <c r="B12" i="6" s="1"/>
  <c r="C12" i="8" a="1"/>
  <c r="C12" i="8" s="1"/>
  <c r="C12" i="6" s="1"/>
  <c r="B13" i="8" a="1"/>
  <c r="B13" i="8" s="1"/>
  <c r="B13" i="6" s="1"/>
  <c r="C13" i="8" a="1"/>
  <c r="C13" i="8" s="1"/>
  <c r="C13" i="6" s="1"/>
  <c r="B14" i="8" a="1"/>
  <c r="B14" i="8" s="1"/>
  <c r="B14" i="6" s="1"/>
  <c r="C14" i="8" a="1"/>
  <c r="C14" i="8" s="1"/>
  <c r="C14" i="6" s="1"/>
  <c r="B15" i="8" a="1"/>
  <c r="B15" i="8" s="1"/>
  <c r="B15" i="6" s="1"/>
  <c r="C15" i="8" a="1"/>
  <c r="C15" i="8" s="1"/>
  <c r="C15" i="6" s="1"/>
  <c r="B16" i="8" a="1"/>
  <c r="B16" i="8" s="1"/>
  <c r="B16" i="6" s="1"/>
  <c r="C16" i="8" a="1"/>
  <c r="C16" i="8" s="1"/>
  <c r="C16" i="6" s="1"/>
  <c r="B17" i="8" a="1"/>
  <c r="B17" i="8" s="1"/>
  <c r="B17" i="6" s="1"/>
  <c r="C17" i="8" a="1"/>
  <c r="C17" i="8" s="1"/>
  <c r="C17" i="6" s="1"/>
  <c r="C4" i="8" a="1"/>
  <c r="C4" i="8" s="1"/>
  <c r="C4" i="6" s="1"/>
  <c r="B4" i="8" a="1"/>
  <c r="B4" i="8" s="1"/>
  <c r="B4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<sst xmlns="http://schemas.openxmlformats.org/spreadsheetml/2006/main" count="157" uniqueCount="59">
  <si>
    <t>FIRE STATISTICS TABLE 1303: Firefighters' pension surplus and deficit in England</t>
  </si>
  <si>
    <t>£million</t>
  </si>
  <si>
    <t>Income</t>
  </si>
  <si>
    <t>Expenditure</t>
  </si>
  <si>
    <t xml:space="preserve">Surplus/Deficit 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</si>
  <si>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</si>
  <si>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</si>
  <si>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</si>
  <si>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</si>
  <si>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</si>
  <si>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</si>
  <si>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</si>
  <si>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</si>
  <si>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</si>
  <si>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The full set of fire statistics releases, tables and guidance can be found on our landing page, here-</t>
  </si>
  <si>
    <t>https://www.gov.uk/government/collections/fire-statistics</t>
  </si>
  <si>
    <t>A full definitions list can be found here -</t>
  </si>
  <si>
    <t>Fire statistics definitions</t>
  </si>
  <si>
    <t>Source: Firefighters Pension Fund (FPF) forms</t>
  </si>
  <si>
    <t>2019/20</t>
  </si>
  <si>
    <t>Fire and rescue workforce and pensions statistics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</si>
  <si>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</si>
  <si>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</si>
  <si>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</si>
  <si>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</si>
  <si>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</si>
  <si>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</si>
  <si>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</si>
  <si>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Table 1303</t>
  </si>
  <si>
    <t>Firefighters' pension surplus and deficit in England</t>
  </si>
  <si>
    <t>FIRE1303</t>
  </si>
  <si>
    <t>end of table</t>
  </si>
  <si>
    <t>Components may not sum to totals due to rounding.</t>
  </si>
  <si>
    <t>2020/21</t>
  </si>
  <si>
    <t>2021/22</t>
  </si>
  <si>
    <t>2022/23</t>
  </si>
  <si>
    <t>FINANCIAL_YEAR</t>
  </si>
  <si>
    <t>2023/24</t>
  </si>
  <si>
    <t>Accredited official statistics?</t>
  </si>
  <si>
    <t>The statistics in this table are accredited official statistics.</t>
  </si>
  <si>
    <t>BALANCE_TYPE</t>
  </si>
  <si>
    <t>TOTAL</t>
  </si>
  <si>
    <t>2024/25</t>
  </si>
  <si>
    <t>Pubdate</t>
  </si>
  <si>
    <t>4 December 2025</t>
  </si>
  <si>
    <t>Upcoming date</t>
  </si>
  <si>
    <t>Autumn 2026</t>
  </si>
  <si>
    <t>Responsible statistician</t>
  </si>
  <si>
    <t>Paul Gaught-Allen</t>
  </si>
  <si>
    <t>year ending month</t>
  </si>
  <si>
    <t>March</t>
  </si>
  <si>
    <t>year</t>
  </si>
  <si>
    <t>financial year</t>
  </si>
  <si>
    <t>Email: firestatistics@communities.gov.uk</t>
  </si>
  <si>
    <t>Press enquiries: NewsDesk@communities.gov.uk</t>
  </si>
  <si>
    <t>If you find any problems, or have any feedback, relating to accessibility</t>
  </si>
  <si>
    <t>please email us at firestatistics@communities.gov.uk</t>
  </si>
  <si>
    <t>No</t>
  </si>
  <si>
    <t>Contact: firestatistics@communities.gov.uk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</si>
</sst>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u/>
      <sz val="12"/>
      <color rgb="FF000000"/>
      <name val="Arial"/>
      <family val="2"/>
    </font>
    <font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" fillId="0" borderId="0"/>
    <xf numFmtId="0" fontId="16" fillId="0" borderId="0"/>
    <xf numFmtId="0" fontId="14" fillId="0" borderId="0" applyNumberFormat="0" applyFill="0" applyBorder="0" applyAlignment="0" applyProtection="0"/>
  </cellStyleXfs>
  <cellXfs count="83">
    <xf numFmtId="0" fontId="0" fillId="0" borderId="0" xfId="0"/>
    <xf numFmtId="0" fontId="13" fillId="4" borderId="0" xfId="7" applyFont="1" applyFill="1" applyAlignment="1"/>
    <xf numFmtId="0" fontId="11" fillId="3" borderId="0" xfId="9" applyFont="1" applyFill="1" applyAlignment="1">
      <alignment horizontal="left" wrapText="1"/>
    </xf>
    <xf numFmtId="0" fontId="16" fillId="2" borderId="0" xfId="0" applyFont="1" applyFill="1"/>
    <xf numFmtId="0" fontId="9" fillId="3" borderId="0" xfId="2" applyFont="1" applyFill="1" applyAlignment="1"/>
    <xf numFmtId="0" fontId="4" fillId="4" borderId="0" xfId="3" applyFont="1" applyFill="1"/>
    <xf numFmtId="0" fontId="5" fillId="4" borderId="0" xfId="4" applyFont="1" applyFill="1" applyAlignment="1">
      <alignment vertical="center"/>
    </xf>
    <xf numFmtId="0" fontId="6" fillId="4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4" borderId="0" xfId="3" applyFill="1"/>
    <xf numFmtId="49" fontId="4" fillId="4" borderId="0" xfId="3" applyNumberFormat="1" applyFont="1" applyFill="1"/>
    <xf numFmtId="0" fontId="9" fillId="3" borderId="0" xfId="2" applyFont="1" applyFill="1"/>
    <xf numFmtId="0" fontId="9" fillId="0" borderId="0" xfId="5" applyFont="1" applyFill="1" applyAlignment="1"/>
    <xf numFmtId="0" fontId="3" fillId="4" borderId="0" xfId="6" applyFont="1" applyFill="1"/>
    <xf numFmtId="0" fontId="15" fillId="4" borderId="0" xfId="8" applyFont="1" applyFill="1" applyAlignment="1"/>
    <xf numFmtId="0" fontId="9" fillId="4" borderId="0" xfId="2" applyFont="1" applyFill="1" applyAlignment="1" applyProtection="1"/>
    <xf numFmtId="0" fontId="11" fillId="3" borderId="0" xfId="4" applyFont="1" applyFill="1"/>
    <xf numFmtId="0" fontId="3" fillId="3" borderId="0" xfId="9" applyFont="1" applyFill="1"/>
    <xf numFmtId="0" fontId="3" fillId="3" borderId="0" xfId="9" applyFont="1" applyFill="1" applyAlignment="1">
      <alignment horizontal="left"/>
    </xf>
    <xf numFmtId="0" fontId="3" fillId="3" borderId="0" xfId="4" applyFont="1" applyFill="1"/>
    <xf numFmtId="0" fontId="3" fillId="3" borderId="0" xfId="4" applyFont="1" applyFill="1" applyAlignment="1">
      <alignment horizontal="left"/>
    </xf>
    <xf numFmtId="0" fontId="11" fillId="3" borderId="0" xfId="9" applyFont="1" applyFill="1" applyAlignment="1">
      <alignment wrapText="1"/>
    </xf>
    <xf numFmtId="0" fontId="3" fillId="3" borderId="0" xfId="11" applyFont="1" applyFill="1" applyAlignment="1">
      <alignment horizontal="left" wrapText="1"/>
    </xf>
    <xf numFmtId="1" fontId="3" fillId="3" borderId="0" xfId="11" applyNumberFormat="1" applyFont="1" applyFill="1" applyAlignment="1">
      <alignment horizontal="left"/>
    </xf>
    <xf numFmtId="0" fontId="3" fillId="3" borderId="0" xfId="10" applyFont="1" applyFill="1"/>
    <xf numFmtId="0" fontId="3" fillId="3" borderId="0" xfId="10" applyFont="1" applyFill="1" applyAlignment="1">
      <alignment wrapText="1"/>
    </xf>
    <xf numFmtId="0" fontId="3" fillId="3" borderId="0" xfId="10" applyFont="1" applyFill="1" applyAlignment="1">
      <alignment horizontal="left"/>
    </xf>
    <xf numFmtId="0" fontId="15" fillId="4" borderId="0" xfId="14" applyFont="1" applyFill="1" applyAlignment="1"/>
    <xf numFmtId="0" fontId="16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7" fillId="3" borderId="0" xfId="7" applyFont="1" applyFill="1" applyAlignment="1"/>
    <xf numFmtId="0" fontId="17" fillId="3" borderId="0" xfId="2" applyFont="1" applyFill="1" applyAlignment="1"/>
    <xf numFmtId="0" fontId="3" fillId="2" borderId="0" xfId="12" applyFont="1" applyFill="1"/>
    <xf numFmtId="3" fontId="3" fillId="0" borderId="0" xfId="0" applyNumberFormat="1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9" fontId="11" fillId="0" borderId="0" xfId="1" applyFont="1" applyFill="1" applyBorder="1"/>
    <xf numFmtId="0" fontId="11" fillId="0" borderId="0" xfId="0" applyFont="1"/>
    <xf numFmtId="164" fontId="3" fillId="0" borderId="0" xfId="1" applyNumberFormat="1" applyFont="1" applyFill="1" applyBorder="1"/>
    <xf numFmtId="165" fontId="3" fillId="0" borderId="0" xfId="0" applyNumberFormat="1" applyFont="1"/>
    <xf numFmtId="9" fontId="3" fillId="0" borderId="0" xfId="1" applyFont="1" applyFill="1" applyBorder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2" applyFont="1" applyFill="1" applyBorder="1" applyAlignment="1"/>
    <xf numFmtId="0" fontId="17" fillId="0" borderId="0" xfId="2" applyFont="1" applyFill="1" applyBorder="1" applyAlignment="1"/>
    <xf numFmtId="0" fontId="17" fillId="0" borderId="0" xfId="2" applyFont="1" applyFill="1" applyBorder="1"/>
    <xf numFmtId="0" fontId="17" fillId="0" borderId="0" xfId="2" applyFont="1" applyFill="1" applyBorder="1" applyAlignment="1">
      <alignment horizontal="right"/>
    </xf>
    <xf numFmtId="0" fontId="17" fillId="0" borderId="0" xfId="2" applyFont="1" applyFill="1" applyBorder="1" applyAlignment="1">
      <alignment wrapText="1"/>
    </xf>
    <xf numFmtId="0" fontId="11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/>
    <xf numFmtId="0" fontId="11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wrapText="1"/>
    </xf>
    <xf numFmtId="9" fontId="11" fillId="2" borderId="0" xfId="1" applyFont="1" applyFill="1" applyBorder="1"/>
    <xf numFmtId="0" fontId="11" fillId="2" borderId="2" xfId="0" applyFont="1" applyFill="1" applyBorder="1"/>
    <xf numFmtId="164" fontId="3" fillId="2" borderId="0" xfId="1" applyNumberFormat="1" applyFont="1" applyFill="1"/>
    <xf numFmtId="165" fontId="3" fillId="2" borderId="0" xfId="0" applyNumberFormat="1" applyFont="1" applyFill="1"/>
    <xf numFmtId="0" fontId="11" fillId="2" borderId="0" xfId="0" applyFont="1" applyFill="1"/>
    <xf numFmtId="9" fontId="3" fillId="2" borderId="0" xfId="1" applyFont="1" applyFill="1"/>
    <xf numFmtId="0" fontId="11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7" fillId="2" borderId="0" xfId="2" applyFont="1" applyFill="1" applyAlignment="1"/>
    <xf numFmtId="0" fontId="3" fillId="2" borderId="0" xfId="2" applyFont="1" applyFill="1" applyAlignment="1"/>
    <xf numFmtId="0" fontId="3" fillId="3" borderId="0" xfId="0" applyFont="1" applyFill="1"/>
    <xf numFmtId="0" fontId="3" fillId="3" borderId="0" xfId="0" applyFont="1" applyFill="1" applyAlignment="1">
      <alignment wrapText="1"/>
    </xf>
    <xf numFmtId="0" fontId="17" fillId="2" borderId="0" xfId="2" applyFont="1" applyFill="1"/>
    <xf numFmtId="0" fontId="17" fillId="2" borderId="0" xfId="2" applyFont="1" applyFill="1" applyAlignment="1">
      <alignment horizontal="right"/>
    </xf>
    <xf numFmtId="0" fontId="17" fillId="2" borderId="0" xfId="2" applyFont="1" applyFill="1" applyAlignment="1">
      <alignment wrapText="1"/>
    </xf>
    <xf numFmtId="3" fontId="3" fillId="2" borderId="2" xfId="0" applyNumberFormat="1" applyFont="1" applyFill="1" applyBorder="1"/>
    <xf numFmtId="3" fontId="3" fillId="2" borderId="0" xfId="0" applyNumberFormat="1" applyFont="1" applyFill="1"/>
    <xf numFmtId="3" fontId="3" fillId="2" borderId="3" xfId="0" applyNumberFormat="1" applyFont="1" applyFill="1" applyBorder="1"/>
    <xf numFmtId="3" fontId="11" fillId="2" borderId="2" xfId="0" applyNumberFormat="1" applyFont="1" applyFill="1" applyBorder="1"/>
    <xf numFmtId="3" fontId="11" fillId="2" borderId="0" xfId="0" applyNumberFormat="1" applyFont="1" applyFill="1"/>
    <xf numFmtId="3" fontId="11" fillId="2" borderId="3" xfId="0" applyNumberFormat="1" applyFont="1" applyFill="1" applyBorder="1"/>
    <xf numFmtId="0" fontId="18" fillId="2" borderId="0" xfId="0" applyFont="1" applyFill="1"/>
  </cellXfs>
  <cellStyles count="15">
    <cellStyle name="Hyperlink" xfId="2" builtinId="8"/>
    <cellStyle name="Hyperlink 2" xfId="5" xr:uid="{6DF5015A-BFB1-4028-ADF2-84D1CD59F400}"/>
    <cellStyle name="Hyperlink 2 2" xfId="7" xr:uid="{3CD235EE-1373-4243-9F73-576BA51CD86C}"/>
    <cellStyle name="Hyperlink 3" xfId="8" xr:uid="{F694FB18-90C1-45FA-810D-6E2CFA06D736}"/>
    <cellStyle name="Hyperlink 3 2" xfId="14" xr:uid="{E363EF50-39EF-4220-893C-0D0EBB2DB50B}"/>
    <cellStyle name="Normal" xfId="0" builtinId="0"/>
    <cellStyle name="Normal 2" xfId="13" xr:uid="{A765923F-05C0-425F-8F17-6867BC3B2993}"/>
    <cellStyle name="Normal 2 2 2 2" xfId="4" xr:uid="{7432DC43-0D5E-4934-A4FA-2AF7852489EA}"/>
    <cellStyle name="Normal 2 3" xfId="9" xr:uid="{8D722ACF-9EC1-4B71-8515-3DCDA8EB6546}"/>
    <cellStyle name="Normal 2 4" xfId="11" xr:uid="{7929A342-8B1F-41B6-9A38-55513F1C192F}"/>
    <cellStyle name="Normal 5 2" xfId="10" xr:uid="{3DFF7649-E0E7-4BC1-8D3F-3F31846066D6}"/>
    <cellStyle name="Normal 6" xfId="12" xr:uid="{2AB77725-06DF-4C93-AF72-DAED6736E8C5}"/>
    <cellStyle name="Normal 6 2" xfId="3" xr:uid="{D9061C21-6586-49FA-8A39-8A05DBD578F5}"/>
    <cellStyle name="Normal 7 2" xfId="6" xr:uid="{51395B79-BF57-49C3-82AC-A3CBEF24D0DB}"/>
    <cellStyle name="Percent" xfId="1" builtinId="5"/>
  </cellStyles>
  <dxfs count="0"/>
  <tableStyles count="0" defaultTableStyle="TableStyleMedium2" defaultPivotStyle="PivotStyleLight16"/>
  <colors>
    <mruColors>
      <color rgb="FF9F89B7"/>
      <color rgb="FFAD9AC2"/>
      <color rgb="FFD7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4290060</xdr:colOff>
      <xdr:row>0</xdr:row>
      <xdr:rowOff>53340</xdr:rowOff>
    </xdr:from>
    <xdr:ext cx="996311" cy="96964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323584E5-B0C9-4067-BB9D-34D45140250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290060" y="5334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1936668</xdr:colOff>
      <xdr:row>0</xdr:row>
      <xdr:rowOff>1059180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FCCE90-55E0-4B4D-BFD8-41C420AF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936668" cy="1059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198120</xdr:colOff>
      <xdr:row>0</xdr:row>
      <xdr:rowOff>99060</xdr:rowOff>
    </xdr:from>
    <xdr:ext cx="996311" cy="969648"/>
    <xdr:pic>
      <xdr:nvPicPr>
        <xdr:cNvPr id="5" name="Picture 5" descr="Accredited Official Statistics logo">
          <a:extLst>
            <a:ext uri="{FF2B5EF4-FFF2-40B4-BE49-F238E27FC236}">
              <a16:creationId xmlns:a16="http://schemas.microsoft.com/office/drawing/2014/main" id="{78928171-0EBB-4653-BE76-697446B878C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7391400" y="9906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3514325</xdr:colOff>
      <xdr:row>0</xdr:row>
      <xdr:rowOff>0</xdr:rowOff>
    </xdr:from>
    <xdr:to>
      <xdr:col>2</xdr:col>
      <xdr:colOff>1656233</xdr:colOff>
      <xdr:row>4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926304-0FB5-8C6F-19CC-177875C8D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8345" y="0"/>
          <a:ext cx="1936668" cy="105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https://www.gov.uk/government/publications/fire-statistics-guidance/fire-statistics-definitions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2D60-EE4E-4290-9B99-A3F739B66154}">
  <sheetPr codeName="Sheet1">
    <tabColor rgb="FFFF0000"/>
  </sheetPr>
  <dimension ref="A1:B6"/>
  <sheetViews>
    <sheetView zoomScaleNormal="100" workbookViewId="0">
      <selection activeCell="B1" sqref="B1"/>
    </sheetView>
  </sheetViews>
  <sheetFormatPr defaultColWidth="9.140625" defaultRowHeight="15" x14ac:dyDescent="0.2"/>
  <cols>
    <col min="1" max="1" width="20.140625" style="29" bestFit="1" customWidth="1"/>
    <col min="2" max="2" width="15.42578125" style="29" bestFit="1" customWidth="1"/>
    <col min="3" max="16384" width="9.140625" style="29"/>
  </cols>
  <sheetData>
    <row r="1" spans="1:2" x14ac:dyDescent="0.2">
      <c r="A1" s="30" t="s">
        <v>43</v>
      </c>
      <c r="B1" s="31" t="s">
        <v>44</v>
      </c>
    </row>
    <row r="2" spans="1:2" x14ac:dyDescent="0.2">
      <c r="A2" s="30" t="s">
        <v>45</v>
      </c>
      <c r="B2" s="32" t="s">
        <v>46</v>
      </c>
    </row>
    <row r="3" spans="1:2" x14ac:dyDescent="0.2">
      <c r="A3" s="30" t="s">
        <v>47</v>
      </c>
      <c r="B3" s="32" t="s">
        <v>48</v>
      </c>
    </row>
    <row r="4" spans="1:2" x14ac:dyDescent="0.2">
      <c r="A4" s="30" t="s">
        <v>49</v>
      </c>
      <c r="B4" s="32" t="s">
        <v>50</v>
      </c>
    </row>
    <row r="5" spans="1:2" x14ac:dyDescent="0.2">
      <c r="A5" s="30" t="s">
        <v>51</v>
      </c>
      <c r="B5" s="33">
        <v>2025</v>
      </c>
    </row>
    <row r="6" spans="1:2" x14ac:dyDescent="0.2">
      <c r="A6" s="30" t="s">
        <v>52</v>
      </c>
      <c r="B6" s="32" t="s">
        <v>42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3BC1-FB3D-4DA7-9E4B-94E0AD9A86DD}">
  <sheetPr codeName="Sheet2"/>
  <dimension ref="A1:K14"/>
  <sheetViews>
    <sheetView tabSelected="1" workbookViewId="0"/>
  </sheetViews>
  <sheetFormatPr defaultRowHeight="12.75" x14ac:dyDescent="0.2"/>
  <cols>
    <col min="1" max="1" width="78" style="5" customWidth="1"/>
    <col min="2" max="255" width="9.42578125" style="5" customWidth="1"/>
    <col min="256" max="256" width="2.85546875" style="5" customWidth="1"/>
    <col min="257" max="257" width="74" style="5" bestFit="1" customWidth="1"/>
    <col min="258" max="511" width="9.42578125" style="5" customWidth="1"/>
    <col min="512" max="512" width="2.85546875" style="5" customWidth="1"/>
    <col min="513" max="513" width="74" style="5" bestFit="1" customWidth="1"/>
    <col min="514" max="767" width="9.42578125" style="5" customWidth="1"/>
    <col min="768" max="768" width="2.85546875" style="5" customWidth="1"/>
    <col min="769" max="769" width="74" style="5" bestFit="1" customWidth="1"/>
    <col min="770" max="1023" width="9.42578125" style="5" customWidth="1"/>
    <col min="1024" max="1024" width="2.85546875" style="5" customWidth="1"/>
    <col min="1025" max="1025" width="74" style="5" bestFit="1" customWidth="1"/>
    <col min="1026" max="1279" width="9.42578125" style="5" customWidth="1"/>
    <col min="1280" max="1280" width="2.85546875" style="5" customWidth="1"/>
    <col min="1281" max="1281" width="74" style="5" bestFit="1" customWidth="1"/>
    <col min="1282" max="1535" width="9.42578125" style="5" customWidth="1"/>
    <col min="1536" max="1536" width="2.85546875" style="5" customWidth="1"/>
    <col min="1537" max="1537" width="74" style="5" bestFit="1" customWidth="1"/>
    <col min="1538" max="1791" width="9.42578125" style="5" customWidth="1"/>
    <col min="1792" max="1792" width="2.85546875" style="5" customWidth="1"/>
    <col min="1793" max="1793" width="74" style="5" bestFit="1" customWidth="1"/>
    <col min="1794" max="2047" width="9.42578125" style="5" customWidth="1"/>
    <col min="2048" max="2048" width="2.85546875" style="5" customWidth="1"/>
    <col min="2049" max="2049" width="74" style="5" bestFit="1" customWidth="1"/>
    <col min="2050" max="2303" width="9.42578125" style="5" customWidth="1"/>
    <col min="2304" max="2304" width="2.85546875" style="5" customWidth="1"/>
    <col min="2305" max="2305" width="74" style="5" bestFit="1" customWidth="1"/>
    <col min="2306" max="2559" width="9.42578125" style="5" customWidth="1"/>
    <col min="2560" max="2560" width="2.85546875" style="5" customWidth="1"/>
    <col min="2561" max="2561" width="74" style="5" bestFit="1" customWidth="1"/>
    <col min="2562" max="2815" width="9.42578125" style="5" customWidth="1"/>
    <col min="2816" max="2816" width="2.85546875" style="5" customWidth="1"/>
    <col min="2817" max="2817" width="74" style="5" bestFit="1" customWidth="1"/>
    <col min="2818" max="3071" width="9.42578125" style="5" customWidth="1"/>
    <col min="3072" max="3072" width="2.85546875" style="5" customWidth="1"/>
    <col min="3073" max="3073" width="74" style="5" bestFit="1" customWidth="1"/>
    <col min="3074" max="3327" width="9.42578125" style="5" customWidth="1"/>
    <col min="3328" max="3328" width="2.85546875" style="5" customWidth="1"/>
    <col min="3329" max="3329" width="74" style="5" bestFit="1" customWidth="1"/>
    <col min="3330" max="3583" width="9.42578125" style="5" customWidth="1"/>
    <col min="3584" max="3584" width="2.85546875" style="5" customWidth="1"/>
    <col min="3585" max="3585" width="74" style="5" bestFit="1" customWidth="1"/>
    <col min="3586" max="3839" width="9.42578125" style="5" customWidth="1"/>
    <col min="3840" max="3840" width="2.85546875" style="5" customWidth="1"/>
    <col min="3841" max="3841" width="74" style="5" bestFit="1" customWidth="1"/>
    <col min="3842" max="4095" width="9.42578125" style="5" customWidth="1"/>
    <col min="4096" max="4096" width="2.85546875" style="5" customWidth="1"/>
    <col min="4097" max="4097" width="74" style="5" bestFit="1" customWidth="1"/>
    <col min="4098" max="4351" width="9.42578125" style="5" customWidth="1"/>
    <col min="4352" max="4352" width="2.85546875" style="5" customWidth="1"/>
    <col min="4353" max="4353" width="74" style="5" bestFit="1" customWidth="1"/>
    <col min="4354" max="4607" width="9.42578125" style="5" customWidth="1"/>
    <col min="4608" max="4608" width="2.85546875" style="5" customWidth="1"/>
    <col min="4609" max="4609" width="74" style="5" bestFit="1" customWidth="1"/>
    <col min="4610" max="4863" width="9.42578125" style="5" customWidth="1"/>
    <col min="4864" max="4864" width="2.85546875" style="5" customWidth="1"/>
    <col min="4865" max="4865" width="74" style="5" bestFit="1" customWidth="1"/>
    <col min="4866" max="5119" width="9.42578125" style="5" customWidth="1"/>
    <col min="5120" max="5120" width="2.85546875" style="5" customWidth="1"/>
    <col min="5121" max="5121" width="74" style="5" bestFit="1" customWidth="1"/>
    <col min="5122" max="5375" width="9.42578125" style="5" customWidth="1"/>
    <col min="5376" max="5376" width="2.85546875" style="5" customWidth="1"/>
    <col min="5377" max="5377" width="74" style="5" bestFit="1" customWidth="1"/>
    <col min="5378" max="5631" width="9.42578125" style="5" customWidth="1"/>
    <col min="5632" max="5632" width="2.85546875" style="5" customWidth="1"/>
    <col min="5633" max="5633" width="74" style="5" bestFit="1" customWidth="1"/>
    <col min="5634" max="5887" width="9.42578125" style="5" customWidth="1"/>
    <col min="5888" max="5888" width="2.85546875" style="5" customWidth="1"/>
    <col min="5889" max="5889" width="74" style="5" bestFit="1" customWidth="1"/>
    <col min="5890" max="6143" width="9.42578125" style="5" customWidth="1"/>
    <col min="6144" max="6144" width="2.85546875" style="5" customWidth="1"/>
    <col min="6145" max="6145" width="74" style="5" bestFit="1" customWidth="1"/>
    <col min="6146" max="6399" width="9.42578125" style="5" customWidth="1"/>
    <col min="6400" max="6400" width="2.85546875" style="5" customWidth="1"/>
    <col min="6401" max="6401" width="74" style="5" bestFit="1" customWidth="1"/>
    <col min="6402" max="6655" width="9.42578125" style="5" customWidth="1"/>
    <col min="6656" max="6656" width="2.85546875" style="5" customWidth="1"/>
    <col min="6657" max="6657" width="74" style="5" bestFit="1" customWidth="1"/>
    <col min="6658" max="6911" width="9.42578125" style="5" customWidth="1"/>
    <col min="6912" max="6912" width="2.85546875" style="5" customWidth="1"/>
    <col min="6913" max="6913" width="74" style="5" bestFit="1" customWidth="1"/>
    <col min="6914" max="7167" width="9.42578125" style="5" customWidth="1"/>
    <col min="7168" max="7168" width="2.85546875" style="5" customWidth="1"/>
    <col min="7169" max="7169" width="74" style="5" bestFit="1" customWidth="1"/>
    <col min="7170" max="7423" width="9.42578125" style="5" customWidth="1"/>
    <col min="7424" max="7424" width="2.85546875" style="5" customWidth="1"/>
    <col min="7425" max="7425" width="74" style="5" bestFit="1" customWidth="1"/>
    <col min="7426" max="7679" width="9.42578125" style="5" customWidth="1"/>
    <col min="7680" max="7680" width="2.85546875" style="5" customWidth="1"/>
    <col min="7681" max="7681" width="74" style="5" bestFit="1" customWidth="1"/>
    <col min="7682" max="7935" width="9.42578125" style="5" customWidth="1"/>
    <col min="7936" max="7936" width="2.85546875" style="5" customWidth="1"/>
    <col min="7937" max="7937" width="74" style="5" bestFit="1" customWidth="1"/>
    <col min="7938" max="8191" width="9.42578125" style="5" customWidth="1"/>
    <col min="8192" max="8192" width="2.85546875" style="5" customWidth="1"/>
    <col min="8193" max="8193" width="74" style="5" bestFit="1" customWidth="1"/>
    <col min="8194" max="8447" width="9.42578125" style="5" customWidth="1"/>
    <col min="8448" max="8448" width="2.85546875" style="5" customWidth="1"/>
    <col min="8449" max="8449" width="74" style="5" bestFit="1" customWidth="1"/>
    <col min="8450" max="8703" width="9.42578125" style="5" customWidth="1"/>
    <col min="8704" max="8704" width="2.85546875" style="5" customWidth="1"/>
    <col min="8705" max="8705" width="74" style="5" bestFit="1" customWidth="1"/>
    <col min="8706" max="8959" width="9.42578125" style="5" customWidth="1"/>
    <col min="8960" max="8960" width="2.85546875" style="5" customWidth="1"/>
    <col min="8961" max="8961" width="74" style="5" bestFit="1" customWidth="1"/>
    <col min="8962" max="9215" width="9.42578125" style="5" customWidth="1"/>
    <col min="9216" max="9216" width="2.85546875" style="5" customWidth="1"/>
    <col min="9217" max="9217" width="74" style="5" bestFit="1" customWidth="1"/>
    <col min="9218" max="9471" width="9.42578125" style="5" customWidth="1"/>
    <col min="9472" max="9472" width="2.85546875" style="5" customWidth="1"/>
    <col min="9473" max="9473" width="74" style="5" bestFit="1" customWidth="1"/>
    <col min="9474" max="9727" width="9.42578125" style="5" customWidth="1"/>
    <col min="9728" max="9728" width="2.85546875" style="5" customWidth="1"/>
    <col min="9729" max="9729" width="74" style="5" bestFit="1" customWidth="1"/>
    <col min="9730" max="9983" width="9.42578125" style="5" customWidth="1"/>
    <col min="9984" max="9984" width="2.85546875" style="5" customWidth="1"/>
    <col min="9985" max="9985" width="74" style="5" bestFit="1" customWidth="1"/>
    <col min="9986" max="10239" width="9.42578125" style="5" customWidth="1"/>
    <col min="10240" max="10240" width="2.85546875" style="5" customWidth="1"/>
    <col min="10241" max="10241" width="74" style="5" bestFit="1" customWidth="1"/>
    <col min="10242" max="10495" width="9.42578125" style="5" customWidth="1"/>
    <col min="10496" max="10496" width="2.85546875" style="5" customWidth="1"/>
    <col min="10497" max="10497" width="74" style="5" bestFit="1" customWidth="1"/>
    <col min="10498" max="10751" width="9.42578125" style="5" customWidth="1"/>
    <col min="10752" max="10752" width="2.85546875" style="5" customWidth="1"/>
    <col min="10753" max="10753" width="74" style="5" bestFit="1" customWidth="1"/>
    <col min="10754" max="11007" width="9.42578125" style="5" customWidth="1"/>
    <col min="11008" max="11008" width="2.85546875" style="5" customWidth="1"/>
    <col min="11009" max="11009" width="74" style="5" bestFit="1" customWidth="1"/>
    <col min="11010" max="11263" width="9.42578125" style="5" customWidth="1"/>
    <col min="11264" max="11264" width="2.85546875" style="5" customWidth="1"/>
    <col min="11265" max="11265" width="74" style="5" bestFit="1" customWidth="1"/>
    <col min="11266" max="11519" width="9.42578125" style="5" customWidth="1"/>
    <col min="11520" max="11520" width="2.85546875" style="5" customWidth="1"/>
    <col min="11521" max="11521" width="74" style="5" bestFit="1" customWidth="1"/>
    <col min="11522" max="11775" width="9.42578125" style="5" customWidth="1"/>
    <col min="11776" max="11776" width="2.85546875" style="5" customWidth="1"/>
    <col min="11777" max="11777" width="74" style="5" bestFit="1" customWidth="1"/>
    <col min="11778" max="12031" width="9.42578125" style="5" customWidth="1"/>
    <col min="12032" max="12032" width="2.85546875" style="5" customWidth="1"/>
    <col min="12033" max="12033" width="74" style="5" bestFit="1" customWidth="1"/>
    <col min="12034" max="12287" width="9.42578125" style="5" customWidth="1"/>
    <col min="12288" max="12288" width="2.85546875" style="5" customWidth="1"/>
    <col min="12289" max="12289" width="74" style="5" bestFit="1" customWidth="1"/>
    <col min="12290" max="12543" width="9.42578125" style="5" customWidth="1"/>
    <col min="12544" max="12544" width="2.85546875" style="5" customWidth="1"/>
    <col min="12545" max="12545" width="74" style="5" bestFit="1" customWidth="1"/>
    <col min="12546" max="12799" width="9.42578125" style="5" customWidth="1"/>
    <col min="12800" max="12800" width="2.85546875" style="5" customWidth="1"/>
    <col min="12801" max="12801" width="74" style="5" bestFit="1" customWidth="1"/>
    <col min="12802" max="13055" width="9.42578125" style="5" customWidth="1"/>
    <col min="13056" max="13056" width="2.85546875" style="5" customWidth="1"/>
    <col min="13057" max="13057" width="74" style="5" bestFit="1" customWidth="1"/>
    <col min="13058" max="13311" width="9.42578125" style="5" customWidth="1"/>
    <col min="13312" max="13312" width="2.85546875" style="5" customWidth="1"/>
    <col min="13313" max="13313" width="74" style="5" bestFit="1" customWidth="1"/>
    <col min="13314" max="13567" width="9.42578125" style="5" customWidth="1"/>
    <col min="13568" max="13568" width="2.85546875" style="5" customWidth="1"/>
    <col min="13569" max="13569" width="74" style="5" bestFit="1" customWidth="1"/>
    <col min="13570" max="13823" width="9.42578125" style="5" customWidth="1"/>
    <col min="13824" max="13824" width="2.85546875" style="5" customWidth="1"/>
    <col min="13825" max="13825" width="74" style="5" bestFit="1" customWidth="1"/>
    <col min="13826" max="14079" width="9.42578125" style="5" customWidth="1"/>
    <col min="14080" max="14080" width="2.85546875" style="5" customWidth="1"/>
    <col min="14081" max="14081" width="74" style="5" bestFit="1" customWidth="1"/>
    <col min="14082" max="14335" width="9.42578125" style="5" customWidth="1"/>
    <col min="14336" max="14336" width="2.85546875" style="5" customWidth="1"/>
    <col min="14337" max="14337" width="74" style="5" bestFit="1" customWidth="1"/>
    <col min="14338" max="14591" width="9.42578125" style="5" customWidth="1"/>
    <col min="14592" max="14592" width="2.85546875" style="5" customWidth="1"/>
    <col min="14593" max="14593" width="74" style="5" bestFit="1" customWidth="1"/>
    <col min="14594" max="14847" width="9.42578125" style="5" customWidth="1"/>
    <col min="14848" max="14848" width="2.85546875" style="5" customWidth="1"/>
    <col min="14849" max="14849" width="74" style="5" bestFit="1" customWidth="1"/>
    <col min="14850" max="15103" width="9.42578125" style="5" customWidth="1"/>
    <col min="15104" max="15104" width="2.85546875" style="5" customWidth="1"/>
    <col min="15105" max="15105" width="74" style="5" bestFit="1" customWidth="1"/>
    <col min="15106" max="15359" width="9.42578125" style="5" customWidth="1"/>
    <col min="15360" max="15360" width="2.85546875" style="5" customWidth="1"/>
    <col min="15361" max="15361" width="74" style="5" bestFit="1" customWidth="1"/>
    <col min="15362" max="15615" width="9.42578125" style="5" customWidth="1"/>
    <col min="15616" max="15616" width="2.85546875" style="5" customWidth="1"/>
    <col min="15617" max="15617" width="74" style="5" bestFit="1" customWidth="1"/>
    <col min="15618" max="15871" width="9.42578125" style="5" customWidth="1"/>
    <col min="15872" max="15872" width="2.85546875" style="5" customWidth="1"/>
    <col min="15873" max="15873" width="74" style="5" bestFit="1" customWidth="1"/>
    <col min="15874" max="16127" width="9.42578125" style="5" customWidth="1"/>
    <col min="16128" max="16128" width="2.85546875" style="5" customWidth="1"/>
    <col min="16129" max="16129" width="74" style="5" bestFit="1" customWidth="1"/>
    <col min="16130" max="16384" width="9.42578125" style="5" customWidth="1"/>
  </cols>
  <sheetData>
    <row r="1" spans="1:11" ht="84" customHeight="1" x14ac:dyDescent="0.2"/>
    <row r="2" spans="1:11" ht="23.25" x14ac:dyDescent="0.2">
      <c r="A2" s="6" t="s">
        <v>20</v>
      </c>
    </row>
    <row r="3" spans="1:11" ht="23.25" x14ac:dyDescent="0.2">
      <c r="A3" s="6" t="str">
        <f>_xlfn.CONCAT("England, year ending March ",config!B5)</f>
        <v>England, year ending March 2025</v>
      </c>
    </row>
    <row r="4" spans="1:11" ht="45" customHeight="1" x14ac:dyDescent="0.25">
      <c r="A4" s="7" t="s">
        <v>28</v>
      </c>
      <c r="C4" s="8"/>
      <c r="K4" s="9"/>
    </row>
    <row r="5" spans="1:11" ht="32.25" customHeight="1" x14ac:dyDescent="0.2">
      <c r="A5" s="10" t="str">
        <f>_xlfn.CONCAT("Responsible Statistician: ",config!B3)</f>
        <v>Responsible Statistician: Paul Gaught-Allen</v>
      </c>
      <c r="B5" s="10"/>
      <c r="E5" s="11"/>
    </row>
    <row r="6" spans="1:11" ht="15" x14ac:dyDescent="0.2">
      <c r="A6" s="4" t="s">
        <v>53</v>
      </c>
      <c r="B6" s="10"/>
    </row>
    <row r="7" spans="1:11" ht="15" x14ac:dyDescent="0.2">
      <c r="A7" s="12" t="s">
        <v>54</v>
      </c>
      <c r="B7" s="1"/>
    </row>
    <row r="8" spans="1:11" ht="28.5" customHeight="1" x14ac:dyDescent="0.2">
      <c r="A8" s="13" t="str">
        <f>_xlfn.CONCAT("Published: ",config!B1)</f>
        <v>Published: 4 December 2025</v>
      </c>
      <c r="B8" s="14"/>
    </row>
    <row r="9" spans="1:11" ht="15" x14ac:dyDescent="0.2">
      <c r="A9" s="28" t="str">
        <f>_xlfn.CONCAT("Next update: ",config!B2)</f>
        <v>Next update: Autumn 2026</v>
      </c>
      <c r="B9" s="14"/>
    </row>
    <row r="10" spans="1:11" ht="30" customHeight="1" x14ac:dyDescent="0.2">
      <c r="A10" s="10" t="str">
        <f>_xlfn.CONCAT("Crown copyright © ",config!B5)</f>
        <v>Crown copyright © 2025</v>
      </c>
    </row>
    <row r="11" spans="1:11" ht="15" x14ac:dyDescent="0.2">
      <c r="A11" s="15" t="s">
        <v>21</v>
      </c>
    </row>
    <row r="12" spans="1:11" ht="26.25" customHeight="1" x14ac:dyDescent="0.2">
      <c r="A12" s="10" t="s">
        <v>22</v>
      </c>
    </row>
    <row r="13" spans="1:11" ht="15" x14ac:dyDescent="0.2">
      <c r="A13" s="10" t="s">
        <v>55</v>
      </c>
    </row>
    <row r="14" spans="1:11" ht="15" x14ac:dyDescent="0.2">
      <c r="A14" s="16" t="s">
        <v>56</v>
      </c>
    </row>
  </sheetData>
  <hyperlinks>
    <hyperlink ref="A11" location="Contents!A1" display="Contents" xr:uid="{004A8874-C014-436F-8F37-5E6E45A04EE8}"/>
    <hyperlink ref="A8" r:id="rId1" display="Published: 21 October 2021" xr:uid="{760D8334-B66F-4C31-91BA-A8897749C986}"/>
    <hyperlink ref="A7" r:id="rId2" xr:uid="{FED2F063-F460-4504-9273-F62528960F90}"/>
    <hyperlink ref="A6" r:id="rId3" xr:uid="{C48F12BA-4513-456D-86FD-4E31DC697267}"/>
    <hyperlink ref="A14" r:id="rId4" display="Please email us at firestatistics@communities.gov.uk" xr:uid="{8357ECE2-A63B-495E-99D6-74D9564B93E0}"/>
    <hyperlink ref="A9" r:id="rId5" display="https://www.gov.uk/search/research-and-statistics?keywords=fire&amp;content_store_document_type=upcoming_statistics&amp;order=release-date-oldest" xr:uid="{88A4E9C6-43CB-4465-B6B7-2F6860E79EF9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D282-E9C6-4D54-B480-552CBECF1C22}">
  <sheetPr codeName="Sheet3"/>
  <dimension ref="A1:D21"/>
  <sheetViews>
    <sheetView zoomScaleNormal="100" workbookViewId="0"/>
  </sheetViews>
  <sheetFormatPr defaultColWidth="9.42578125" defaultRowHeight="15" x14ac:dyDescent="0.2"/>
  <cols>
    <col min="1" max="1" width="24.5703125" style="25" customWidth="1"/>
    <col min="2" max="2" width="55.28515625" style="26" customWidth="1"/>
    <col min="3" max="3" width="25" style="25" customWidth="1"/>
    <col min="4" max="4" width="16.140625" style="25" customWidth="1"/>
    <col min="5" max="5" width="9.42578125" style="25" customWidth="1"/>
    <col min="6" max="16384" width="9.42578125" style="25"/>
  </cols>
  <sheetData>
    <row r="1" spans="1:4" s="18" customFormat="1" ht="15.6" customHeight="1" x14ac:dyDescent="0.25">
      <c r="A1" s="17" t="s">
        <v>20</v>
      </c>
      <c r="C1" s="19"/>
      <c r="D1" s="19"/>
    </row>
    <row r="2" spans="1:4" s="18" customFormat="1" ht="21.6" customHeight="1" x14ac:dyDescent="0.25">
      <c r="A2" s="17" t="str">
        <f>_xlfn.CONCAT("Publication Date: ",config!B1)</f>
        <v>Publication Date: 4 December 2025</v>
      </c>
      <c r="C2" s="19"/>
      <c r="D2" s="19"/>
    </row>
    <row r="3" spans="1:4" s="20" customFormat="1" ht="18" customHeight="1" x14ac:dyDescent="0.2">
      <c r="A3" s="20" t="s">
        <v>23</v>
      </c>
      <c r="C3" s="21"/>
      <c r="D3" s="21"/>
    </row>
    <row r="4" spans="1:4" s="20" customFormat="1" ht="18" customHeight="1" x14ac:dyDescent="0.2">
      <c r="A4" s="34" t="s">
        <v>24</v>
      </c>
      <c r="C4" s="21"/>
      <c r="D4" s="21"/>
    </row>
    <row r="5" spans="1:4" ht="71.25" customHeight="1" x14ac:dyDescent="0.25">
      <c r="A5" s="22" t="s">
        <v>25</v>
      </c>
      <c r="B5" s="22" t="s">
        <v>26</v>
      </c>
      <c r="C5" s="22" t="s">
        <v>27</v>
      </c>
      <c r="D5" s="2" t="s">
        <v>38</v>
      </c>
    </row>
    <row r="6" spans="1:4" x14ac:dyDescent="0.2">
      <c r="A6" s="35" t="s">
        <v>30</v>
      </c>
      <c r="B6" s="23" t="s">
        <v>29</v>
      </c>
      <c r="C6" s="36" t="str">
        <f>_xlfn.CONCAT("2010/11 to ",config!B6)</f>
        <v>2010/11 to 2024/25</v>
      </c>
      <c r="D6" s="24" t="s">
        <v>57</v>
      </c>
    </row>
    <row r="7" spans="1:4" x14ac:dyDescent="0.2">
      <c r="C7" s="27"/>
    </row>
    <row r="8" spans="1:4" x14ac:dyDescent="0.2">
      <c r="C8" s="27"/>
    </row>
    <row r="9" spans="1:4" x14ac:dyDescent="0.2">
      <c r="C9" s="27"/>
    </row>
    <row r="10" spans="1:4" x14ac:dyDescent="0.2">
      <c r="C10" s="27"/>
    </row>
    <row r="11" spans="1:4" x14ac:dyDescent="0.2">
      <c r="C11" s="27"/>
    </row>
    <row r="12" spans="1:4" x14ac:dyDescent="0.2">
      <c r="C12" s="27"/>
    </row>
    <row r="13" spans="1:4" x14ac:dyDescent="0.2">
      <c r="C13" s="27"/>
    </row>
    <row r="14" spans="1:4" x14ac:dyDescent="0.2">
      <c r="C14" s="27"/>
    </row>
    <row r="15" spans="1:4" x14ac:dyDescent="0.2">
      <c r="C15" s="27"/>
    </row>
    <row r="16" spans="1:4" x14ac:dyDescent="0.2">
      <c r="C16" s="27"/>
    </row>
    <row r="17" spans="3:3" x14ac:dyDescent="0.2">
      <c r="C17" s="27"/>
    </row>
    <row r="18" spans="3:3" x14ac:dyDescent="0.2">
      <c r="C18" s="27"/>
    </row>
    <row r="19" spans="3:3" x14ac:dyDescent="0.2">
      <c r="C19" s="27"/>
    </row>
    <row r="20" spans="3:3" x14ac:dyDescent="0.2">
      <c r="C20" s="27"/>
    </row>
    <row r="21" spans="3:3" x14ac:dyDescent="0.2">
      <c r="C21" s="27"/>
    </row>
  </sheetData>
  <hyperlinks>
    <hyperlink ref="A4" location="Cover_sheet!A1" display="Cover sheet" xr:uid="{45B6F4C9-380A-4331-BA39-4FAC8F096A9B}"/>
    <hyperlink ref="A6" location="FIRE1303!A1" display="FIRE1303" xr:uid="{CAFE5B1A-8916-4F5E-8F94-8306D9BB337F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BF04-D741-49D1-B9DA-17028E01123F}">
  <sheetPr codeName="Sheet4">
    <tabColor rgb="FFFF0000"/>
  </sheetPr>
  <dimension ref="A1:C31"/>
  <sheetViews>
    <sheetView zoomScaleNormal="100" workbookViewId="0"/>
  </sheetViews>
  <sheetFormatPr defaultColWidth="9.140625" defaultRowHeight="15" x14ac:dyDescent="0.2"/>
  <cols>
    <col min="1" max="1" width="15" style="29" bestFit="1" customWidth="1"/>
    <col min="2" max="2" width="11.85546875" style="29" bestFit="1" customWidth="1"/>
    <col min="3" max="3" width="16" style="29" bestFit="1" customWidth="1"/>
    <col min="4" max="16384" width="9.140625" style="29"/>
  </cols>
  <sheetData>
    <row r="1" spans="1:3" x14ac:dyDescent="0.2">
      <c r="A1" s="30" t="s">
        <v>36</v>
      </c>
      <c r="B1" s="30" t="s">
        <v>40</v>
      </c>
      <c r="C1" s="30" t="s">
        <v>41</v>
      </c>
    </row>
    <row r="2" spans="1:3" x14ac:dyDescent="0.2">
      <c r="A2" s="32" t="s">
        <v>5</v>
      </c>
      <c r="B2" s="32" t="s">
        <v>3</v>
      </c>
      <c r="C2" s="33">
        <v>604500000</v>
      </c>
    </row>
    <row r="3" spans="1:3" x14ac:dyDescent="0.2">
      <c r="A3" s="32" t="s">
        <v>5</v>
      </c>
      <c r="B3" s="32" t="s">
        <v>2</v>
      </c>
      <c r="C3" s="33">
        <v>310600000</v>
      </c>
    </row>
    <row r="4" spans="1:3" x14ac:dyDescent="0.2">
      <c r="A4" s="32" t="s">
        <v>6</v>
      </c>
      <c r="B4" s="32" t="s">
        <v>3</v>
      </c>
      <c r="C4" s="33">
        <v>643800000</v>
      </c>
    </row>
    <row r="5" spans="1:3" x14ac:dyDescent="0.2">
      <c r="A5" s="32" t="s">
        <v>6</v>
      </c>
      <c r="B5" s="32" t="s">
        <v>2</v>
      </c>
      <c r="C5" s="33">
        <v>298420000</v>
      </c>
    </row>
    <row r="6" spans="1:3" x14ac:dyDescent="0.2">
      <c r="A6" s="32" t="s">
        <v>7</v>
      </c>
      <c r="B6" s="32" t="s">
        <v>3</v>
      </c>
      <c r="C6" s="33">
        <v>666960000</v>
      </c>
    </row>
    <row r="7" spans="1:3" x14ac:dyDescent="0.2">
      <c r="A7" s="32" t="s">
        <v>7</v>
      </c>
      <c r="B7" s="32" t="s">
        <v>2</v>
      </c>
      <c r="C7" s="33">
        <v>296800000</v>
      </c>
    </row>
    <row r="8" spans="1:3" x14ac:dyDescent="0.2">
      <c r="A8" s="32" t="s">
        <v>8</v>
      </c>
      <c r="B8" s="32" t="s">
        <v>3</v>
      </c>
      <c r="C8" s="33">
        <v>710640000</v>
      </c>
    </row>
    <row r="9" spans="1:3" x14ac:dyDescent="0.2">
      <c r="A9" s="32" t="s">
        <v>8</v>
      </c>
      <c r="B9" s="32" t="s">
        <v>2</v>
      </c>
      <c r="C9" s="33">
        <v>301400000</v>
      </c>
    </row>
    <row r="10" spans="1:3" x14ac:dyDescent="0.2">
      <c r="A10" s="32" t="s">
        <v>9</v>
      </c>
      <c r="B10" s="32" t="s">
        <v>3</v>
      </c>
      <c r="C10" s="33">
        <v>746572023</v>
      </c>
    </row>
    <row r="11" spans="1:3" x14ac:dyDescent="0.2">
      <c r="A11" s="32" t="s">
        <v>9</v>
      </c>
      <c r="B11" s="32" t="s">
        <v>2</v>
      </c>
      <c r="C11" s="33">
        <v>302512899</v>
      </c>
    </row>
    <row r="12" spans="1:3" x14ac:dyDescent="0.2">
      <c r="A12" s="32" t="s">
        <v>10</v>
      </c>
      <c r="B12" s="32" t="s">
        <v>3</v>
      </c>
      <c r="C12" s="33">
        <v>892440474</v>
      </c>
    </row>
    <row r="13" spans="1:3" x14ac:dyDescent="0.2">
      <c r="A13" s="32" t="s">
        <v>10</v>
      </c>
      <c r="B13" s="32" t="s">
        <v>2</v>
      </c>
      <c r="C13" s="33">
        <v>381888491</v>
      </c>
    </row>
    <row r="14" spans="1:3" x14ac:dyDescent="0.2">
      <c r="A14" s="32" t="s">
        <v>11</v>
      </c>
      <c r="B14" s="32" t="s">
        <v>3</v>
      </c>
      <c r="C14" s="33">
        <v>818080401</v>
      </c>
    </row>
    <row r="15" spans="1:3" x14ac:dyDescent="0.2">
      <c r="A15" s="32" t="s">
        <v>11</v>
      </c>
      <c r="B15" s="32" t="s">
        <v>2</v>
      </c>
      <c r="C15" s="33">
        <v>283078569</v>
      </c>
    </row>
    <row r="16" spans="1:3" x14ac:dyDescent="0.2">
      <c r="A16" s="32" t="s">
        <v>12</v>
      </c>
      <c r="B16" s="32" t="s">
        <v>3</v>
      </c>
      <c r="C16" s="33">
        <v>810520727</v>
      </c>
    </row>
    <row r="17" spans="1:3" x14ac:dyDescent="0.2">
      <c r="A17" s="32" t="s">
        <v>12</v>
      </c>
      <c r="B17" s="32" t="s">
        <v>2</v>
      </c>
      <c r="C17" s="33">
        <v>258546220</v>
      </c>
    </row>
    <row r="18" spans="1:3" x14ac:dyDescent="0.2">
      <c r="A18" s="32" t="s">
        <v>13</v>
      </c>
      <c r="B18" s="32" t="s">
        <v>3</v>
      </c>
      <c r="C18" s="33">
        <v>857628636</v>
      </c>
    </row>
    <row r="19" spans="1:3" x14ac:dyDescent="0.2">
      <c r="A19" s="32" t="s">
        <v>13</v>
      </c>
      <c r="B19" s="32" t="s">
        <v>2</v>
      </c>
      <c r="C19" s="33">
        <v>257178274</v>
      </c>
    </row>
    <row r="20" spans="1:3" x14ac:dyDescent="0.2">
      <c r="A20" s="32" t="s">
        <v>19</v>
      </c>
      <c r="B20" s="32" t="s">
        <v>3</v>
      </c>
      <c r="C20" s="33">
        <v>908761561</v>
      </c>
    </row>
    <row r="21" spans="1:3" x14ac:dyDescent="0.2">
      <c r="A21" s="32" t="s">
        <v>19</v>
      </c>
      <c r="B21" s="32" t="s">
        <v>2</v>
      </c>
      <c r="C21" s="33">
        <v>387694231</v>
      </c>
    </row>
    <row r="22" spans="1:3" x14ac:dyDescent="0.2">
      <c r="A22" s="32" t="s">
        <v>33</v>
      </c>
      <c r="B22" s="32" t="s">
        <v>3</v>
      </c>
      <c r="C22" s="33">
        <v>902920919</v>
      </c>
    </row>
    <row r="23" spans="1:3" x14ac:dyDescent="0.2">
      <c r="A23" s="32" t="s">
        <v>33</v>
      </c>
      <c r="B23" s="32" t="s">
        <v>2</v>
      </c>
      <c r="C23" s="33">
        <v>393275260</v>
      </c>
    </row>
    <row r="24" spans="1:3" x14ac:dyDescent="0.2">
      <c r="A24" s="32" t="s">
        <v>34</v>
      </c>
      <c r="B24" s="32" t="s">
        <v>3</v>
      </c>
      <c r="C24" s="33">
        <v>954592188</v>
      </c>
    </row>
    <row r="25" spans="1:3" x14ac:dyDescent="0.2">
      <c r="A25" s="32" t="s">
        <v>34</v>
      </c>
      <c r="B25" s="32" t="s">
        <v>2</v>
      </c>
      <c r="C25" s="33">
        <v>399280781</v>
      </c>
    </row>
    <row r="26" spans="1:3" x14ac:dyDescent="0.2">
      <c r="A26" s="32" t="s">
        <v>35</v>
      </c>
      <c r="B26" s="32" t="s">
        <v>3</v>
      </c>
      <c r="C26" s="33">
        <v>972278736</v>
      </c>
    </row>
    <row r="27" spans="1:3" x14ac:dyDescent="0.2">
      <c r="A27" s="32" t="s">
        <v>35</v>
      </c>
      <c r="B27" s="32" t="s">
        <v>2</v>
      </c>
      <c r="C27" s="33">
        <v>410977226</v>
      </c>
    </row>
    <row r="28" spans="1:3" x14ac:dyDescent="0.2">
      <c r="A28" s="32" t="s">
        <v>37</v>
      </c>
      <c r="B28" s="32" t="s">
        <v>3</v>
      </c>
      <c r="C28" s="33">
        <v>1040740066</v>
      </c>
    </row>
    <row r="29" spans="1:3" x14ac:dyDescent="0.2">
      <c r="A29" s="32" t="s">
        <v>37</v>
      </c>
      <c r="B29" s="32" t="s">
        <v>2</v>
      </c>
      <c r="C29" s="33">
        <v>438265316</v>
      </c>
    </row>
    <row r="30" spans="1:3" x14ac:dyDescent="0.2">
      <c r="A30" s="32" t="s">
        <v>42</v>
      </c>
      <c r="B30" s="32" t="s">
        <v>3</v>
      </c>
      <c r="C30" s="33">
        <v>1159114528</v>
      </c>
    </row>
    <row r="31" spans="1:3" x14ac:dyDescent="0.2">
      <c r="A31" s="32" t="s">
        <v>42</v>
      </c>
      <c r="B31" s="32" t="s">
        <v>2</v>
      </c>
      <c r="C31" s="33">
        <v>559534918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9191-F112-46B8-848B-FDD2065EAF69}">
  <sheetPr codeName="Sheet5">
    <tabColor rgb="FFFF0000"/>
  </sheetPr>
  <dimension ref="A1:B16"/>
  <sheetViews>
    <sheetView zoomScaleNormal="100" workbookViewId="0"/>
  </sheetViews>
  <sheetFormatPr defaultColWidth="9.140625" defaultRowHeight="15" x14ac:dyDescent="0.2"/>
  <cols>
    <col min="1" max="1" width="16.140625" style="29" bestFit="1" customWidth="1"/>
    <col min="2" max="2" width="14.85546875" style="29" bestFit="1" customWidth="1"/>
    <col min="3" max="16384" width="9.140625" style="29"/>
  </cols>
  <sheetData>
    <row r="1" spans="1:2" x14ac:dyDescent="0.2">
      <c r="A1" s="30" t="s">
        <v>36</v>
      </c>
      <c r="B1" s="30" t="s">
        <v>41</v>
      </c>
    </row>
    <row r="2" spans="1:2" x14ac:dyDescent="0.2">
      <c r="A2" s="30" t="s">
        <v>5</v>
      </c>
      <c r="B2" s="37" cm="1">
        <f t="array" ref="B2">SUMPRODUCT((Data!$A$2:$A$46=Data_hidden!$A2)*(Data!$B$2:$B$46="Income")*(Data!$C$2:$C$46))-SUMPRODUCT((Data!$A$2:$A$46=Data_hidden!$A2)*(Data!$B$2:$B$46="Expenditure")*(Data!$C$2:$C$46))</f>
        <v>-293900000</v>
      </c>
    </row>
    <row r="3" spans="1:2" x14ac:dyDescent="0.2">
      <c r="A3" s="30" t="s">
        <v>6</v>
      </c>
      <c r="B3" s="37" cm="1">
        <f t="array" ref="B3">SUMPRODUCT((Data!$A$2:$A$46=Data_hidden!$A3)*(Data!$B$2:$B$46="Income")*(Data!$C$2:$C$46))-SUMPRODUCT((Data!$A$2:$A$46=Data_hidden!$A3)*(Data!$B$2:$B$46="Expenditure")*(Data!$C$2:$C$46))</f>
        <v>-345380000</v>
      </c>
    </row>
    <row r="4" spans="1:2" x14ac:dyDescent="0.2">
      <c r="A4" s="30" t="s">
        <v>7</v>
      </c>
      <c r="B4" s="37" cm="1">
        <f t="array" ref="B4">SUMPRODUCT((Data!$A$2:$A$46=Data_hidden!$A4)*(Data!$B$2:$B$46="Income")*(Data!$C$2:$C$46))-SUMPRODUCT((Data!$A$2:$A$46=Data_hidden!$A4)*(Data!$B$2:$B$46="Expenditure")*(Data!$C$2:$C$46))</f>
        <v>-370160000</v>
      </c>
    </row>
    <row r="5" spans="1:2" x14ac:dyDescent="0.2">
      <c r="A5" s="30" t="s">
        <v>8</v>
      </c>
      <c r="B5" s="37" cm="1">
        <f t="array" ref="B5">SUMPRODUCT((Data!$A$2:$A$46=Data_hidden!$A5)*(Data!$B$2:$B$46="Income")*(Data!$C$2:$C$46))-SUMPRODUCT((Data!$A$2:$A$46=Data_hidden!$A5)*(Data!$B$2:$B$46="Expenditure")*(Data!$C$2:$C$46))</f>
        <v>-409240000</v>
      </c>
    </row>
    <row r="6" spans="1:2" x14ac:dyDescent="0.2">
      <c r="A6" s="30" t="s">
        <v>9</v>
      </c>
      <c r="B6" s="37" cm="1">
        <f t="array" ref="B6">SUMPRODUCT((Data!$A$2:$A$46=Data_hidden!$A6)*(Data!$B$2:$B$46="Income")*(Data!$C$2:$C$46))-SUMPRODUCT((Data!$A$2:$A$46=Data_hidden!$A6)*(Data!$B$2:$B$46="Expenditure")*(Data!$C$2:$C$46))</f>
        <v>-444059124</v>
      </c>
    </row>
    <row r="7" spans="1:2" x14ac:dyDescent="0.2">
      <c r="A7" s="30" t="s">
        <v>10</v>
      </c>
      <c r="B7" s="37" cm="1">
        <f t="array" ref="B7">SUMPRODUCT((Data!$A$2:$A$46=Data_hidden!$A7)*(Data!$B$2:$B$46="Income")*(Data!$C$2:$C$46))-SUMPRODUCT((Data!$A$2:$A$46=Data_hidden!$A7)*(Data!$B$2:$B$46="Expenditure")*(Data!$C$2:$C$46))</f>
        <v>-510551983</v>
      </c>
    </row>
    <row r="8" spans="1:2" x14ac:dyDescent="0.2">
      <c r="A8" s="30" t="s">
        <v>11</v>
      </c>
      <c r="B8" s="37" cm="1">
        <f t="array" ref="B8">SUMPRODUCT((Data!$A$2:$A$46=Data_hidden!$A8)*(Data!$B$2:$B$46="Income")*(Data!$C$2:$C$46))-SUMPRODUCT((Data!$A$2:$A$46=Data_hidden!$A8)*(Data!$B$2:$B$46="Expenditure")*(Data!$C$2:$C$46))</f>
        <v>-535001832</v>
      </c>
    </row>
    <row r="9" spans="1:2" x14ac:dyDescent="0.2">
      <c r="A9" s="30" t="s">
        <v>12</v>
      </c>
      <c r="B9" s="37" cm="1">
        <f t="array" ref="B9">SUMPRODUCT((Data!$A$2:$A$46=Data_hidden!$A9)*(Data!$B$2:$B$46="Income")*(Data!$C$2:$C$46))-SUMPRODUCT((Data!$A$2:$A$46=Data_hidden!$A9)*(Data!$B$2:$B$46="Expenditure")*(Data!$C$2:$C$46))</f>
        <v>-551974507</v>
      </c>
    </row>
    <row r="10" spans="1:2" x14ac:dyDescent="0.2">
      <c r="A10" s="30" t="s">
        <v>13</v>
      </c>
      <c r="B10" s="37" cm="1">
        <f t="array" ref="B10">SUMPRODUCT((Data!$A$2:$A$46=Data_hidden!$A10)*(Data!$B$2:$B$46="Income")*(Data!$C$2:$C$46))-SUMPRODUCT((Data!$A$2:$A$46=Data_hidden!$A10)*(Data!$B$2:$B$46="Expenditure")*(Data!$C$2:$C$46))</f>
        <v>-600450362</v>
      </c>
    </row>
    <row r="11" spans="1:2" x14ac:dyDescent="0.2">
      <c r="A11" s="30" t="s">
        <v>19</v>
      </c>
      <c r="B11" s="37" cm="1">
        <f t="array" ref="B11">SUMPRODUCT((Data!$A$2:$A$46=Data_hidden!$A11)*(Data!$B$2:$B$46="Income")*(Data!$C$2:$C$46))-SUMPRODUCT((Data!$A$2:$A$46=Data_hidden!$A11)*(Data!$B$2:$B$46="Expenditure")*(Data!$C$2:$C$46))</f>
        <v>-521067330</v>
      </c>
    </row>
    <row r="12" spans="1:2" x14ac:dyDescent="0.2">
      <c r="A12" s="30" t="s">
        <v>33</v>
      </c>
      <c r="B12" s="37" cm="1">
        <f t="array" ref="B12">SUMPRODUCT((Data!$A$2:$A$46=Data_hidden!$A12)*(Data!$B$2:$B$46="Income")*(Data!$C$2:$C$46))-SUMPRODUCT((Data!$A$2:$A$46=Data_hidden!$A12)*(Data!$B$2:$B$46="Expenditure")*(Data!$C$2:$C$46))</f>
        <v>-509645659</v>
      </c>
    </row>
    <row r="13" spans="1:2" x14ac:dyDescent="0.2">
      <c r="A13" s="30" t="s">
        <v>34</v>
      </c>
      <c r="B13" s="37" cm="1">
        <f t="array" ref="B13">SUMPRODUCT((Data!$A$2:$A$46=Data_hidden!$A13)*(Data!$B$2:$B$46="Income")*(Data!$C$2:$C$46))-SUMPRODUCT((Data!$A$2:$A$46=Data_hidden!$A13)*(Data!$B$2:$B$46="Expenditure")*(Data!$C$2:$C$46))</f>
        <v>-555311407</v>
      </c>
    </row>
    <row r="14" spans="1:2" x14ac:dyDescent="0.2">
      <c r="A14" s="30" t="s">
        <v>35</v>
      </c>
      <c r="B14" s="37" cm="1">
        <f t="array" ref="B14">SUMPRODUCT((Data!$A$2:$A$46=Data_hidden!$A14)*(Data!$B$2:$B$46="Income")*(Data!$C$2:$C$46))-SUMPRODUCT((Data!$A$2:$A$46=Data_hidden!$A14)*(Data!$B$2:$B$46="Expenditure")*(Data!$C$2:$C$46))</f>
        <v>-561301510</v>
      </c>
    </row>
    <row r="15" spans="1:2" x14ac:dyDescent="0.2">
      <c r="A15" s="30" t="s">
        <v>37</v>
      </c>
      <c r="B15" s="37" cm="1">
        <f t="array" ref="B15">SUMPRODUCT((Data!$A$2:$A$46=Data_hidden!$A15)*(Data!$B$2:$B$46="Income")*(Data!$C$2:$C$46))-SUMPRODUCT((Data!$A$2:$A$46=Data_hidden!$A15)*(Data!$B$2:$B$46="Expenditure")*(Data!$C$2:$C$46))</f>
        <v>-602474750</v>
      </c>
    </row>
    <row r="16" spans="1:2" x14ac:dyDescent="0.2">
      <c r="A16" s="30" t="s">
        <v>42</v>
      </c>
      <c r="B16" s="37" cm="1">
        <f t="array" ref="B16">SUMPRODUCT((Data!$A$2:$A$46=Data_hidden!$A16)*(Data!$B$2:$B$46="Income")*(Data!$C$2:$C$46))-SUMPRODUCT((Data!$A$2:$A$46=Data_hidden!$A16)*(Data!$B$2:$B$46="Expenditure")*(Data!$C$2:$C$46))</f>
        <v>-599579610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063D3-49E9-4438-8940-275CFDD4859C}">
  <sheetPr codeName="Sheet6">
    <tabColor rgb="FFFF0000"/>
  </sheetPr>
  <dimension ref="A1:I25"/>
  <sheetViews>
    <sheetView zoomScaleNormal="100" workbookViewId="0">
      <selection activeCell="A4" sqref="A4:A18"/>
    </sheetView>
  </sheetViews>
  <sheetFormatPr defaultColWidth="9.140625" defaultRowHeight="15" x14ac:dyDescent="0.2"/>
  <cols>
    <col min="1" max="4" width="25.85546875" style="29" customWidth="1"/>
    <col min="5" max="5" width="14.42578125" style="29" customWidth="1"/>
    <col min="6" max="6" width="13" style="29" customWidth="1"/>
    <col min="7" max="7" width="14" style="29" customWidth="1"/>
    <col min="8" max="8" width="4.42578125" style="29" customWidth="1"/>
    <col min="9" max="9" width="14.42578125" style="29" customWidth="1"/>
    <col min="10" max="16384" width="9.140625" style="29"/>
  </cols>
  <sheetData>
    <row r="1" spans="1:9" ht="20.85" customHeight="1" x14ac:dyDescent="0.2">
      <c r="A1" s="38"/>
      <c r="B1" s="38"/>
      <c r="C1" s="38"/>
      <c r="D1" s="38"/>
      <c r="E1" s="38"/>
      <c r="F1" s="38"/>
      <c r="G1" s="38"/>
      <c r="H1" s="38"/>
      <c r="I1" s="30"/>
    </row>
    <row r="2" spans="1:9" ht="26.25" customHeight="1" x14ac:dyDescent="0.2">
      <c r="A2" s="38"/>
      <c r="B2" s="30"/>
      <c r="C2" s="30"/>
      <c r="D2" s="32" t="s">
        <v>1</v>
      </c>
      <c r="E2" s="38"/>
      <c r="F2" s="38"/>
      <c r="G2" s="38"/>
      <c r="H2" s="38"/>
      <c r="I2" s="30"/>
    </row>
    <row r="3" spans="1:9" ht="15.75" x14ac:dyDescent="0.25">
      <c r="A3" s="30"/>
      <c r="B3" s="39" t="s">
        <v>2</v>
      </c>
      <c r="C3" s="39" t="s">
        <v>3</v>
      </c>
      <c r="D3" s="40" t="s">
        <v>4</v>
      </c>
      <c r="E3" s="41"/>
      <c r="F3" s="30"/>
      <c r="G3" s="30"/>
      <c r="H3" s="30"/>
      <c r="I3" s="42"/>
    </row>
    <row r="4" spans="1:9" ht="15.75" x14ac:dyDescent="0.25">
      <c r="A4" s="43" t="s">
        <v>5</v>
      </c>
      <c r="B4" s="33" cm="1">
        <f t="array" ref="B4">IF(SUMPRODUCT((Data!$A$2:$A$2529=$A4)*(Data!$B$2:$B$2529=B$3)*(Data!$C$2:$C$2529))=0,"-",SUMPRODUCT((Data!$A$2:$A$2529=$A4)*(Data!$B$2:$B$2529=B$3)*(Data!$C$2:$C$2529))/1000000)</f>
        <v>310.60000000000002</v>
      </c>
      <c r="C4" s="33" cm="1">
        <f t="array" ref="C4">IF(SUMPRODUCT((Data!$A$2:$A$2529=$A4)*(Data!$B$2:$B$2529=C$3)*(Data!$C$2:$C$2529))=0,"-",SUMPRODUCT((Data!$A$2:$A$2529=$A4)*(Data!$B$2:$B$2529=C$3)*(Data!$C$2:$C$2529))/1000000)</f>
        <v>604.5</v>
      </c>
      <c r="D4" s="33" cm="1">
        <f t="array" ref="D4">IF(SUMPRODUCT((Data!$A$2:$A$2529=$A4)*(Data!$B$2:$B$2529=B$3)*(Data!$C$2:$C$2529))=0,"-",(SUMPRODUCT((Data!$A$2:$A$2529=$A4)*(Data!$B$2:$B$2529=B$3)*(Data!$C$2:$C$2529))-SUMPRODUCT((Data!$A$2:$A$2529=$A4)*(Data!$B$2:$B$2529=C$3)*(Data!$C$2:$C$2529)))/1000000)</f>
        <v>-293.89999999999998</v>
      </c>
      <c r="E4" s="44"/>
      <c r="F4" s="45"/>
      <c r="G4" s="30"/>
      <c r="H4" s="30"/>
      <c r="I4" s="30"/>
    </row>
    <row r="5" spans="1:9" ht="15.75" x14ac:dyDescent="0.25">
      <c r="A5" s="43" t="s">
        <v>6</v>
      </c>
      <c r="B5" s="33" cm="1">
        <f t="array" ref="B5">IF(SUMPRODUCT((Data!$A$2:$A$2529=$A5)*(Data!$B$2:$B$2529=B$3)*(Data!$C$2:$C$2529))=0,"-",SUMPRODUCT((Data!$A$2:$A$2529=$A5)*(Data!$B$2:$B$2529=B$3)*(Data!$C$2:$C$2529))/1000000)</f>
        <v>298.42</v>
      </c>
      <c r="C5" s="33" cm="1">
        <f t="array" ref="C5">IF(SUMPRODUCT((Data!$A$2:$A$2529=$A5)*(Data!$B$2:$B$2529=C$3)*(Data!$C$2:$C$2529))=0,"-",SUMPRODUCT((Data!$A$2:$A$2529=$A5)*(Data!$B$2:$B$2529=C$3)*(Data!$C$2:$C$2529))/1000000)</f>
        <v>643.79999999999995</v>
      </c>
      <c r="D5" s="33" cm="1">
        <f t="array" ref="D5">IF(SUMPRODUCT((Data!$A$2:$A$2529=$A5)*(Data!$B$2:$B$2529=B$3)*(Data!$C$2:$C$2529))=0,"-",(SUMPRODUCT((Data!$A$2:$A$2529=$A5)*(Data!$B$2:$B$2529=B$3)*(Data!$C$2:$C$2529))-SUMPRODUCT((Data!$A$2:$A$2529=$A5)*(Data!$B$2:$B$2529=C$3)*(Data!$C$2:$C$2529)))/1000000)</f>
        <v>-345.38</v>
      </c>
      <c r="E5" s="44"/>
      <c r="F5" s="45"/>
      <c r="G5" s="30"/>
      <c r="H5" s="30"/>
      <c r="I5" s="30"/>
    </row>
    <row r="6" spans="1:9" ht="15.75" x14ac:dyDescent="0.25">
      <c r="A6" s="43" t="s">
        <v>7</v>
      </c>
      <c r="B6" s="33" cm="1">
        <f t="array" ref="B6">IF(SUMPRODUCT((Data!$A$2:$A$2529=$A6)*(Data!$B$2:$B$2529=B$3)*(Data!$C$2:$C$2529))=0,"-",SUMPRODUCT((Data!$A$2:$A$2529=$A6)*(Data!$B$2:$B$2529=B$3)*(Data!$C$2:$C$2529))/1000000)</f>
        <v>296.8</v>
      </c>
      <c r="C6" s="33" cm="1">
        <f t="array" ref="C6">IF(SUMPRODUCT((Data!$A$2:$A$2529=$A6)*(Data!$B$2:$B$2529=C$3)*(Data!$C$2:$C$2529))=0,"-",SUMPRODUCT((Data!$A$2:$A$2529=$A6)*(Data!$B$2:$B$2529=C$3)*(Data!$C$2:$C$2529))/1000000)</f>
        <v>666.96</v>
      </c>
      <c r="D6" s="33" cm="1">
        <f t="array" ref="D6">IF(SUMPRODUCT((Data!$A$2:$A$2529=$A6)*(Data!$B$2:$B$2529=B$3)*(Data!$C$2:$C$2529))=0,"-",(SUMPRODUCT((Data!$A$2:$A$2529=$A6)*(Data!$B$2:$B$2529=B$3)*(Data!$C$2:$C$2529))-SUMPRODUCT((Data!$A$2:$A$2529=$A6)*(Data!$B$2:$B$2529=C$3)*(Data!$C$2:$C$2529)))/1000000)</f>
        <v>-370.16</v>
      </c>
      <c r="E6" s="44"/>
      <c r="F6" s="45"/>
      <c r="G6" s="30"/>
      <c r="H6" s="30"/>
      <c r="I6" s="30"/>
    </row>
    <row r="7" spans="1:9" ht="15.75" x14ac:dyDescent="0.25">
      <c r="A7" s="43" t="s">
        <v>8</v>
      </c>
      <c r="B7" s="33" cm="1">
        <f t="array" ref="B7">IF(SUMPRODUCT((Data!$A$2:$A$2529=$A7)*(Data!$B$2:$B$2529=B$3)*(Data!$C$2:$C$2529))=0,"-",SUMPRODUCT((Data!$A$2:$A$2529=$A7)*(Data!$B$2:$B$2529=B$3)*(Data!$C$2:$C$2529))/1000000)</f>
        <v>301.39999999999998</v>
      </c>
      <c r="C7" s="33" cm="1">
        <f t="array" ref="C7">IF(SUMPRODUCT((Data!$A$2:$A$2529=$A7)*(Data!$B$2:$B$2529=C$3)*(Data!$C$2:$C$2529))=0,"-",SUMPRODUCT((Data!$A$2:$A$2529=$A7)*(Data!$B$2:$B$2529=C$3)*(Data!$C$2:$C$2529))/1000000)</f>
        <v>710.64</v>
      </c>
      <c r="D7" s="33" cm="1">
        <f t="array" ref="D7">IF(SUMPRODUCT((Data!$A$2:$A$2529=$A7)*(Data!$B$2:$B$2529=B$3)*(Data!$C$2:$C$2529))=0,"-",(SUMPRODUCT((Data!$A$2:$A$2529=$A7)*(Data!$B$2:$B$2529=B$3)*(Data!$C$2:$C$2529))-SUMPRODUCT((Data!$A$2:$A$2529=$A7)*(Data!$B$2:$B$2529=C$3)*(Data!$C$2:$C$2529)))/1000000)</f>
        <v>-409.24</v>
      </c>
      <c r="E7" s="44"/>
      <c r="F7" s="45"/>
      <c r="G7" s="30"/>
      <c r="H7" s="30"/>
      <c r="I7" s="30"/>
    </row>
    <row r="8" spans="1:9" ht="15.75" x14ac:dyDescent="0.25">
      <c r="A8" s="43" t="s">
        <v>9</v>
      </c>
      <c r="B8" s="33" cm="1">
        <f t="array" ref="B8">IF(SUMPRODUCT((Data!$A$2:$A$2529=$A8)*(Data!$B$2:$B$2529=B$3)*(Data!$C$2:$C$2529))=0,"-",SUMPRODUCT((Data!$A$2:$A$2529=$A8)*(Data!$B$2:$B$2529=B$3)*(Data!$C$2:$C$2529))/1000000)</f>
        <v>302.512899</v>
      </c>
      <c r="C8" s="33" cm="1">
        <f t="array" ref="C8">IF(SUMPRODUCT((Data!$A$2:$A$2529=$A8)*(Data!$B$2:$B$2529=C$3)*(Data!$C$2:$C$2529))=0,"-",SUMPRODUCT((Data!$A$2:$A$2529=$A8)*(Data!$B$2:$B$2529=C$3)*(Data!$C$2:$C$2529))/1000000)</f>
        <v>746.57202299999994</v>
      </c>
      <c r="D8" s="33" cm="1">
        <f t="array" ref="D8">IF(SUMPRODUCT((Data!$A$2:$A$2529=$A8)*(Data!$B$2:$B$2529=B$3)*(Data!$C$2:$C$2529))=0,"-",(SUMPRODUCT((Data!$A$2:$A$2529=$A8)*(Data!$B$2:$B$2529=B$3)*(Data!$C$2:$C$2529))-SUMPRODUCT((Data!$A$2:$A$2529=$A8)*(Data!$B$2:$B$2529=C$3)*(Data!$C$2:$C$2529)))/1000000)</f>
        <v>-444.059124</v>
      </c>
      <c r="E8" s="44"/>
      <c r="F8" s="45"/>
      <c r="G8" s="30"/>
      <c r="H8" s="30"/>
      <c r="I8" s="30"/>
    </row>
    <row r="9" spans="1:9" ht="15.75" x14ac:dyDescent="0.25">
      <c r="A9" s="43" t="s">
        <v>10</v>
      </c>
      <c r="B9" s="33" cm="1">
        <f t="array" ref="B9">IF(SUMPRODUCT((Data!$A$2:$A$2529=$A9)*(Data!$B$2:$B$2529=B$3)*(Data!$C$2:$C$2529))=0,"-",SUMPRODUCT((Data!$A$2:$A$2529=$A9)*(Data!$B$2:$B$2529=B$3)*(Data!$C$2:$C$2529))/1000000)</f>
        <v>381.88849099999999</v>
      </c>
      <c r="C9" s="33" cm="1">
        <f t="array" ref="C9">IF(SUMPRODUCT((Data!$A$2:$A$2529=$A9)*(Data!$B$2:$B$2529=C$3)*(Data!$C$2:$C$2529))=0,"-",SUMPRODUCT((Data!$A$2:$A$2529=$A9)*(Data!$B$2:$B$2529=C$3)*(Data!$C$2:$C$2529))/1000000)</f>
        <v>892.44047399999999</v>
      </c>
      <c r="D9" s="33" cm="1">
        <f t="array" ref="D9">IF(SUMPRODUCT((Data!$A$2:$A$2529=$A9)*(Data!$B$2:$B$2529=B$3)*(Data!$C$2:$C$2529))=0,"-",(SUMPRODUCT((Data!$A$2:$A$2529=$A9)*(Data!$B$2:$B$2529=B$3)*(Data!$C$2:$C$2529))-SUMPRODUCT((Data!$A$2:$A$2529=$A9)*(Data!$B$2:$B$2529=C$3)*(Data!$C$2:$C$2529)))/1000000)</f>
        <v>-510.55198300000001</v>
      </c>
      <c r="E9" s="44"/>
      <c r="F9" s="45"/>
      <c r="G9" s="30"/>
      <c r="H9" s="30"/>
      <c r="I9" s="30"/>
    </row>
    <row r="10" spans="1:9" ht="15.75" x14ac:dyDescent="0.25">
      <c r="A10" s="43" t="s">
        <v>11</v>
      </c>
      <c r="B10" s="33" cm="1">
        <f t="array" ref="B10">IF(SUMPRODUCT((Data!$A$2:$A$2529=$A10)*(Data!$B$2:$B$2529=B$3)*(Data!$C$2:$C$2529))=0,"-",SUMPRODUCT((Data!$A$2:$A$2529=$A10)*(Data!$B$2:$B$2529=B$3)*(Data!$C$2:$C$2529))/1000000)</f>
        <v>283.07856900000002</v>
      </c>
      <c r="C10" s="33" cm="1">
        <f t="array" ref="C10">IF(SUMPRODUCT((Data!$A$2:$A$2529=$A10)*(Data!$B$2:$B$2529=C$3)*(Data!$C$2:$C$2529))=0,"-",SUMPRODUCT((Data!$A$2:$A$2529=$A10)*(Data!$B$2:$B$2529=C$3)*(Data!$C$2:$C$2529))/1000000)</f>
        <v>818.08040100000005</v>
      </c>
      <c r="D10" s="33" cm="1">
        <f t="array" ref="D10">IF(SUMPRODUCT((Data!$A$2:$A$2529=$A10)*(Data!$B$2:$B$2529=B$3)*(Data!$C$2:$C$2529))=0,"-",(SUMPRODUCT((Data!$A$2:$A$2529=$A10)*(Data!$B$2:$B$2529=B$3)*(Data!$C$2:$C$2529))-SUMPRODUCT((Data!$A$2:$A$2529=$A10)*(Data!$B$2:$B$2529=C$3)*(Data!$C$2:$C$2529)))/1000000)</f>
        <v>-535.00183200000004</v>
      </c>
      <c r="E10" s="44"/>
      <c r="F10" s="45"/>
      <c r="G10" s="30"/>
      <c r="H10" s="30"/>
      <c r="I10" s="30"/>
    </row>
    <row r="11" spans="1:9" ht="15.75" x14ac:dyDescent="0.25">
      <c r="A11" s="43" t="s">
        <v>12</v>
      </c>
      <c r="B11" s="33" cm="1">
        <f t="array" ref="B11">IF(SUMPRODUCT((Data!$A$2:$A$2529=$A11)*(Data!$B$2:$B$2529=B$3)*(Data!$C$2:$C$2529))=0,"-",SUMPRODUCT((Data!$A$2:$A$2529=$A11)*(Data!$B$2:$B$2529=B$3)*(Data!$C$2:$C$2529))/1000000)</f>
        <v>258.54622000000001</v>
      </c>
      <c r="C11" s="33" cm="1">
        <f t="array" ref="C11">IF(SUMPRODUCT((Data!$A$2:$A$2529=$A11)*(Data!$B$2:$B$2529=C$3)*(Data!$C$2:$C$2529))=0,"-",SUMPRODUCT((Data!$A$2:$A$2529=$A11)*(Data!$B$2:$B$2529=C$3)*(Data!$C$2:$C$2529))/1000000)</f>
        <v>810.52072699999997</v>
      </c>
      <c r="D11" s="33" cm="1">
        <f t="array" ref="D11">IF(SUMPRODUCT((Data!$A$2:$A$2529=$A11)*(Data!$B$2:$B$2529=B$3)*(Data!$C$2:$C$2529))=0,"-",(SUMPRODUCT((Data!$A$2:$A$2529=$A11)*(Data!$B$2:$B$2529=B$3)*(Data!$C$2:$C$2529))-SUMPRODUCT((Data!$A$2:$A$2529=$A11)*(Data!$B$2:$B$2529=C$3)*(Data!$C$2:$C$2529)))/1000000)</f>
        <v>-551.97450700000002</v>
      </c>
      <c r="E11" s="44"/>
      <c r="F11" s="45"/>
      <c r="G11" s="30"/>
      <c r="H11" s="30"/>
      <c r="I11" s="30"/>
    </row>
    <row r="12" spans="1:9" ht="15.75" x14ac:dyDescent="0.25">
      <c r="A12" s="43" t="s">
        <v>13</v>
      </c>
      <c r="B12" s="33" cm="1">
        <f t="array" ref="B12">IF(SUMPRODUCT((Data!$A$2:$A$2529=$A12)*(Data!$B$2:$B$2529=B$3)*(Data!$C$2:$C$2529))=0,"-",SUMPRODUCT((Data!$A$2:$A$2529=$A12)*(Data!$B$2:$B$2529=B$3)*(Data!$C$2:$C$2529))/1000000)</f>
        <v>257.17827399999999</v>
      </c>
      <c r="C12" s="33" cm="1">
        <f t="array" ref="C12">IF(SUMPRODUCT((Data!$A$2:$A$2529=$A12)*(Data!$B$2:$B$2529=C$3)*(Data!$C$2:$C$2529))=0,"-",SUMPRODUCT((Data!$A$2:$A$2529=$A12)*(Data!$B$2:$B$2529=C$3)*(Data!$C$2:$C$2529))/1000000)</f>
        <v>857.62863600000003</v>
      </c>
      <c r="D12" s="33" cm="1">
        <f t="array" ref="D12">IF(SUMPRODUCT((Data!$A$2:$A$2529=$A12)*(Data!$B$2:$B$2529=B$3)*(Data!$C$2:$C$2529))=0,"-",(SUMPRODUCT((Data!$A$2:$A$2529=$A12)*(Data!$B$2:$B$2529=B$3)*(Data!$C$2:$C$2529))-SUMPRODUCT((Data!$A$2:$A$2529=$A12)*(Data!$B$2:$B$2529=C$3)*(Data!$C$2:$C$2529)))/1000000)</f>
        <v>-600.45036200000004</v>
      </c>
      <c r="E12" s="44"/>
      <c r="F12" s="45"/>
      <c r="G12" s="30"/>
      <c r="H12" s="30"/>
      <c r="I12" s="30"/>
    </row>
    <row r="13" spans="1:9" ht="15.75" x14ac:dyDescent="0.2">
      <c r="A13" s="38" t="s">
        <v>19</v>
      </c>
      <c r="B13" s="33" cm="1">
        <f t="array" ref="B13">IF(SUMPRODUCT((Data!$A$2:$A$2529=$A13)*(Data!$B$2:$B$2529=B$3)*(Data!$C$2:$C$2529))=0,"-",SUMPRODUCT((Data!$A$2:$A$2529=$A13)*(Data!$B$2:$B$2529=B$3)*(Data!$C$2:$C$2529))/1000000)</f>
        <v>387.694231</v>
      </c>
      <c r="C13" s="33" cm="1">
        <f t="array" ref="C13">IF(SUMPRODUCT((Data!$A$2:$A$2529=$A13)*(Data!$B$2:$B$2529=C$3)*(Data!$C$2:$C$2529))=0,"-",SUMPRODUCT((Data!$A$2:$A$2529=$A13)*(Data!$B$2:$B$2529=C$3)*(Data!$C$2:$C$2529))/1000000)</f>
        <v>908.76156100000003</v>
      </c>
      <c r="D13" s="33" cm="1">
        <f t="array" ref="D13">IF(SUMPRODUCT((Data!$A$2:$A$2529=$A13)*(Data!$B$2:$B$2529=B$3)*(Data!$C$2:$C$2529))=0,"-",(SUMPRODUCT((Data!$A$2:$A$2529=$A13)*(Data!$B$2:$B$2529=B$3)*(Data!$C$2:$C$2529))-SUMPRODUCT((Data!$A$2:$A$2529=$A13)*(Data!$B$2:$B$2529=C$3)*(Data!$C$2:$C$2529)))/1000000)</f>
        <v>-521.06732999999997</v>
      </c>
      <c r="E13" s="46"/>
      <c r="F13" s="45"/>
      <c r="G13" s="30"/>
      <c r="H13" s="30"/>
      <c r="I13" s="30"/>
    </row>
    <row r="14" spans="1:9" ht="15.75" x14ac:dyDescent="0.2">
      <c r="A14" s="38" t="s">
        <v>33</v>
      </c>
      <c r="B14" s="33" cm="1">
        <f t="array" ref="B14">IF(SUMPRODUCT((Data!$A$2:$A$2529=$A14)*(Data!$B$2:$B$2529=B$3)*(Data!$C$2:$C$2529))=0,"-",SUMPRODUCT((Data!$A$2:$A$2529=$A14)*(Data!$B$2:$B$2529=B$3)*(Data!$C$2:$C$2529))/1000000)</f>
        <v>393.27526</v>
      </c>
      <c r="C14" s="33" cm="1">
        <f t="array" ref="C14">IF(SUMPRODUCT((Data!$A$2:$A$2529=$A14)*(Data!$B$2:$B$2529=C$3)*(Data!$C$2:$C$2529))=0,"-",SUMPRODUCT((Data!$A$2:$A$2529=$A14)*(Data!$B$2:$B$2529=C$3)*(Data!$C$2:$C$2529))/1000000)</f>
        <v>902.92091900000003</v>
      </c>
      <c r="D14" s="33" cm="1">
        <f t="array" ref="D14">IF(SUMPRODUCT((Data!$A$2:$A$2529=$A14)*(Data!$B$2:$B$2529=B$3)*(Data!$C$2:$C$2529))=0,"-",(SUMPRODUCT((Data!$A$2:$A$2529=$A14)*(Data!$B$2:$B$2529=B$3)*(Data!$C$2:$C$2529))-SUMPRODUCT((Data!$A$2:$A$2529=$A14)*(Data!$B$2:$B$2529=C$3)*(Data!$C$2:$C$2529)))/1000000)</f>
        <v>-509.64565900000002</v>
      </c>
      <c r="E14" s="46"/>
      <c r="F14" s="45"/>
      <c r="G14" s="30"/>
      <c r="H14" s="30"/>
      <c r="I14" s="30"/>
    </row>
    <row r="15" spans="1:9" ht="15.75" x14ac:dyDescent="0.2">
      <c r="A15" s="38" t="s">
        <v>34</v>
      </c>
      <c r="B15" s="33" cm="1">
        <f t="array" ref="B15">IF(SUMPRODUCT((Data!$A$2:$A$2529=$A15)*(Data!$B$2:$B$2529=B$3)*(Data!$C$2:$C$2529))=0,"-",SUMPRODUCT((Data!$A$2:$A$2529=$A15)*(Data!$B$2:$B$2529=B$3)*(Data!$C$2:$C$2529))/1000000)</f>
        <v>399.28078099999999</v>
      </c>
      <c r="C15" s="33" cm="1">
        <f t="array" ref="C15">IF(SUMPRODUCT((Data!$A$2:$A$2529=$A15)*(Data!$B$2:$B$2529=C$3)*(Data!$C$2:$C$2529))=0,"-",SUMPRODUCT((Data!$A$2:$A$2529=$A15)*(Data!$B$2:$B$2529=C$3)*(Data!$C$2:$C$2529))/1000000)</f>
        <v>954.59218799999996</v>
      </c>
      <c r="D15" s="33" cm="1">
        <f t="array" ref="D15">IF(SUMPRODUCT((Data!$A$2:$A$2529=$A15)*(Data!$B$2:$B$2529=B$3)*(Data!$C$2:$C$2529))=0,"-",(SUMPRODUCT((Data!$A$2:$A$2529=$A15)*(Data!$B$2:$B$2529=B$3)*(Data!$C$2:$C$2529))-SUMPRODUCT((Data!$A$2:$A$2529=$A15)*(Data!$B$2:$B$2529=C$3)*(Data!$C$2:$C$2529)))/1000000)</f>
        <v>-555.31140700000003</v>
      </c>
      <c r="E15" s="46"/>
      <c r="F15" s="45"/>
      <c r="G15" s="30"/>
      <c r="H15" s="30"/>
      <c r="I15" s="30"/>
    </row>
    <row r="16" spans="1:9" ht="15.75" x14ac:dyDescent="0.2">
      <c r="A16" s="38" t="s">
        <v>35</v>
      </c>
      <c r="B16" s="33" cm="1">
        <f t="array" ref="B16">IF(SUMPRODUCT((Data!$A$2:$A$2529=$A16)*(Data!$B$2:$B$2529=B$3)*(Data!$C$2:$C$2529))=0,"-",SUMPRODUCT((Data!$A$2:$A$2529=$A16)*(Data!$B$2:$B$2529=B$3)*(Data!$C$2:$C$2529))/1000000)</f>
        <v>410.97722599999997</v>
      </c>
      <c r="C16" s="33" cm="1">
        <f t="array" ref="C16">IF(SUMPRODUCT((Data!$A$2:$A$2529=$A16)*(Data!$B$2:$B$2529=C$3)*(Data!$C$2:$C$2529))=0,"-",SUMPRODUCT((Data!$A$2:$A$2529=$A16)*(Data!$B$2:$B$2529=C$3)*(Data!$C$2:$C$2529))/1000000)</f>
        <v>972.27873599999998</v>
      </c>
      <c r="D16" s="33" cm="1">
        <f t="array" ref="D16">IF(SUMPRODUCT((Data!$A$2:$A$2529=$A16)*(Data!$B$2:$B$2529=B$3)*(Data!$C$2:$C$2529))=0,"-",(SUMPRODUCT((Data!$A$2:$A$2529=$A16)*(Data!$B$2:$B$2529=B$3)*(Data!$C$2:$C$2529))-SUMPRODUCT((Data!$A$2:$A$2529=$A16)*(Data!$B$2:$B$2529=C$3)*(Data!$C$2:$C$2529)))/1000000)</f>
        <v>-561.30151000000001</v>
      </c>
      <c r="E16" s="46"/>
      <c r="F16" s="45"/>
      <c r="G16" s="30"/>
      <c r="H16" s="30"/>
      <c r="I16" s="30"/>
    </row>
    <row r="17" spans="1:9" ht="15.95" customHeight="1" x14ac:dyDescent="0.25">
      <c r="A17" s="47" t="s">
        <v>37</v>
      </c>
      <c r="B17" s="33" cm="1">
        <f t="array" ref="B17">IF(SUMPRODUCT((Data!$A$2:$A$2529=$A17)*(Data!$B$2:$B$2529=B$3)*(Data!$C$2:$C$2529))=0,"-",SUMPRODUCT((Data!$A$2:$A$2529=$A17)*(Data!$B$2:$B$2529=B$3)*(Data!$C$2:$C$2529))/1000000)</f>
        <v>438.26531599999998</v>
      </c>
      <c r="C17" s="33" cm="1">
        <f t="array" ref="C17">IF(SUMPRODUCT((Data!$A$2:$A$2529=$A17)*(Data!$B$2:$B$2529=C$3)*(Data!$C$2:$C$2529))=0,"-",SUMPRODUCT((Data!$A$2:$A$2529=$A17)*(Data!$B$2:$B$2529=C$3)*(Data!$C$2:$C$2529))/1000000)</f>
        <v>1040.7400660000001</v>
      </c>
      <c r="D17" s="33" cm="1">
        <f t="array" ref="D17">IF(SUMPRODUCT((Data!$A$2:$A$2529=$A17)*(Data!$B$2:$B$2529=B$3)*(Data!$C$2:$C$2529))=0,"-",(SUMPRODUCT((Data!$A$2:$A$2529=$A17)*(Data!$B$2:$B$2529=B$3)*(Data!$C$2:$C$2529))-SUMPRODUCT((Data!$A$2:$A$2529=$A17)*(Data!$B$2:$B$2529=C$3)*(Data!$C$2:$C$2529)))/1000000)</f>
        <v>-602.47474999999997</v>
      </c>
      <c r="E17" s="48"/>
      <c r="F17" s="48"/>
      <c r="G17" s="30"/>
      <c r="H17" s="30"/>
      <c r="I17" s="30"/>
    </row>
    <row r="18" spans="1:9" ht="15.75" x14ac:dyDescent="0.25">
      <c r="A18" s="47" t="s">
        <v>42</v>
      </c>
      <c r="B18" s="33" cm="1">
        <f t="array" ref="B18">IF(SUMPRODUCT((Data!$A$2:$A$2529=$A18)*(Data!$B$2:$B$2529=B$3)*(Data!$C$2:$C$2529))=0,"-",SUMPRODUCT((Data!$A$2:$A$2529=$A18)*(Data!$B$2:$B$2529=B$3)*(Data!$C$2:$C$2529))/1000000)</f>
        <v>559.53491799999995</v>
      </c>
      <c r="C18" s="33" cm="1">
        <f t="array" ref="C18">IF(SUMPRODUCT((Data!$A$2:$A$2529=$A18)*(Data!$B$2:$B$2529=C$3)*(Data!$C$2:$C$2529))=0,"-",SUMPRODUCT((Data!$A$2:$A$2529=$A18)*(Data!$B$2:$B$2529=C$3)*(Data!$C$2:$C$2529))/1000000)</f>
        <v>1159.1145280000001</v>
      </c>
      <c r="D18" s="33" cm="1">
        <f t="array" ref="D18">IF(SUMPRODUCT((Data!$A$2:$A$2529=$A18)*(Data!$B$2:$B$2529=B$3)*(Data!$C$2:$C$2529))=0,"-",(SUMPRODUCT((Data!$A$2:$A$2529=$A18)*(Data!$B$2:$B$2529=B$3)*(Data!$C$2:$C$2529))-SUMPRODUCT((Data!$A$2:$A$2529=$A18)*(Data!$B$2:$B$2529=C$3)*(Data!$C$2:$C$2529)))/1000000)</f>
        <v>-599.57961</v>
      </c>
      <c r="E18" s="30"/>
      <c r="F18" s="30"/>
      <c r="G18" s="30"/>
      <c r="H18" s="30"/>
      <c r="I18" s="30"/>
    </row>
    <row r="19" spans="1:9" ht="24" customHeight="1" x14ac:dyDescent="0.2">
      <c r="A19" s="49"/>
      <c r="B19" s="50"/>
      <c r="C19" s="50"/>
      <c r="D19" s="30"/>
      <c r="E19" s="30"/>
      <c r="F19" s="30"/>
      <c r="G19" s="30"/>
      <c r="H19" s="30"/>
      <c r="I19" s="30"/>
    </row>
    <row r="20" spans="1:9" ht="26.25" customHeight="1" x14ac:dyDescent="0.2">
      <c r="A20" s="30"/>
      <c r="B20" s="30"/>
      <c r="C20" s="30"/>
      <c r="D20" s="30"/>
      <c r="E20" s="41"/>
      <c r="F20" s="41"/>
      <c r="G20" s="41"/>
      <c r="H20" s="30"/>
      <c r="I20" s="30"/>
    </row>
    <row r="21" spans="1:9" ht="21.7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</row>
    <row r="22" spans="1:9" x14ac:dyDescent="0.2">
      <c r="A22" s="51"/>
      <c r="B22" s="30"/>
      <c r="C22" s="30"/>
      <c r="D22" s="30"/>
      <c r="E22" s="30"/>
      <c r="F22" s="30"/>
      <c r="G22" s="30"/>
      <c r="H22" s="30"/>
      <c r="I22" s="30"/>
    </row>
    <row r="23" spans="1:9" ht="24" customHeight="1" x14ac:dyDescent="0.2">
      <c r="A23" s="30"/>
      <c r="B23" s="30"/>
      <c r="C23" s="30"/>
      <c r="D23" s="52"/>
      <c r="E23" s="53"/>
      <c r="F23" s="30"/>
      <c r="G23" s="30"/>
      <c r="H23" s="30"/>
      <c r="I23" s="30"/>
    </row>
    <row r="24" spans="1:9" x14ac:dyDescent="0.2">
      <c r="A24" s="50"/>
      <c r="B24" s="50"/>
      <c r="C24" s="30"/>
      <c r="D24" s="52"/>
      <c r="E24" s="30"/>
      <c r="F24" s="30"/>
      <c r="G24" s="30"/>
      <c r="H24" s="30"/>
      <c r="I24" s="30"/>
    </row>
    <row r="25" spans="1:9" x14ac:dyDescent="0.2">
      <c r="A25" s="30"/>
      <c r="B25" s="30"/>
      <c r="C25" s="30"/>
      <c r="D25" s="30"/>
      <c r="E25" s="30"/>
      <c r="F25" s="30"/>
      <c r="G25" s="30"/>
      <c r="H25" s="30"/>
      <c r="I25" s="3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CD22-30F2-42B7-BC28-D207B8D3ED58}">
  <sheetPr codeName="Sheet7"/>
  <dimension ref="A1:I27"/>
  <sheetViews>
    <sheetView zoomScaleNormal="100" workbookViewId="0"/>
  </sheetViews>
  <sheetFormatPr defaultColWidth="9.140625" defaultRowHeight="15" x14ac:dyDescent="0.2"/>
  <cols>
    <col min="1" max="1" width="25.85546875" style="3" customWidth="1"/>
    <col min="2" max="4" width="27.7109375" style="3" customWidth="1"/>
    <col min="5" max="5" width="14.42578125" style="3" customWidth="1"/>
    <col min="6" max="6" width="13" style="3" customWidth="1"/>
    <col min="7" max="7" width="14" style="3" customWidth="1"/>
    <col min="8" max="8" width="4.42578125" style="3" customWidth="1"/>
    <col min="9" max="9" width="14.42578125" style="3" customWidth="1"/>
    <col min="10" max="16384" width="9.140625" style="3"/>
  </cols>
  <sheetData>
    <row r="1" spans="1:9" ht="20.8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5"/>
    </row>
    <row r="2" spans="1:9" ht="26.25" customHeight="1" thickBot="1" x14ac:dyDescent="0.25">
      <c r="A2" s="54"/>
      <c r="B2" s="55"/>
      <c r="C2" s="55"/>
      <c r="D2" s="56" t="s">
        <v>1</v>
      </c>
      <c r="E2" s="54"/>
      <c r="F2" s="54"/>
      <c r="G2" s="54"/>
      <c r="H2" s="54"/>
      <c r="I2" s="55"/>
    </row>
    <row r="3" spans="1:9" ht="16.5" thickBot="1" x14ac:dyDescent="0.3">
      <c r="A3" s="57"/>
      <c r="B3" s="58" t="s">
        <v>2</v>
      </c>
      <c r="C3" s="58" t="s">
        <v>3</v>
      </c>
      <c r="D3" s="58" t="s">
        <v>4</v>
      </c>
      <c r="E3" s="59"/>
      <c r="F3" s="55"/>
      <c r="G3" s="55"/>
      <c r="H3" s="55"/>
      <c r="I3" s="60"/>
    </row>
    <row r="4" spans="1:9" ht="15.75" x14ac:dyDescent="0.25">
      <c r="A4" s="61" t="s">
        <v>5</v>
      </c>
      <c r="B4" s="76">
        <f>ROUND(FIRE1303_working!B4,1)</f>
        <v>310.60000000000002</v>
      </c>
      <c r="C4" s="76">
        <f>ROUND(FIRE1303_working!C4,1)</f>
        <v>604.5</v>
      </c>
      <c r="D4" s="79">
        <f>ROUND(FIRE1303_working!D4,1)</f>
        <v>-293.89999999999998</v>
      </c>
      <c r="E4" s="62"/>
      <c r="F4" s="63"/>
      <c r="G4" s="55"/>
      <c r="H4" s="55"/>
      <c r="I4" s="63"/>
    </row>
    <row r="5" spans="1:9" ht="15.75" x14ac:dyDescent="0.25">
      <c r="A5" s="64" t="s">
        <v>6</v>
      </c>
      <c r="B5" s="77">
        <f>ROUND(FIRE1303_working!B5,1)</f>
        <v>298.39999999999998</v>
      </c>
      <c r="C5" s="77">
        <f>ROUND(FIRE1303_working!C5,1)</f>
        <v>643.79999999999995</v>
      </c>
      <c r="D5" s="80">
        <f>ROUND(FIRE1303_working!D5,1)</f>
        <v>-345.4</v>
      </c>
      <c r="E5" s="62"/>
      <c r="F5" s="63"/>
      <c r="G5" s="55"/>
      <c r="H5" s="55"/>
      <c r="I5" s="63"/>
    </row>
    <row r="6" spans="1:9" ht="15.75" x14ac:dyDescent="0.25">
      <c r="A6" s="64" t="s">
        <v>7</v>
      </c>
      <c r="B6" s="77">
        <f>ROUND(FIRE1303_working!B6,1)</f>
        <v>296.8</v>
      </c>
      <c r="C6" s="77">
        <f>ROUND(FIRE1303_working!C6,1)</f>
        <v>667</v>
      </c>
      <c r="D6" s="80">
        <f>ROUND(FIRE1303_working!D6,1)</f>
        <v>-370.2</v>
      </c>
      <c r="E6" s="62"/>
      <c r="F6" s="63"/>
      <c r="G6" s="55"/>
      <c r="H6" s="55"/>
      <c r="I6" s="63"/>
    </row>
    <row r="7" spans="1:9" ht="15.75" x14ac:dyDescent="0.25">
      <c r="A7" s="64" t="s">
        <v>8</v>
      </c>
      <c r="B7" s="77">
        <f>ROUND(FIRE1303_working!B7,1)</f>
        <v>301.39999999999998</v>
      </c>
      <c r="C7" s="77">
        <f>ROUND(FIRE1303_working!C7,1)</f>
        <v>710.6</v>
      </c>
      <c r="D7" s="80">
        <f>ROUND(FIRE1303_working!D7,1)</f>
        <v>-409.2</v>
      </c>
      <c r="E7" s="62"/>
      <c r="F7" s="63"/>
      <c r="G7" s="55"/>
      <c r="H7" s="55"/>
      <c r="I7" s="63"/>
    </row>
    <row r="8" spans="1:9" ht="15.75" x14ac:dyDescent="0.25">
      <c r="A8" s="64" t="s">
        <v>9</v>
      </c>
      <c r="B8" s="77">
        <f>ROUND(FIRE1303_working!B8,1)</f>
        <v>302.5</v>
      </c>
      <c r="C8" s="77">
        <f>ROUND(FIRE1303_working!C8,1)</f>
        <v>746.6</v>
      </c>
      <c r="D8" s="80">
        <f>ROUND(FIRE1303_working!D8,1)</f>
        <v>-444.1</v>
      </c>
      <c r="E8" s="62"/>
      <c r="F8" s="63"/>
      <c r="G8" s="55"/>
      <c r="H8" s="55"/>
      <c r="I8" s="63"/>
    </row>
    <row r="9" spans="1:9" ht="15.75" x14ac:dyDescent="0.25">
      <c r="A9" s="64" t="s">
        <v>10</v>
      </c>
      <c r="B9" s="77">
        <f>ROUND(FIRE1303_working!B9,1)</f>
        <v>381.9</v>
      </c>
      <c r="C9" s="77">
        <f>ROUND(FIRE1303_working!C9,1)</f>
        <v>892.4</v>
      </c>
      <c r="D9" s="80">
        <f>ROUND(FIRE1303_working!D9,1)</f>
        <v>-510.6</v>
      </c>
      <c r="E9" s="62"/>
      <c r="F9" s="63"/>
      <c r="G9" s="55"/>
      <c r="H9" s="55"/>
      <c r="I9" s="63"/>
    </row>
    <row r="10" spans="1:9" ht="15.75" x14ac:dyDescent="0.25">
      <c r="A10" s="64" t="s">
        <v>11</v>
      </c>
      <c r="B10" s="77">
        <f>ROUND(FIRE1303_working!B10,1)</f>
        <v>283.10000000000002</v>
      </c>
      <c r="C10" s="77">
        <f>ROUND(FIRE1303_working!C10,1)</f>
        <v>818.1</v>
      </c>
      <c r="D10" s="80">
        <f>ROUND(FIRE1303_working!D10,1)</f>
        <v>-535</v>
      </c>
      <c r="E10" s="62"/>
      <c r="F10" s="63"/>
      <c r="G10" s="55"/>
      <c r="H10" s="55"/>
      <c r="I10" s="63"/>
    </row>
    <row r="11" spans="1:9" ht="15.75" x14ac:dyDescent="0.25">
      <c r="A11" s="64" t="s">
        <v>12</v>
      </c>
      <c r="B11" s="77">
        <f>ROUND(FIRE1303_working!B11,1)</f>
        <v>258.5</v>
      </c>
      <c r="C11" s="77">
        <f>ROUND(FIRE1303_working!C11,1)</f>
        <v>810.5</v>
      </c>
      <c r="D11" s="80">
        <f>ROUND(FIRE1303_working!D11,1)</f>
        <v>-552</v>
      </c>
      <c r="E11" s="62"/>
      <c r="F11" s="63"/>
      <c r="G11" s="55"/>
      <c r="H11" s="55"/>
      <c r="I11" s="63"/>
    </row>
    <row r="12" spans="1:9" ht="15.75" x14ac:dyDescent="0.25">
      <c r="A12" s="64" t="s">
        <v>13</v>
      </c>
      <c r="B12" s="77">
        <f>ROUND(FIRE1303_working!B12,1)</f>
        <v>257.2</v>
      </c>
      <c r="C12" s="77">
        <f>ROUND(FIRE1303_working!C12,1)</f>
        <v>857.6</v>
      </c>
      <c r="D12" s="80">
        <f>ROUND(FIRE1303_working!D12,1)</f>
        <v>-600.5</v>
      </c>
      <c r="E12" s="62"/>
      <c r="F12" s="63"/>
      <c r="G12" s="55"/>
      <c r="H12" s="55"/>
      <c r="I12" s="63"/>
    </row>
    <row r="13" spans="1:9" ht="15.75" x14ac:dyDescent="0.25">
      <c r="A13" s="54" t="s">
        <v>19</v>
      </c>
      <c r="B13" s="77">
        <f>ROUND(FIRE1303_working!B13,1)</f>
        <v>387.7</v>
      </c>
      <c r="C13" s="77">
        <f>ROUND(FIRE1303_working!C13,1)</f>
        <v>908.8</v>
      </c>
      <c r="D13" s="80">
        <f>ROUND(FIRE1303_working!D13,1)</f>
        <v>-521.1</v>
      </c>
      <c r="E13" s="65"/>
      <c r="F13" s="63"/>
      <c r="G13" s="55"/>
      <c r="H13" s="55"/>
      <c r="I13" s="63"/>
    </row>
    <row r="14" spans="1:9" ht="15.75" x14ac:dyDescent="0.25">
      <c r="A14" s="54" t="s">
        <v>33</v>
      </c>
      <c r="B14" s="77">
        <f>ROUND(FIRE1303_working!B14,1)</f>
        <v>393.3</v>
      </c>
      <c r="C14" s="77">
        <f>ROUND(FIRE1303_working!C14,1)</f>
        <v>902.9</v>
      </c>
      <c r="D14" s="80">
        <f>ROUND(FIRE1303_working!D14,1)</f>
        <v>-509.6</v>
      </c>
      <c r="E14" s="65"/>
      <c r="F14" s="63"/>
      <c r="G14" s="55"/>
      <c r="H14" s="55"/>
      <c r="I14" s="63"/>
    </row>
    <row r="15" spans="1:9" ht="15.75" x14ac:dyDescent="0.25">
      <c r="A15" s="54" t="s">
        <v>34</v>
      </c>
      <c r="B15" s="77">
        <f>ROUND(FIRE1303_working!B15,1)</f>
        <v>399.3</v>
      </c>
      <c r="C15" s="77">
        <f>ROUND(FIRE1303_working!C15,1)</f>
        <v>954.6</v>
      </c>
      <c r="D15" s="80">
        <f>ROUND(FIRE1303_working!D15,1)</f>
        <v>-555.29999999999995</v>
      </c>
      <c r="E15" s="65"/>
      <c r="F15" s="63"/>
      <c r="G15" s="55"/>
      <c r="H15" s="55"/>
      <c r="I15" s="63"/>
    </row>
    <row r="16" spans="1:9" ht="15.75" x14ac:dyDescent="0.25">
      <c r="A16" s="54" t="s">
        <v>35</v>
      </c>
      <c r="B16" s="77">
        <f>ROUND(FIRE1303_working!B16,1)</f>
        <v>411</v>
      </c>
      <c r="C16" s="77">
        <f>ROUND(FIRE1303_working!C16,1)</f>
        <v>972.3</v>
      </c>
      <c r="D16" s="80">
        <f>ROUND(FIRE1303_working!D16,1)</f>
        <v>-561.29999999999995</v>
      </c>
      <c r="E16" s="65"/>
      <c r="F16" s="63"/>
      <c r="G16" s="55"/>
      <c r="H16" s="55"/>
      <c r="I16" s="63"/>
    </row>
    <row r="17" spans="1:9" ht="15.75" x14ac:dyDescent="0.25">
      <c r="A17" s="54" t="s">
        <v>37</v>
      </c>
      <c r="B17" s="77">
        <f>ROUND(FIRE1303_working!B17,1)</f>
        <v>438.3</v>
      </c>
      <c r="C17" s="77">
        <f>ROUND(FIRE1303_working!C17,1)</f>
        <v>1040.7</v>
      </c>
      <c r="D17" s="80">
        <f>ROUND(FIRE1303_working!D17,1)</f>
        <v>-602.5</v>
      </c>
      <c r="E17" s="65"/>
      <c r="F17" s="63"/>
      <c r="G17" s="55"/>
      <c r="H17" s="55"/>
      <c r="I17" s="63"/>
    </row>
    <row r="18" spans="1:9" ht="16.5" thickBot="1" x14ac:dyDescent="0.3">
      <c r="A18" s="66" t="s">
        <v>42</v>
      </c>
      <c r="B18" s="78">
        <f>ROUND(FIRE1303_working!B18,1)</f>
        <v>559.5</v>
      </c>
      <c r="C18" s="78">
        <f>ROUND(FIRE1303_working!C18,1)</f>
        <v>1159.0999999999999</v>
      </c>
      <c r="D18" s="81">
        <f>ROUND(FIRE1303_working!D18,1)</f>
        <v>-599.6</v>
      </c>
      <c r="E18" s="65"/>
      <c r="F18" s="63"/>
      <c r="G18" s="55"/>
      <c r="H18" s="55"/>
      <c r="I18" s="63"/>
    </row>
    <row r="19" spans="1:9" ht="26.25" customHeight="1" x14ac:dyDescent="0.2">
      <c r="A19" s="67" t="s">
        <v>14</v>
      </c>
      <c r="B19" s="68"/>
      <c r="C19" s="68"/>
      <c r="D19" s="68"/>
      <c r="E19" s="68"/>
      <c r="F19" s="68"/>
      <c r="G19" s="55"/>
      <c r="H19" s="55"/>
      <c r="I19" s="55"/>
    </row>
    <row r="20" spans="1:9" x14ac:dyDescent="0.2">
      <c r="A20" s="69" t="s">
        <v>15</v>
      </c>
      <c r="B20" s="69"/>
      <c r="C20" s="69"/>
      <c r="D20" s="55"/>
      <c r="E20" s="55"/>
      <c r="F20" s="55"/>
      <c r="G20" s="55"/>
      <c r="H20" s="55"/>
      <c r="I20" s="55"/>
    </row>
    <row r="21" spans="1:9" ht="24" customHeight="1" x14ac:dyDescent="0.2">
      <c r="A21" s="70" t="s">
        <v>32</v>
      </c>
      <c r="B21" s="69"/>
      <c r="C21" s="69"/>
      <c r="D21" s="55"/>
      <c r="E21" s="55"/>
      <c r="F21" s="55"/>
      <c r="G21" s="55"/>
      <c r="H21" s="55"/>
      <c r="I21" s="55"/>
    </row>
    <row r="22" spans="1:9" ht="26.25" customHeight="1" x14ac:dyDescent="0.2">
      <c r="A22" s="71" t="s">
        <v>39</v>
      </c>
      <c r="B22" s="71"/>
      <c r="C22" s="71"/>
      <c r="D22" s="71"/>
      <c r="E22" s="72"/>
      <c r="F22" s="72"/>
      <c r="G22" s="72"/>
      <c r="H22" s="55"/>
      <c r="I22" s="55"/>
    </row>
    <row r="23" spans="1:9" ht="21.75" customHeight="1" x14ac:dyDescent="0.2">
      <c r="A23" s="55" t="s">
        <v>16</v>
      </c>
      <c r="B23" s="55"/>
      <c r="C23" s="55"/>
      <c r="D23" s="55"/>
      <c r="E23" s="55"/>
      <c r="F23" s="55"/>
      <c r="G23" s="55"/>
      <c r="H23" s="55"/>
      <c r="I23" s="55"/>
    </row>
    <row r="24" spans="1:9" x14ac:dyDescent="0.2">
      <c r="A24" s="73" t="s">
        <v>17</v>
      </c>
      <c r="B24" s="55"/>
      <c r="C24" s="55"/>
      <c r="D24" s="55"/>
      <c r="E24" s="55"/>
      <c r="F24" s="55"/>
      <c r="G24" s="55"/>
      <c r="H24" s="55"/>
      <c r="I24" s="55"/>
    </row>
    <row r="25" spans="1:9" ht="24" customHeight="1" x14ac:dyDescent="0.2">
      <c r="A25" s="55" t="s">
        <v>18</v>
      </c>
      <c r="B25" s="55"/>
      <c r="C25" s="55"/>
      <c r="D25" s="74"/>
      <c r="E25" s="75"/>
      <c r="F25" s="55"/>
      <c r="G25" s="55"/>
      <c r="H25" s="55"/>
      <c r="I25" s="55"/>
    </row>
    <row r="26" spans="1:9" x14ac:dyDescent="0.2">
      <c r="A26" s="69" t="s">
        <v>58</v>
      </c>
      <c r="B26" s="69"/>
      <c r="C26" s="55"/>
      <c r="D26" s="74"/>
      <c r="E26" s="55"/>
      <c r="F26" s="55"/>
      <c r="G26" s="55"/>
      <c r="H26" s="55"/>
      <c r="I26" s="55"/>
    </row>
    <row r="27" spans="1:9" x14ac:dyDescent="0.2">
      <c r="A27" s="82" t="s">
        <v>31</v>
      </c>
      <c r="B27" s="55"/>
      <c r="C27" s="55"/>
      <c r="D27" s="55"/>
      <c r="E27" s="55"/>
      <c r="F27" s="55"/>
      <c r="G27" s="55"/>
      <c r="H27" s="55"/>
      <c r="I27" s="55"/>
    </row>
  </sheetData>
  <hyperlinks>
    <hyperlink ref="A24" r:id="rId1" xr:uid="{E28BADB7-25CC-459F-9264-8F0688F44F15}"/>
    <hyperlink ref="A20" r:id="rId2" xr:uid="{7048729F-3FD9-4B8A-9807-A9CE944AD5B5}"/>
    <hyperlink ref="A26" r:id="rId3" xr:uid="{D090B6F5-D23F-4576-9E4C-84FEC5B4D657}"/>
  </hyperlinks>
  <pageMargins left="0.7" right="0.7" top="0.75" bottom="0.75" header="0.3" footer="0.3"/>
  <pageSetup paperSize="9" orientation="portrait" r:id="rId4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9006B-4CD9-4615-9F8E-5403F44F47E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f8e9d96c-a07e-4933-9220-38ca5ec96d4e"/>
    <ds:schemaRef ds:uri="http://schemas.openxmlformats.org/package/2006/metadata/core-properties"/>
    <ds:schemaRef ds:uri="f2aea08d-7fae-41c6-92ff-91df552a059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FAEE5B2-9896-46D7-8D1C-2FC773E4DD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D1CA0-2AE6-4BAA-8793-6B04FA46C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config</vt:lpstr>
      <vt:lpstr>Cover_sheet</vt:lpstr>
      <vt:lpstr>Contents</vt:lpstr>
      <vt:lpstr>Data</vt:lpstr>
      <vt:lpstr>Data_hidden</vt:lpstr>
      <vt:lpstr>FIRE1303_working</vt:lpstr>
      <vt:lpstr>FIRE1303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2024-10-04T14:38:21Z</dcterms:created>
  <dcterms:modified xsi:type="dcterms:W3CDTF">2025-11-28T12:15:38Z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